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72" tabRatio="914" activeTab="0"/>
  </bookViews>
  <sheets>
    <sheet name="avdrappNY" sheetId="1" r:id="rId1"/>
    <sheet name="Totalt" sheetId="2" r:id="rId2"/>
    <sheet name="HS" sheetId="3" r:id="rId3"/>
    <sheet name="Fotball" sheetId="4" r:id="rId4"/>
    <sheet name="Håndball" sheetId="5" r:id="rId5"/>
    <sheet name="Bandy" sheetId="6" r:id="rId6"/>
    <sheet name="Hopp" sheetId="7" r:id="rId7"/>
    <sheet name="Softball" sheetId="8" r:id="rId8"/>
    <sheet name="Alpint" sheetId="9" r:id="rId9"/>
    <sheet name="Langrenn" sheetId="10" r:id="rId10"/>
    <sheet name="Balanse Totalt" sheetId="11" r:id="rId11"/>
    <sheet name="B-HS" sheetId="12" r:id="rId12"/>
    <sheet name="B-Fotb" sheetId="13" r:id="rId13"/>
    <sheet name="B-Håndb" sheetId="14" r:id="rId14"/>
    <sheet name="B-Bandy" sheetId="15" r:id="rId15"/>
    <sheet name="B-Hopp" sheetId="16" r:id="rId16"/>
    <sheet name="B-Soft" sheetId="17" r:id="rId17"/>
    <sheet name="B-Alpin" sheetId="18" r:id="rId18"/>
    <sheet name="B-Lang" sheetId="19" r:id="rId19"/>
  </sheets>
  <definedNames>
    <definedName name="bud_år">#REF!</definedName>
    <definedName name="budsjettversjon">#REF!</definedName>
    <definedName name="fra_medarbeider">#REF!</definedName>
    <definedName name="fra_periode">#REF!</definedName>
    <definedName name="fra_periode_ifjor">#REF!</definedName>
    <definedName name="fra_rapp_periode">#REF!</definedName>
    <definedName name="fra_rapperiode_ifjor">#REF!</definedName>
    <definedName name="kv1slutt">#REF!</definedName>
    <definedName name="kv1start">#REF!</definedName>
    <definedName name="kv2slutt">#REF!</definedName>
    <definedName name="kv2start">#REF!</definedName>
    <definedName name="kv3slutt">#REF!</definedName>
    <definedName name="kv3start">#REF!</definedName>
    <definedName name="kv4slutt">#REF!</definedName>
    <definedName name="kv4start">#REF!</definedName>
    <definedName name="selskap">#REF!</definedName>
    <definedName name="selskap113">#REF!</definedName>
    <definedName name="selskap114">#REF!</definedName>
    <definedName name="selskap115">#REF!</definedName>
    <definedName name="selskap116">#REF!</definedName>
    <definedName name="selskap117">#REF!</definedName>
    <definedName name="selskap118">#REF!</definedName>
    <definedName name="selskap119">#REF!</definedName>
    <definedName name="selskap2">#REF!</definedName>
    <definedName name="selskap99">#REF!</definedName>
    <definedName name="til_medarbeider">#REF!</definedName>
    <definedName name="til_periode">#REF!</definedName>
    <definedName name="til_periode_ifjor">#REF!</definedName>
  </definedNames>
  <calcPr fullCalcOnLoad="1"/>
</workbook>
</file>

<file path=xl/sharedStrings.xml><?xml version="1.0" encoding="utf-8"?>
<sst xmlns="http://schemas.openxmlformats.org/spreadsheetml/2006/main" count="2271" uniqueCount="204">
  <si>
    <t>Tekst</t>
  </si>
  <si>
    <t>Annen driftsinntekt</t>
  </si>
  <si>
    <t>SUM DRIFTSINNTEKT</t>
  </si>
  <si>
    <t>Avskrivning</t>
  </si>
  <si>
    <t>Annen driftskostnad</t>
  </si>
  <si>
    <t>DRIFTSRESULTAT</t>
  </si>
  <si>
    <t>Sum Salgsinntekt</t>
  </si>
  <si>
    <t>Sum Varekostnad</t>
  </si>
  <si>
    <t>Sum Lønnskostnad</t>
  </si>
  <si>
    <t>Sum Annen driftskostnad</t>
  </si>
  <si>
    <t>Annen finanskostnad</t>
  </si>
  <si>
    <t>Annen renteinntekt</t>
  </si>
  <si>
    <t>Annen egenkapital</t>
  </si>
  <si>
    <t>Leverandørgjeld</t>
  </si>
  <si>
    <t>Virk</t>
  </si>
  <si>
    <t>Bud</t>
  </si>
  <si>
    <t>ORDINÆRT RESULTAT</t>
  </si>
  <si>
    <t>Sum annen driftsinntekt</t>
  </si>
  <si>
    <t>Sum avskrivninger</t>
  </si>
  <si>
    <t>Avvik</t>
  </si>
  <si>
    <t>Hittil i år</t>
  </si>
  <si>
    <t>Hittil i fjor</t>
  </si>
  <si>
    <t>Driftsløsøre, biler inventar o.a. utstyr</t>
  </si>
  <si>
    <t>Sum varige driftsmidler</t>
  </si>
  <si>
    <t>Sum anleggsmidler</t>
  </si>
  <si>
    <t>Kundefordringer</t>
  </si>
  <si>
    <t>Andre fordringer</t>
  </si>
  <si>
    <t>Sum fordringer</t>
  </si>
  <si>
    <t>Bankinnskudd, kontanter o.l</t>
  </si>
  <si>
    <t>Sum omløpsmidler</t>
  </si>
  <si>
    <t>Sum eiendeler</t>
  </si>
  <si>
    <t>Periodens resultat</t>
  </si>
  <si>
    <t>Sum opptjent egenkapital</t>
  </si>
  <si>
    <t>Sum egenkapital</t>
  </si>
  <si>
    <t>Langsiktig gjeld</t>
  </si>
  <si>
    <t>Skyldig off. avgifter</t>
  </si>
  <si>
    <t>Annen kortsiktig gjeld</t>
  </si>
  <si>
    <t>Sum kortsiktig gjeld</t>
  </si>
  <si>
    <t>Sun Gjeld</t>
  </si>
  <si>
    <t>Sum egenkapital og gjeld</t>
  </si>
  <si>
    <t>Lager av varer</t>
  </si>
  <si>
    <t>Skyldig skattetrekk</t>
  </si>
  <si>
    <t>Langrenn</t>
  </si>
  <si>
    <t>Anlegg</t>
  </si>
  <si>
    <t>Fond og avsetninger</t>
  </si>
  <si>
    <t>Sum innskutt egenkapital og fond</t>
  </si>
  <si>
    <t>Fotball</t>
  </si>
  <si>
    <t>Håndball</t>
  </si>
  <si>
    <t>Bandy</t>
  </si>
  <si>
    <t>avdeling</t>
  </si>
  <si>
    <t>Egne arrangementer</t>
  </si>
  <si>
    <t>Dugnad/loddsalg</t>
  </si>
  <si>
    <t>Sum finans</t>
  </si>
  <si>
    <t>Øvrevoll Hosle IL</t>
  </si>
  <si>
    <t>Alpin</t>
  </si>
  <si>
    <t>Bonus</t>
  </si>
  <si>
    <t>Spillersalg</t>
  </si>
  <si>
    <t>Periodiserte inntekter</t>
  </si>
  <si>
    <t>Bøter</t>
  </si>
  <si>
    <t>Opphold treningssamling</t>
  </si>
  <si>
    <t>Lønn u/AGA</t>
  </si>
  <si>
    <t>Korr AGA på FP avd u/AGA</t>
  </si>
  <si>
    <t>motkonto Korr AGA på FP avd u/AGA</t>
  </si>
  <si>
    <t>Refusjon sykepenger</t>
  </si>
  <si>
    <t>Annen finansinntekt</t>
  </si>
  <si>
    <t>Lønn ikke oppl.pl ytelser</t>
  </si>
  <si>
    <t>Trenings-/medlemsavgift</t>
  </si>
  <si>
    <t>Sponsorinntekter</t>
  </si>
  <si>
    <t>Arrangementsinntekter</t>
  </si>
  <si>
    <t>Videresalg av utstyr</t>
  </si>
  <si>
    <t>Tilskuddsordninger</t>
  </si>
  <si>
    <t>Idrettsrelaterte kostnader</t>
  </si>
  <si>
    <t>Arrangementskostnader</t>
  </si>
  <si>
    <t>Innkjøp for videresalg av utstyr</t>
  </si>
  <si>
    <t>Lønnsrelaterte kostnader</t>
  </si>
  <si>
    <t>ØHIL Avdelingsrapport</t>
  </si>
  <si>
    <t>Bud ØHIL totalt</t>
  </si>
  <si>
    <t>Bud ØHIL (HS)</t>
  </si>
  <si>
    <t>Bud Fotball</t>
  </si>
  <si>
    <t>Bud Håndball</t>
  </si>
  <si>
    <t>Bud Bandy</t>
  </si>
  <si>
    <t>Budsjett Hopp</t>
  </si>
  <si>
    <t>Bud Soft-/baseball</t>
  </si>
  <si>
    <t>Bud Langrenn</t>
  </si>
  <si>
    <t>Q1</t>
  </si>
  <si>
    <t>Q2</t>
  </si>
  <si>
    <t>Q3</t>
  </si>
  <si>
    <t>Q4</t>
  </si>
  <si>
    <t>Budsjett ØHIL totalt</t>
  </si>
  <si>
    <t>Budsjett ØHIL (HS)</t>
  </si>
  <si>
    <t>Salgsinntekt avgiftsfri</t>
  </si>
  <si>
    <t>Sponsor/samarb.avtaler avgiftsfri</t>
  </si>
  <si>
    <t>Dugnadsinntekter</t>
  </si>
  <si>
    <t>Salg tøy, utstyr, effekter</t>
  </si>
  <si>
    <t>Salgsinntekt utenfor avg.området</t>
  </si>
  <si>
    <t>Treningsavgift</t>
  </si>
  <si>
    <t>Treningsavgift vintertrening fotball</t>
  </si>
  <si>
    <t>Treningsavgift ØHIL AKADEMIET</t>
  </si>
  <si>
    <t>Treningsavgift FOTBALLSKOLER</t>
  </si>
  <si>
    <t>Medlemskontingent</t>
  </si>
  <si>
    <t>Stevneinntekter</t>
  </si>
  <si>
    <t>Billettinntekter</t>
  </si>
  <si>
    <t>Kafeteria/kiosk salg</t>
  </si>
  <si>
    <t>Loddsalg</t>
  </si>
  <si>
    <t>Leieinntekt - bane</t>
  </si>
  <si>
    <t>Leie - klubbhus fast leie</t>
  </si>
  <si>
    <t>Grasrotandel/annen støtte/dugnader</t>
  </si>
  <si>
    <t>Andre tilskudd (mva-komp)</t>
  </si>
  <si>
    <t>Offentlig tilskudd</t>
  </si>
  <si>
    <t>Innbetalte fellesutgifter barnehage</t>
  </si>
  <si>
    <t>Annen driftsrelatert inntekt</t>
  </si>
  <si>
    <t>Kostnader relatert til sponsorinntekter</t>
  </si>
  <si>
    <t>Kostnader seriespill/lag/utøver</t>
  </si>
  <si>
    <t>Arrangementer/cuper (egne)</t>
  </si>
  <si>
    <t>Utgifter egne arrangementer</t>
  </si>
  <si>
    <t>Bane/hall/kunstisleie</t>
  </si>
  <si>
    <t>Utgifter trenere,lagledere, oppmenn</t>
  </si>
  <si>
    <t>Utgifter deltakelse på cup/kurs/renn/kamper/reiser</t>
  </si>
  <si>
    <t>Ikke oppg.pliktig, lønn/km/utg. trenere, fotb.sk,a</t>
  </si>
  <si>
    <t>Dommerutgifter</t>
  </si>
  <si>
    <t>Innkjøp varer for videresalg</t>
  </si>
  <si>
    <t>Innkjøp varer Cafè</t>
  </si>
  <si>
    <t>Fremmedytelser og underentreprise</t>
  </si>
  <si>
    <t>Beholdningsendring</t>
  </si>
  <si>
    <t>Lønn til ansatte</t>
  </si>
  <si>
    <t>Timelønn</t>
  </si>
  <si>
    <t>Periodiserings lønn</t>
  </si>
  <si>
    <t>Feriepenger beregnet</t>
  </si>
  <si>
    <t>Arbeidsgiveravgift påløpte feriepenger</t>
  </si>
  <si>
    <t>fri telefon</t>
  </si>
  <si>
    <t>Innberetning OTP</t>
  </si>
  <si>
    <t>Motkonto naturalytelser etc</t>
  </si>
  <si>
    <t>Styrehonorar</t>
  </si>
  <si>
    <t>Arbeidsgiveravgift</t>
  </si>
  <si>
    <t>OTP</t>
  </si>
  <si>
    <t>Kurs trenere og ansatte</t>
  </si>
  <si>
    <t>Andre personalkostnader</t>
  </si>
  <si>
    <t>Renovasjon, vann, avløp mv.</t>
  </si>
  <si>
    <t>Lys og varme</t>
  </si>
  <si>
    <t>Leie datasystemer</t>
  </si>
  <si>
    <t>Maskiner og utstyr</t>
  </si>
  <si>
    <t>Idrettsmateriell/driftsmateriell</t>
  </si>
  <si>
    <t>Innkjøp drakter</t>
  </si>
  <si>
    <t>Reparasjon og vedlikehold bygninger</t>
  </si>
  <si>
    <t>Reparasjon og vedlikehold utstyr</t>
  </si>
  <si>
    <t>Driftsutgifter klubbhus</t>
  </si>
  <si>
    <t>Drift bane/anlegg</t>
  </si>
  <si>
    <t>Revisjonshonorar</t>
  </si>
  <si>
    <t>Regnskapshonorar</t>
  </si>
  <si>
    <t>Annen fremmed tjeneste</t>
  </si>
  <si>
    <t>Kontorrekvisita</t>
  </si>
  <si>
    <t>Dataprogrammer, etc</t>
  </si>
  <si>
    <t>Trykksaker</t>
  </si>
  <si>
    <t>Møte, kurs, oppdatering o l</t>
  </si>
  <si>
    <t>Telefon</t>
  </si>
  <si>
    <t>Mobil</t>
  </si>
  <si>
    <t>Internet</t>
  </si>
  <si>
    <t>Porto</t>
  </si>
  <si>
    <t>Bilgodtgjørelse, oppgavepliktig</t>
  </si>
  <si>
    <t>Reisekostnad, ikke oppgavepliktig</t>
  </si>
  <si>
    <t>Reklamekostnad</t>
  </si>
  <si>
    <t>Lotteriutgifter</t>
  </si>
  <si>
    <t>Gaver, ikke fradragsberettiget</t>
  </si>
  <si>
    <t>Forsikringspremie</t>
  </si>
  <si>
    <t>Annen støtte undergrupper</t>
  </si>
  <si>
    <t>Øreavrunding, MVA - oppgjør</t>
  </si>
  <si>
    <t>Bank og kortgebyrer</t>
  </si>
  <si>
    <t>Renter og gebyrer inkasso</t>
  </si>
  <si>
    <t>Andre kostnader</t>
  </si>
  <si>
    <t>Tap på fordringer</t>
  </si>
  <si>
    <t>Overføring til fra fond</t>
  </si>
  <si>
    <t>Avskrivning på bygninger og annen fast eiendom</t>
  </si>
  <si>
    <t>Avskrivning på transportmidler, mask. og invent.</t>
  </si>
  <si>
    <t>Annen rentekostnad</t>
  </si>
  <si>
    <t>pr Q1</t>
  </si>
  <si>
    <t>pr Q2</t>
  </si>
  <si>
    <t>pr Q3</t>
  </si>
  <si>
    <t>pr Q4</t>
  </si>
  <si>
    <t>ØHIL Totalt</t>
  </si>
  <si>
    <t>ØHIL (HS)</t>
  </si>
  <si>
    <t>Hopp</t>
  </si>
  <si>
    <t>Softball</t>
  </si>
  <si>
    <t>Alpint</t>
  </si>
  <si>
    <t>Bud Alpint</t>
  </si>
  <si>
    <t>Kortsvindel</t>
  </si>
  <si>
    <t>Lønn u/FP</t>
  </si>
  <si>
    <t>SUM DRIFTSKOSTNADER</t>
  </si>
  <si>
    <t>SUM DRIFTSINNTEKTER</t>
  </si>
  <si>
    <t>Provisjon Buypass</t>
  </si>
  <si>
    <t>Lån til Bandy</t>
  </si>
  <si>
    <t>Lån til avdelinger</t>
  </si>
  <si>
    <t>Langsiktig gjeld - ekstern</t>
  </si>
  <si>
    <t>Sum langsiktig gjeld</t>
  </si>
  <si>
    <t>Lån fra HS</t>
  </si>
  <si>
    <t>Gebyrer Deltaker.no</t>
  </si>
  <si>
    <t>Vipps gebyrer</t>
  </si>
  <si>
    <t>Inntekter lagkonti</t>
  </si>
  <si>
    <t>Kostnader lagkonti</t>
  </si>
  <si>
    <t>Forsikring spillere</t>
  </si>
  <si>
    <t>Pr desember</t>
  </si>
  <si>
    <t>Ombygging klubbhus</t>
  </si>
  <si>
    <t>ØvrevollHosleIL HS</t>
  </si>
  <si>
    <t/>
  </si>
  <si>
    <t>Regnskap mot budsjett 2017</t>
  </si>
</sst>
</file>

<file path=xl/styles.xml><?xml version="1.0" encoding="utf-8"?>
<styleSheet xmlns="http://schemas.openxmlformats.org/spreadsheetml/2006/main">
  <numFmts count="3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;[Red]\-\ #,##0"/>
    <numFmt numFmtId="181" formatCode="#,##0.00;[Red]\-\ #,##0.00"/>
    <numFmt numFmtId="182" formatCode="dd/mm/yy;@"/>
    <numFmt numFmtId="183" formatCode="0.0\ %"/>
    <numFmt numFmtId="184" formatCode="[$-414]d\.\ mmmm\ yyyy"/>
    <numFmt numFmtId="185" formatCode="d/m/yyyy;@"/>
    <numFmt numFmtId="186" formatCode="#,##0;#,##0"/>
    <numFmt numFmtId="187" formatCode="d/m/yy;@"/>
    <numFmt numFmtId="188" formatCode="0.00;[Red]0.00"/>
    <numFmt numFmtId="189" formatCode="&quot;Ja&quot;;&quot;Ja&quot;;&quot;Nei&quot;"/>
    <numFmt numFmtId="190" formatCode="&quot;Sann&quot;;&quot;Sann&quot;;&quot;Usann&quot;"/>
    <numFmt numFmtId="191" formatCode="&quot;På&quot;;&quot;På&quot;;&quot;Av&quot;"/>
    <numFmt numFmtId="192" formatCode="[$€-2]\ ###,000_);[Red]\([$€-2]\ ###,000\)"/>
    <numFmt numFmtId="193" formatCode="#,##0.00_ ;[Red]\-#,##0.00\ "/>
    <numFmt numFmtId="194" formatCode="0.00_ ;[Red]\-0.00\ "/>
  </numFmts>
  <fonts count="32">
    <font>
      <sz val="10"/>
      <name val="Arial"/>
      <family val="0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8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b/>
      <i/>
      <sz val="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179" fontId="0" fillId="0" borderId="0" applyFont="0" applyFill="0" applyBorder="0" applyAlignment="0" applyProtection="0"/>
    <xf numFmtId="0" fontId="15" fillId="17" borderId="3" applyNumberFormat="0" applyAlignment="0" applyProtection="0"/>
    <xf numFmtId="0" fontId="7" fillId="18" borderId="4" applyNumberFormat="0" applyFont="0" applyAlignment="0" applyProtection="0"/>
    <xf numFmtId="0" fontId="7" fillId="0" borderId="0">
      <alignment/>
      <protection/>
    </xf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7" fontId="0" fillId="0" borderId="0" applyFont="0" applyFill="0" applyBorder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6" borderId="10" xfId="0" applyFont="1" applyFill="1" applyBorder="1" applyAlignment="1">
      <alignment/>
    </xf>
    <xf numFmtId="180" fontId="2" fillId="18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6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16" borderId="13" xfId="44" applyFont="1" applyFill="1" applyBorder="1" applyAlignment="1">
      <alignment horizontal="center"/>
      <protection/>
    </xf>
    <xf numFmtId="0" fontId="25" fillId="16" borderId="11" xfId="44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16" borderId="10" xfId="0" applyFont="1" applyFill="1" applyBorder="1" applyAlignment="1">
      <alignment/>
    </xf>
    <xf numFmtId="180" fontId="26" fillId="4" borderId="11" xfId="0" applyNumberFormat="1" applyFont="1" applyFill="1" applyBorder="1" applyAlignment="1">
      <alignment/>
    </xf>
    <xf numFmtId="0" fontId="26" fillId="16" borderId="14" xfId="0" applyFont="1" applyFill="1" applyBorder="1" applyAlignment="1">
      <alignment/>
    </xf>
    <xf numFmtId="180" fontId="26" fillId="4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180" fontId="0" fillId="0" borderId="0" xfId="0" applyNumberFormat="1" applyAlignment="1">
      <alignment/>
    </xf>
    <xf numFmtId="0" fontId="25" fillId="16" borderId="15" xfId="44" applyFont="1" applyFill="1" applyBorder="1" applyAlignment="1">
      <alignment horizontal="center"/>
      <protection/>
    </xf>
    <xf numFmtId="180" fontId="2" fillId="4" borderId="13" xfId="0" applyNumberFormat="1" applyFont="1" applyFill="1" applyBorder="1" applyAlignment="1">
      <alignment/>
    </xf>
    <xf numFmtId="180" fontId="2" fillId="4" borderId="11" xfId="0" applyNumberFormat="1" applyFont="1" applyFill="1" applyBorder="1" applyAlignment="1">
      <alignment/>
    </xf>
    <xf numFmtId="0" fontId="2" fillId="16" borderId="16" xfId="0" applyFont="1" applyFill="1" applyBorder="1" applyAlignment="1">
      <alignment/>
    </xf>
    <xf numFmtId="0" fontId="2" fillId="16" borderId="17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2" fillId="16" borderId="19" xfId="0" applyFont="1" applyFill="1" applyBorder="1" applyAlignment="1">
      <alignment/>
    </xf>
    <xf numFmtId="0" fontId="1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" fillId="16" borderId="20" xfId="0" applyFont="1" applyFill="1" applyBorder="1" applyAlignment="1">
      <alignment/>
    </xf>
    <xf numFmtId="0" fontId="3" fillId="16" borderId="0" xfId="0" applyFont="1" applyFill="1" applyAlignment="1">
      <alignment/>
    </xf>
    <xf numFmtId="0" fontId="2" fillId="16" borderId="13" xfId="0" applyFont="1" applyFill="1" applyBorder="1" applyAlignment="1">
      <alignment horizontal="center"/>
    </xf>
    <xf numFmtId="0" fontId="2" fillId="16" borderId="15" xfId="0" applyFont="1" applyFill="1" applyBorder="1" applyAlignment="1">
      <alignment/>
    </xf>
    <xf numFmtId="186" fontId="2" fillId="18" borderId="11" xfId="0" applyNumberFormat="1" applyFont="1" applyFill="1" applyBorder="1" applyAlignment="1">
      <alignment/>
    </xf>
    <xf numFmtId="0" fontId="3" fillId="16" borderId="19" xfId="0" applyFont="1" applyFill="1" applyBorder="1" applyAlignment="1">
      <alignment/>
    </xf>
    <xf numFmtId="0" fontId="3" fillId="16" borderId="20" xfId="0" applyFont="1" applyFill="1" applyBorder="1" applyAlignment="1">
      <alignment/>
    </xf>
    <xf numFmtId="0" fontId="2" fillId="16" borderId="21" xfId="0" applyFont="1" applyFill="1" applyBorder="1" applyAlignment="1">
      <alignment/>
    </xf>
    <xf numFmtId="0" fontId="2" fillId="16" borderId="22" xfId="0" applyFont="1" applyFill="1" applyBorder="1" applyAlignment="1">
      <alignment/>
    </xf>
    <xf numFmtId="186" fontId="2" fillId="16" borderId="22" xfId="0" applyNumberFormat="1" applyFont="1" applyFill="1" applyBorder="1" applyAlignment="1">
      <alignment/>
    </xf>
    <xf numFmtId="0" fontId="2" fillId="16" borderId="23" xfId="0" applyFont="1" applyFill="1" applyBorder="1" applyAlignment="1">
      <alignment/>
    </xf>
    <xf numFmtId="186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38" fontId="0" fillId="0" borderId="0" xfId="0" applyNumberFormat="1" applyAlignment="1">
      <alignment/>
    </xf>
    <xf numFmtId="0" fontId="3" fillId="16" borderId="0" xfId="0" applyFont="1" applyFill="1" applyAlignment="1">
      <alignment horizontal="center"/>
    </xf>
    <xf numFmtId="38" fontId="2" fillId="0" borderId="0" xfId="0" applyNumberFormat="1" applyFont="1" applyAlignment="1">
      <alignment/>
    </xf>
    <xf numFmtId="38" fontId="2" fillId="16" borderId="17" xfId="0" applyNumberFormat="1" applyFont="1" applyFill="1" applyBorder="1" applyAlignment="1">
      <alignment/>
    </xf>
    <xf numFmtId="38" fontId="2" fillId="16" borderId="0" xfId="0" applyNumberFormat="1" applyFont="1" applyFill="1" applyAlignment="1">
      <alignment/>
    </xf>
    <xf numFmtId="38" fontId="2" fillId="16" borderId="13" xfId="0" applyNumberFormat="1" applyFont="1" applyFill="1" applyBorder="1" applyAlignment="1">
      <alignment horizontal="center"/>
    </xf>
    <xf numFmtId="38" fontId="2" fillId="16" borderId="15" xfId="0" applyNumberFormat="1" applyFont="1" applyFill="1" applyBorder="1" applyAlignment="1">
      <alignment/>
    </xf>
    <xf numFmtId="38" fontId="2" fillId="18" borderId="11" xfId="0" applyNumberFormat="1" applyFont="1" applyFill="1" applyBorder="1" applyAlignment="1">
      <alignment/>
    </xf>
    <xf numFmtId="38" fontId="3" fillId="18" borderId="11" xfId="0" applyNumberFormat="1" applyFont="1" applyFill="1" applyBorder="1" applyAlignment="1">
      <alignment/>
    </xf>
    <xf numFmtId="38" fontId="3" fillId="18" borderId="15" xfId="0" applyNumberFormat="1" applyFont="1" applyFill="1" applyBorder="1" applyAlignment="1">
      <alignment/>
    </xf>
    <xf numFmtId="38" fontId="2" fillId="16" borderId="22" xfId="0" applyNumberFormat="1" applyFont="1" applyFill="1" applyBorder="1" applyAlignment="1">
      <alignment/>
    </xf>
    <xf numFmtId="180" fontId="2" fillId="18" borderId="11" xfId="0" applyNumberFormat="1" applyFont="1" applyFill="1" applyBorder="1" applyAlignment="1">
      <alignment/>
    </xf>
    <xf numFmtId="180" fontId="3" fillId="18" borderId="11" xfId="0" applyNumberFormat="1" applyFont="1" applyFill="1" applyBorder="1" applyAlignment="1">
      <alignment/>
    </xf>
    <xf numFmtId="180" fontId="3" fillId="18" borderId="15" xfId="0" applyNumberFormat="1" applyFont="1" applyFill="1" applyBorder="1" applyAlignment="1">
      <alignment/>
    </xf>
    <xf numFmtId="180" fontId="3" fillId="18" borderId="11" xfId="0" applyNumberFormat="1" applyFont="1" applyFill="1" applyBorder="1" applyAlignment="1">
      <alignment/>
    </xf>
    <xf numFmtId="180" fontId="3" fillId="18" borderId="15" xfId="0" applyNumberFormat="1" applyFont="1" applyFill="1" applyBorder="1" applyAlignment="1">
      <alignment/>
    </xf>
    <xf numFmtId="38" fontId="3" fillId="16" borderId="0" xfId="0" applyNumberFormat="1" applyFont="1" applyFill="1" applyAlignment="1">
      <alignment/>
    </xf>
    <xf numFmtId="0" fontId="25" fillId="16" borderId="12" xfId="44" applyFont="1" applyFill="1" applyBorder="1" applyAlignment="1">
      <alignment horizontal="center"/>
      <protection/>
    </xf>
    <xf numFmtId="0" fontId="3" fillId="16" borderId="12" xfId="0" applyFont="1" applyFill="1" applyBorder="1" applyAlignment="1">
      <alignment horizontal="center"/>
    </xf>
    <xf numFmtId="180" fontId="2" fillId="24" borderId="13" xfId="0" applyNumberFormat="1" applyFont="1" applyFill="1" applyBorder="1" applyAlignment="1">
      <alignment/>
    </xf>
    <xf numFmtId="180" fontId="2" fillId="25" borderId="13" xfId="0" applyNumberFormat="1" applyFont="1" applyFill="1" applyBorder="1" applyAlignment="1">
      <alignment/>
    </xf>
    <xf numFmtId="180" fontId="2" fillId="24" borderId="11" xfId="0" applyNumberFormat="1" applyFont="1" applyFill="1" applyBorder="1" applyAlignment="1">
      <alignment/>
    </xf>
    <xf numFmtId="180" fontId="2" fillId="25" borderId="11" xfId="0" applyNumberFormat="1" applyFont="1" applyFill="1" applyBorder="1" applyAlignment="1">
      <alignment/>
    </xf>
    <xf numFmtId="180" fontId="26" fillId="24" borderId="11" xfId="0" applyNumberFormat="1" applyFont="1" applyFill="1" applyBorder="1" applyAlignment="1">
      <alignment/>
    </xf>
    <xf numFmtId="180" fontId="26" fillId="25" borderId="11" xfId="0" applyNumberFormat="1" applyFont="1" applyFill="1" applyBorder="1" applyAlignment="1">
      <alignment/>
    </xf>
    <xf numFmtId="180" fontId="26" fillId="24" borderId="15" xfId="0" applyNumberFormat="1" applyFont="1" applyFill="1" applyBorder="1" applyAlignment="1">
      <alignment/>
    </xf>
    <xf numFmtId="180" fontId="26" fillId="25" borderId="15" xfId="0" applyNumberFormat="1" applyFont="1" applyFill="1" applyBorder="1" applyAlignment="1">
      <alignment/>
    </xf>
    <xf numFmtId="180" fontId="2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2" fillId="26" borderId="10" xfId="0" applyFont="1" applyFill="1" applyBorder="1" applyAlignment="1">
      <alignment/>
    </xf>
    <xf numFmtId="180" fontId="2" fillId="27" borderId="13" xfId="0" applyNumberFormat="1" applyFont="1" applyFill="1" applyBorder="1" applyAlignment="1">
      <alignment/>
    </xf>
    <xf numFmtId="180" fontId="2" fillId="27" borderId="11" xfId="0" applyNumberFormat="1" applyFont="1" applyFill="1" applyBorder="1" applyAlignment="1">
      <alignment/>
    </xf>
    <xf numFmtId="180" fontId="26" fillId="27" borderId="11" xfId="0" applyNumberFormat="1" applyFont="1" applyFill="1" applyBorder="1" applyAlignment="1">
      <alignment/>
    </xf>
    <xf numFmtId="180" fontId="26" fillId="27" borderId="15" xfId="0" applyNumberFormat="1" applyFont="1" applyFill="1" applyBorder="1" applyAlignment="1">
      <alignment/>
    </xf>
    <xf numFmtId="0" fontId="2" fillId="28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16" borderId="10" xfId="0" applyFont="1" applyFill="1" applyBorder="1" applyAlignment="1">
      <alignment/>
    </xf>
    <xf numFmtId="180" fontId="3" fillId="24" borderId="11" xfId="0" applyNumberFormat="1" applyFont="1" applyFill="1" applyBorder="1" applyAlignment="1">
      <alignment/>
    </xf>
    <xf numFmtId="180" fontId="3" fillId="25" borderId="11" xfId="0" applyNumberFormat="1" applyFont="1" applyFill="1" applyBorder="1" applyAlignment="1">
      <alignment/>
    </xf>
    <xf numFmtId="180" fontId="3" fillId="4" borderId="11" xfId="0" applyNumberFormat="1" applyFont="1" applyFill="1" applyBorder="1" applyAlignment="1">
      <alignment/>
    </xf>
    <xf numFmtId="0" fontId="31" fillId="0" borderId="0" xfId="0" applyFont="1" applyAlignment="1">
      <alignment/>
    </xf>
    <xf numFmtId="180" fontId="3" fillId="27" borderId="11" xfId="0" applyNumberFormat="1" applyFont="1" applyFill="1" applyBorder="1" applyAlignment="1">
      <alignment/>
    </xf>
    <xf numFmtId="38" fontId="3" fillId="18" borderId="11" xfId="0" applyNumberFormat="1" applyFont="1" applyFill="1" applyBorder="1" applyAlignment="1">
      <alignment/>
    </xf>
    <xf numFmtId="0" fontId="2" fillId="16" borderId="19" xfId="0" applyFont="1" applyFill="1" applyBorder="1" applyAlignment="1">
      <alignment/>
    </xf>
    <xf numFmtId="0" fontId="25" fillId="16" borderId="12" xfId="44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Totalt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V162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48" width="10.421875" style="2" customWidth="1"/>
    <col min="49" max="49" width="2.7109375" style="0" customWidth="1"/>
  </cols>
  <sheetData>
    <row r="1" spans="3:47" ht="15">
      <c r="C1" s="1" t="s">
        <v>75</v>
      </c>
      <c r="D1" s="1" t="s">
        <v>203</v>
      </c>
      <c r="F1" s="9"/>
      <c r="G1"/>
      <c r="I1" s="1"/>
      <c r="K1" s="9"/>
      <c r="L1"/>
      <c r="N1" s="1"/>
      <c r="P1" s="9"/>
      <c r="Q1"/>
      <c r="S1" s="1"/>
      <c r="U1" s="9"/>
      <c r="V1"/>
      <c r="X1" s="1"/>
      <c r="Z1" s="9"/>
      <c r="AA1"/>
      <c r="AC1" s="1"/>
      <c r="AE1" s="9"/>
      <c r="AF1"/>
      <c r="AH1" s="1"/>
      <c r="AJ1" s="9"/>
      <c r="AK1"/>
      <c r="AM1" s="1"/>
      <c r="AO1" s="9"/>
      <c r="AP1"/>
      <c r="AR1" s="1"/>
      <c r="AT1" s="9"/>
      <c r="AU1"/>
    </row>
    <row r="2" spans="3:47" ht="15">
      <c r="C2" s="1"/>
      <c r="D2" s="1"/>
      <c r="G2" s="1"/>
      <c r="I2" s="1"/>
      <c r="L2" s="1"/>
      <c r="N2" s="1"/>
      <c r="Q2" s="1"/>
      <c r="S2" s="1"/>
      <c r="V2" s="1"/>
      <c r="X2" s="1"/>
      <c r="AA2" s="1"/>
      <c r="AC2" s="1"/>
      <c r="AF2" s="1"/>
      <c r="AH2" s="1"/>
      <c r="AK2" s="1"/>
      <c r="AM2" s="1"/>
      <c r="AP2" s="1"/>
      <c r="AR2" s="1"/>
      <c r="AU2" s="1"/>
    </row>
    <row r="3" spans="3:47" ht="15">
      <c r="C3" s="1" t="s">
        <v>53</v>
      </c>
      <c r="D3" s="1"/>
      <c r="G3" s="1"/>
      <c r="I3" s="1"/>
      <c r="L3" s="1"/>
      <c r="N3" s="1"/>
      <c r="Q3" s="1"/>
      <c r="S3" s="1"/>
      <c r="V3" s="1"/>
      <c r="X3" s="1"/>
      <c r="AA3" s="1"/>
      <c r="AC3" s="1"/>
      <c r="AF3" s="1"/>
      <c r="AH3" s="1"/>
      <c r="AK3" s="1"/>
      <c r="AM3" s="1"/>
      <c r="AP3" s="1"/>
      <c r="AR3" s="1"/>
      <c r="AU3" s="1"/>
    </row>
    <row r="4" spans="3:47" ht="15">
      <c r="C4" s="1"/>
      <c r="D4" s="1"/>
      <c r="G4" s="1"/>
      <c r="I4" s="1"/>
      <c r="L4" s="1"/>
      <c r="N4" s="1"/>
      <c r="Q4" s="1"/>
      <c r="S4" s="1"/>
      <c r="V4" s="1"/>
      <c r="X4" s="1"/>
      <c r="AA4" s="1"/>
      <c r="AC4" s="1"/>
      <c r="AF4" s="1"/>
      <c r="AH4" s="1"/>
      <c r="AK4" s="1"/>
      <c r="AM4" s="1"/>
      <c r="AP4" s="1"/>
      <c r="AR4" s="1"/>
      <c r="AU4" s="1"/>
    </row>
    <row r="5" spans="3:48" ht="15">
      <c r="C5" s="1"/>
      <c r="D5" s="1"/>
      <c r="G5" s="1"/>
      <c r="I5" s="1">
        <v>119</v>
      </c>
      <c r="J5" s="1">
        <v>119</v>
      </c>
      <c r="K5" s="1">
        <v>119</v>
      </c>
      <c r="L5" s="1">
        <v>119</v>
      </c>
      <c r="M5" s="1">
        <v>119</v>
      </c>
      <c r="N5" s="1">
        <v>113</v>
      </c>
      <c r="O5" s="1">
        <v>113</v>
      </c>
      <c r="P5" s="1">
        <v>113</v>
      </c>
      <c r="Q5" s="1">
        <v>113</v>
      </c>
      <c r="R5" s="1">
        <v>113</v>
      </c>
      <c r="S5" s="1">
        <v>114</v>
      </c>
      <c r="T5" s="1">
        <v>114</v>
      </c>
      <c r="U5" s="1">
        <v>114</v>
      </c>
      <c r="V5" s="1">
        <v>114</v>
      </c>
      <c r="W5" s="1">
        <v>114</v>
      </c>
      <c r="X5" s="1">
        <v>115</v>
      </c>
      <c r="Y5" s="1">
        <v>115</v>
      </c>
      <c r="Z5" s="1">
        <v>115</v>
      </c>
      <c r="AA5" s="1">
        <v>115</v>
      </c>
      <c r="AB5" s="1">
        <v>115</v>
      </c>
      <c r="AC5" s="1">
        <v>116</v>
      </c>
      <c r="AD5" s="1">
        <v>116</v>
      </c>
      <c r="AE5" s="1">
        <v>116</v>
      </c>
      <c r="AF5" s="1">
        <v>116</v>
      </c>
      <c r="AG5" s="1">
        <v>116</v>
      </c>
      <c r="AH5" s="1">
        <v>117</v>
      </c>
      <c r="AI5" s="1">
        <v>117</v>
      </c>
      <c r="AJ5" s="1">
        <v>117</v>
      </c>
      <c r="AK5" s="1">
        <v>117</v>
      </c>
      <c r="AL5" s="1">
        <v>117</v>
      </c>
      <c r="AM5" s="1">
        <v>118</v>
      </c>
      <c r="AN5" s="1">
        <v>118</v>
      </c>
      <c r="AO5" s="1">
        <v>118</v>
      </c>
      <c r="AP5" s="1">
        <v>118</v>
      </c>
      <c r="AQ5" s="1">
        <v>118</v>
      </c>
      <c r="AR5" s="1">
        <v>99</v>
      </c>
      <c r="AS5" s="1">
        <v>99</v>
      </c>
      <c r="AT5" s="1">
        <v>99</v>
      </c>
      <c r="AU5" s="1">
        <v>99</v>
      </c>
      <c r="AV5" s="1">
        <v>99</v>
      </c>
    </row>
    <row r="6" spans="1:48" ht="14.25">
      <c r="A6" s="6"/>
      <c r="B6" s="6"/>
      <c r="C6" s="6"/>
      <c r="D6" s="6"/>
      <c r="E6" s="93" t="s">
        <v>76</v>
      </c>
      <c r="F6" s="94"/>
      <c r="G6" s="94"/>
      <c r="H6" s="94"/>
      <c r="I6" s="6"/>
      <c r="J6" s="93" t="s">
        <v>77</v>
      </c>
      <c r="K6" s="94"/>
      <c r="L6" s="94"/>
      <c r="M6" s="94"/>
      <c r="N6" s="6"/>
      <c r="O6" s="93" t="s">
        <v>78</v>
      </c>
      <c r="P6" s="94"/>
      <c r="Q6" s="94"/>
      <c r="R6" s="94"/>
      <c r="S6" s="6"/>
      <c r="T6" s="93" t="s">
        <v>79</v>
      </c>
      <c r="U6" s="94"/>
      <c r="V6" s="94"/>
      <c r="W6" s="94"/>
      <c r="X6" s="6"/>
      <c r="Y6" s="93" t="s">
        <v>80</v>
      </c>
      <c r="Z6" s="94"/>
      <c r="AA6" s="94"/>
      <c r="AB6" s="94"/>
      <c r="AC6" s="6"/>
      <c r="AD6" s="93" t="s">
        <v>81</v>
      </c>
      <c r="AE6" s="94"/>
      <c r="AF6" s="94"/>
      <c r="AG6" s="94"/>
      <c r="AH6" s="6"/>
      <c r="AI6" s="93" t="s">
        <v>82</v>
      </c>
      <c r="AJ6" s="94"/>
      <c r="AK6" s="94"/>
      <c r="AL6" s="94"/>
      <c r="AM6" s="6"/>
      <c r="AN6" s="93" t="s">
        <v>183</v>
      </c>
      <c r="AO6" s="94"/>
      <c r="AP6" s="94"/>
      <c r="AQ6" s="94"/>
      <c r="AR6" s="6"/>
      <c r="AS6" s="93" t="s">
        <v>83</v>
      </c>
      <c r="AT6" s="94"/>
      <c r="AU6" s="94"/>
      <c r="AV6" s="94"/>
    </row>
    <row r="7" spans="1:48" ht="14.25">
      <c r="A7" s="6"/>
      <c r="B7" s="11"/>
      <c r="C7" s="7" t="s">
        <v>0</v>
      </c>
      <c r="D7" s="65" t="s">
        <v>14</v>
      </c>
      <c r="E7" s="64" t="s">
        <v>174</v>
      </c>
      <c r="F7" s="64" t="s">
        <v>175</v>
      </c>
      <c r="G7" s="64" t="s">
        <v>176</v>
      </c>
      <c r="H7" s="64" t="s">
        <v>177</v>
      </c>
      <c r="I7" s="65" t="s">
        <v>14</v>
      </c>
      <c r="J7" s="64" t="s">
        <v>174</v>
      </c>
      <c r="K7" s="64" t="s">
        <v>175</v>
      </c>
      <c r="L7" s="64" t="s">
        <v>176</v>
      </c>
      <c r="M7" s="64" t="s">
        <v>177</v>
      </c>
      <c r="N7" s="65" t="s">
        <v>14</v>
      </c>
      <c r="O7" s="64" t="s">
        <v>174</v>
      </c>
      <c r="P7" s="64" t="s">
        <v>175</v>
      </c>
      <c r="Q7" s="64" t="s">
        <v>176</v>
      </c>
      <c r="R7" s="64" t="s">
        <v>177</v>
      </c>
      <c r="S7" s="65" t="s">
        <v>14</v>
      </c>
      <c r="T7" s="64" t="s">
        <v>174</v>
      </c>
      <c r="U7" s="64" t="s">
        <v>175</v>
      </c>
      <c r="V7" s="64" t="s">
        <v>176</v>
      </c>
      <c r="W7" s="64" t="s">
        <v>177</v>
      </c>
      <c r="X7" s="65" t="s">
        <v>14</v>
      </c>
      <c r="Y7" s="64" t="s">
        <v>174</v>
      </c>
      <c r="Z7" s="64" t="s">
        <v>175</v>
      </c>
      <c r="AA7" s="64" t="s">
        <v>176</v>
      </c>
      <c r="AB7" s="64" t="s">
        <v>177</v>
      </c>
      <c r="AC7" s="65" t="s">
        <v>14</v>
      </c>
      <c r="AD7" s="64" t="s">
        <v>174</v>
      </c>
      <c r="AE7" s="64" t="s">
        <v>175</v>
      </c>
      <c r="AF7" s="64" t="s">
        <v>176</v>
      </c>
      <c r="AG7" s="64" t="s">
        <v>177</v>
      </c>
      <c r="AH7" s="65" t="s">
        <v>14</v>
      </c>
      <c r="AI7" s="64" t="s">
        <v>174</v>
      </c>
      <c r="AJ7" s="64" t="s">
        <v>175</v>
      </c>
      <c r="AK7" s="64" t="s">
        <v>176</v>
      </c>
      <c r="AL7" s="64" t="s">
        <v>177</v>
      </c>
      <c r="AM7" s="65" t="s">
        <v>14</v>
      </c>
      <c r="AN7" s="64" t="s">
        <v>174</v>
      </c>
      <c r="AO7" s="64" t="s">
        <v>175</v>
      </c>
      <c r="AP7" s="64" t="s">
        <v>176</v>
      </c>
      <c r="AQ7" s="64" t="s">
        <v>177</v>
      </c>
      <c r="AR7" s="65" t="s">
        <v>14</v>
      </c>
      <c r="AS7" s="64" t="s">
        <v>174</v>
      </c>
      <c r="AT7" s="64" t="s">
        <v>175</v>
      </c>
      <c r="AU7" s="64" t="s">
        <v>176</v>
      </c>
      <c r="AV7" s="64" t="s">
        <v>177</v>
      </c>
    </row>
    <row r="8" spans="1:48" ht="12.75">
      <c r="A8" s="2">
        <v>321</v>
      </c>
      <c r="B8" s="2">
        <v>321</v>
      </c>
      <c r="C8" s="3" t="s">
        <v>66</v>
      </c>
      <c r="D8" s="66">
        <v>6997396.829999999</v>
      </c>
      <c r="E8" s="66">
        <v>1345593</v>
      </c>
      <c r="F8" s="66">
        <v>6355593</v>
      </c>
      <c r="G8" s="66">
        <v>6975093</v>
      </c>
      <c r="H8" s="66">
        <v>7706639</v>
      </c>
      <c r="I8" s="67">
        <v>1271236.65</v>
      </c>
      <c r="J8" s="67">
        <v>60000</v>
      </c>
      <c r="K8" s="67">
        <v>1570000</v>
      </c>
      <c r="L8" s="67">
        <v>1720000</v>
      </c>
      <c r="M8" s="67">
        <v>1800000</v>
      </c>
      <c r="N8" s="24">
        <v>4143876.04</v>
      </c>
      <c r="O8" s="24">
        <v>356250</v>
      </c>
      <c r="P8" s="24">
        <v>3856250</v>
      </c>
      <c r="Q8" s="24">
        <v>4105750</v>
      </c>
      <c r="R8" s="24">
        <v>4224500</v>
      </c>
      <c r="S8" s="67">
        <v>702437.7</v>
      </c>
      <c r="T8" s="67">
        <v>368700</v>
      </c>
      <c r="U8" s="67">
        <v>368700</v>
      </c>
      <c r="V8" s="67">
        <v>368700</v>
      </c>
      <c r="W8" s="67">
        <v>737400</v>
      </c>
      <c r="X8" s="24">
        <v>496870.47</v>
      </c>
      <c r="Y8" s="24">
        <v>300000</v>
      </c>
      <c r="Z8" s="24">
        <v>300000</v>
      </c>
      <c r="AA8" s="24">
        <v>500000</v>
      </c>
      <c r="AB8" s="24">
        <v>500000</v>
      </c>
      <c r="AC8" s="67">
        <v>9440</v>
      </c>
      <c r="AD8" s="67">
        <v>6000</v>
      </c>
      <c r="AE8" s="67">
        <v>6000</v>
      </c>
      <c r="AF8" s="67">
        <v>6000</v>
      </c>
      <c r="AG8" s="67">
        <v>12000</v>
      </c>
      <c r="AH8" s="24">
        <v>16005.97</v>
      </c>
      <c r="AI8" s="24">
        <v>0</v>
      </c>
      <c r="AJ8" s="24">
        <v>0</v>
      </c>
      <c r="AK8" s="24">
        <v>20000</v>
      </c>
      <c r="AL8" s="24">
        <v>25000</v>
      </c>
      <c r="AM8" s="67">
        <v>15800</v>
      </c>
      <c r="AN8" s="67">
        <v>25000</v>
      </c>
      <c r="AO8" s="67">
        <v>25000</v>
      </c>
      <c r="AP8" s="67">
        <v>25000</v>
      </c>
      <c r="AQ8" s="67">
        <v>25000</v>
      </c>
      <c r="AR8" s="24">
        <v>341730</v>
      </c>
      <c r="AS8" s="24">
        <v>229643</v>
      </c>
      <c r="AT8" s="24">
        <v>229643</v>
      </c>
      <c r="AU8" s="24">
        <v>229643</v>
      </c>
      <c r="AV8" s="24">
        <v>382739</v>
      </c>
    </row>
    <row r="9" spans="1:48" ht="12.75">
      <c r="A9" s="2">
        <v>322</v>
      </c>
      <c r="B9" s="2">
        <v>322</v>
      </c>
      <c r="C9" s="3" t="s">
        <v>67</v>
      </c>
      <c r="D9" s="68">
        <v>570667.89</v>
      </c>
      <c r="E9" s="68">
        <v>52250</v>
      </c>
      <c r="F9" s="68">
        <v>453500</v>
      </c>
      <c r="G9" s="68">
        <v>454750</v>
      </c>
      <c r="H9" s="68">
        <v>678000</v>
      </c>
      <c r="I9" s="69">
        <v>90175</v>
      </c>
      <c r="J9" s="69">
        <v>0</v>
      </c>
      <c r="K9" s="69">
        <v>0</v>
      </c>
      <c r="L9" s="69">
        <v>0</v>
      </c>
      <c r="M9" s="69">
        <v>100000</v>
      </c>
      <c r="N9" s="25">
        <v>362242.89</v>
      </c>
      <c r="O9" s="25">
        <v>0</v>
      </c>
      <c r="P9" s="25">
        <v>400000</v>
      </c>
      <c r="Q9" s="25">
        <v>400000</v>
      </c>
      <c r="R9" s="25">
        <v>400000</v>
      </c>
      <c r="S9" s="69">
        <v>26750</v>
      </c>
      <c r="T9" s="69">
        <v>0</v>
      </c>
      <c r="U9" s="69">
        <v>0</v>
      </c>
      <c r="V9" s="69">
        <v>0</v>
      </c>
      <c r="W9" s="69">
        <v>48000</v>
      </c>
      <c r="X9" s="25">
        <v>16500</v>
      </c>
      <c r="Y9" s="25">
        <v>1250</v>
      </c>
      <c r="Z9" s="25">
        <v>2500</v>
      </c>
      <c r="AA9" s="25">
        <v>3750</v>
      </c>
      <c r="AB9" s="25">
        <v>45000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25">
        <v>75000</v>
      </c>
      <c r="AS9" s="25">
        <v>51000</v>
      </c>
      <c r="AT9" s="25">
        <v>51000</v>
      </c>
      <c r="AU9" s="25">
        <v>51000</v>
      </c>
      <c r="AV9" s="25">
        <v>85000</v>
      </c>
    </row>
    <row r="10" spans="1:48" ht="12.75">
      <c r="A10" s="2">
        <v>323</v>
      </c>
      <c r="B10" s="2">
        <v>323</v>
      </c>
      <c r="C10" s="3" t="s">
        <v>68</v>
      </c>
      <c r="D10" s="68">
        <v>2823262.6999999997</v>
      </c>
      <c r="E10" s="68">
        <v>492400</v>
      </c>
      <c r="F10" s="68">
        <v>1827400</v>
      </c>
      <c r="G10" s="68">
        <v>1800400</v>
      </c>
      <c r="H10" s="68">
        <v>2595500</v>
      </c>
      <c r="I10" s="69">
        <v>61467.62</v>
      </c>
      <c r="J10" s="69">
        <v>0</v>
      </c>
      <c r="K10" s="69">
        <v>0</v>
      </c>
      <c r="L10" s="69">
        <v>0</v>
      </c>
      <c r="M10" s="69">
        <v>0</v>
      </c>
      <c r="N10" s="25">
        <v>2243657.3</v>
      </c>
      <c r="O10" s="25">
        <v>360000</v>
      </c>
      <c r="P10" s="25">
        <v>1610000</v>
      </c>
      <c r="Q10" s="25">
        <v>1558000</v>
      </c>
      <c r="R10" s="25">
        <v>2250500</v>
      </c>
      <c r="S10" s="69">
        <v>308127</v>
      </c>
      <c r="T10" s="69">
        <v>65000</v>
      </c>
      <c r="U10" s="69">
        <v>150000</v>
      </c>
      <c r="V10" s="69">
        <v>175000</v>
      </c>
      <c r="W10" s="69">
        <v>250000</v>
      </c>
      <c r="X10" s="25">
        <v>109266</v>
      </c>
      <c r="Y10" s="25">
        <v>50000</v>
      </c>
      <c r="Z10" s="25">
        <v>50000</v>
      </c>
      <c r="AA10" s="25">
        <v>50000</v>
      </c>
      <c r="AB10" s="25">
        <v>68000</v>
      </c>
      <c r="AC10" s="69">
        <v>1420</v>
      </c>
      <c r="AD10" s="69">
        <v>3000</v>
      </c>
      <c r="AE10" s="69">
        <v>3000</v>
      </c>
      <c r="AF10" s="69">
        <v>3000</v>
      </c>
      <c r="AG10" s="69">
        <v>3000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25">
        <v>99324.78</v>
      </c>
      <c r="AS10" s="25">
        <v>14400</v>
      </c>
      <c r="AT10" s="25">
        <v>14400</v>
      </c>
      <c r="AU10" s="25">
        <v>14400</v>
      </c>
      <c r="AV10" s="25">
        <v>24000</v>
      </c>
    </row>
    <row r="11" spans="1:48" ht="12.75">
      <c r="A11" s="2">
        <v>324</v>
      </c>
      <c r="B11" s="2">
        <v>324</v>
      </c>
      <c r="C11" s="3" t="s">
        <v>69</v>
      </c>
      <c r="D11" s="68">
        <v>1026016.69</v>
      </c>
      <c r="E11" s="68">
        <v>82500</v>
      </c>
      <c r="F11" s="68">
        <v>342500</v>
      </c>
      <c r="G11" s="68">
        <v>520500</v>
      </c>
      <c r="H11" s="68">
        <v>821000</v>
      </c>
      <c r="I11" s="69">
        <v>760813.97</v>
      </c>
      <c r="J11" s="69">
        <v>40000</v>
      </c>
      <c r="K11" s="69">
        <v>300000</v>
      </c>
      <c r="L11" s="69">
        <v>500000</v>
      </c>
      <c r="M11" s="69">
        <v>600000</v>
      </c>
      <c r="N11" s="25">
        <v>4865</v>
      </c>
      <c r="O11" s="25">
        <v>0</v>
      </c>
      <c r="P11" s="25">
        <v>0</v>
      </c>
      <c r="Q11" s="25">
        <v>0</v>
      </c>
      <c r="R11" s="25">
        <v>0</v>
      </c>
      <c r="S11" s="69">
        <v>5175</v>
      </c>
      <c r="T11" s="69">
        <v>0</v>
      </c>
      <c r="U11" s="69">
        <v>0</v>
      </c>
      <c r="V11" s="69">
        <v>0</v>
      </c>
      <c r="W11" s="69">
        <v>0</v>
      </c>
      <c r="X11" s="25">
        <v>245577.62</v>
      </c>
      <c r="Y11" s="25">
        <v>34000</v>
      </c>
      <c r="Z11" s="25">
        <v>34000</v>
      </c>
      <c r="AA11" s="25">
        <v>6000</v>
      </c>
      <c r="AB11" s="25">
        <v>200000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25">
        <v>0</v>
      </c>
      <c r="AI11" s="25">
        <v>0</v>
      </c>
      <c r="AJ11" s="25">
        <v>0</v>
      </c>
      <c r="AK11" s="25">
        <v>6000</v>
      </c>
      <c r="AL11" s="25">
        <v>6000</v>
      </c>
      <c r="AM11" s="69">
        <v>3700</v>
      </c>
      <c r="AN11" s="69">
        <v>2500</v>
      </c>
      <c r="AO11" s="69">
        <v>2500</v>
      </c>
      <c r="AP11" s="69">
        <v>2500</v>
      </c>
      <c r="AQ11" s="69">
        <v>5000</v>
      </c>
      <c r="AR11" s="25">
        <v>5885.1</v>
      </c>
      <c r="AS11" s="25">
        <v>6000</v>
      </c>
      <c r="AT11" s="25">
        <v>6000</v>
      </c>
      <c r="AU11" s="25">
        <v>6000</v>
      </c>
      <c r="AV11" s="25">
        <v>10000</v>
      </c>
    </row>
    <row r="12" spans="1:48" ht="12.75">
      <c r="A12" s="2">
        <v>325</v>
      </c>
      <c r="B12" s="2">
        <v>325</v>
      </c>
      <c r="C12" s="3" t="s">
        <v>70</v>
      </c>
      <c r="D12" s="68">
        <v>2502987.0100000002</v>
      </c>
      <c r="E12" s="68">
        <v>10000</v>
      </c>
      <c r="F12" s="68">
        <v>192500</v>
      </c>
      <c r="G12" s="68">
        <v>1251075</v>
      </c>
      <c r="H12" s="68">
        <v>2246005</v>
      </c>
      <c r="I12" s="69">
        <v>874956.64</v>
      </c>
      <c r="J12" s="69">
        <v>0</v>
      </c>
      <c r="K12" s="69">
        <v>100000</v>
      </c>
      <c r="L12" s="69">
        <v>450000</v>
      </c>
      <c r="M12" s="69">
        <v>710000</v>
      </c>
      <c r="N12" s="25">
        <v>923354.56</v>
      </c>
      <c r="O12" s="25">
        <v>0</v>
      </c>
      <c r="P12" s="25">
        <v>72500</v>
      </c>
      <c r="Q12" s="25">
        <v>475240</v>
      </c>
      <c r="R12" s="25">
        <v>970240</v>
      </c>
      <c r="S12" s="69">
        <v>271072.95</v>
      </c>
      <c r="T12" s="69">
        <v>0</v>
      </c>
      <c r="U12" s="69">
        <v>0</v>
      </c>
      <c r="V12" s="69">
        <v>60000</v>
      </c>
      <c r="W12" s="69">
        <v>217000</v>
      </c>
      <c r="X12" s="25">
        <v>137771.06</v>
      </c>
      <c r="Y12" s="25">
        <v>0</v>
      </c>
      <c r="Z12" s="25">
        <v>0</v>
      </c>
      <c r="AA12" s="25">
        <v>43582</v>
      </c>
      <c r="AB12" s="25">
        <v>89832</v>
      </c>
      <c r="AC12" s="69">
        <v>91976.8</v>
      </c>
      <c r="AD12" s="69">
        <v>10000</v>
      </c>
      <c r="AE12" s="69">
        <v>20000</v>
      </c>
      <c r="AF12" s="69">
        <v>41624</v>
      </c>
      <c r="AG12" s="69">
        <v>55304</v>
      </c>
      <c r="AH12" s="25">
        <v>21452</v>
      </c>
      <c r="AI12" s="25">
        <v>0</v>
      </c>
      <c r="AJ12" s="25">
        <v>0</v>
      </c>
      <c r="AK12" s="25">
        <v>15000</v>
      </c>
      <c r="AL12" s="25">
        <v>17000</v>
      </c>
      <c r="AM12" s="69">
        <v>24885</v>
      </c>
      <c r="AN12" s="69">
        <v>0</v>
      </c>
      <c r="AO12" s="69">
        <v>0</v>
      </c>
      <c r="AP12" s="69">
        <v>19000</v>
      </c>
      <c r="AQ12" s="69">
        <v>20000</v>
      </c>
      <c r="AR12" s="25">
        <v>157518</v>
      </c>
      <c r="AS12" s="25">
        <v>0</v>
      </c>
      <c r="AT12" s="25">
        <v>0</v>
      </c>
      <c r="AU12" s="25">
        <v>146629</v>
      </c>
      <c r="AV12" s="25">
        <v>166629</v>
      </c>
    </row>
    <row r="13" spans="1:48" ht="12.75">
      <c r="A13" s="2">
        <v>326</v>
      </c>
      <c r="B13" s="2">
        <v>326</v>
      </c>
      <c r="C13" s="3" t="s">
        <v>1</v>
      </c>
      <c r="D13" s="68">
        <v>1864839.02</v>
      </c>
      <c r="E13" s="68">
        <v>267000</v>
      </c>
      <c r="F13" s="68">
        <v>322000</v>
      </c>
      <c r="G13" s="68">
        <v>482000</v>
      </c>
      <c r="H13" s="68">
        <v>572000</v>
      </c>
      <c r="I13" s="69">
        <v>422545.84</v>
      </c>
      <c r="J13" s="69">
        <v>230000</v>
      </c>
      <c r="K13" s="69">
        <v>285000</v>
      </c>
      <c r="L13" s="69">
        <v>445000</v>
      </c>
      <c r="M13" s="69">
        <v>535000</v>
      </c>
      <c r="N13" s="25">
        <v>1419267.93</v>
      </c>
      <c r="O13" s="25">
        <v>37000</v>
      </c>
      <c r="P13" s="25">
        <v>37000</v>
      </c>
      <c r="Q13" s="25">
        <v>37000</v>
      </c>
      <c r="R13" s="25">
        <v>37000</v>
      </c>
      <c r="S13" s="69">
        <v>22225.25</v>
      </c>
      <c r="T13" s="69">
        <v>0</v>
      </c>
      <c r="U13" s="69">
        <v>0</v>
      </c>
      <c r="V13" s="69">
        <v>0</v>
      </c>
      <c r="W13" s="69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69">
        <v>500</v>
      </c>
      <c r="AD13" s="69">
        <v>0</v>
      </c>
      <c r="AE13" s="69">
        <v>0</v>
      </c>
      <c r="AF13" s="69">
        <v>0</v>
      </c>
      <c r="AG13" s="69">
        <v>0</v>
      </c>
      <c r="AH13" s="25">
        <v>300</v>
      </c>
      <c r="AI13" s="25">
        <v>0</v>
      </c>
      <c r="AJ13" s="25">
        <v>0</v>
      </c>
      <c r="AK13" s="25">
        <v>0</v>
      </c>
      <c r="AL13" s="25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</row>
    <row r="14" spans="1:48" ht="12.75">
      <c r="A14" s="15"/>
      <c r="B14" s="16"/>
      <c r="C14" s="17" t="s">
        <v>187</v>
      </c>
      <c r="D14" s="70">
        <f aca="true" t="shared" si="0" ref="D14:M14">SUM(D8:D13)</f>
        <v>15785170.139999997</v>
      </c>
      <c r="E14" s="70">
        <f t="shared" si="0"/>
        <v>2249743</v>
      </c>
      <c r="F14" s="70">
        <f t="shared" si="0"/>
        <v>9493493</v>
      </c>
      <c r="G14" s="70">
        <f t="shared" si="0"/>
        <v>11483818</v>
      </c>
      <c r="H14" s="70">
        <f t="shared" si="0"/>
        <v>14619144</v>
      </c>
      <c r="I14" s="71">
        <f t="shared" si="0"/>
        <v>3481195.72</v>
      </c>
      <c r="J14" s="71">
        <f t="shared" si="0"/>
        <v>330000</v>
      </c>
      <c r="K14" s="71">
        <f t="shared" si="0"/>
        <v>2255000</v>
      </c>
      <c r="L14" s="71">
        <f t="shared" si="0"/>
        <v>3115000</v>
      </c>
      <c r="M14" s="71">
        <f t="shared" si="0"/>
        <v>3745000</v>
      </c>
      <c r="N14" s="18">
        <f aca="true" t="shared" si="1" ref="N14:AV14">SUM(N8:N13)</f>
        <v>9097263.719999999</v>
      </c>
      <c r="O14" s="18">
        <f t="shared" si="1"/>
        <v>753250</v>
      </c>
      <c r="P14" s="18">
        <f t="shared" si="1"/>
        <v>5975750</v>
      </c>
      <c r="Q14" s="18">
        <f t="shared" si="1"/>
        <v>6575990</v>
      </c>
      <c r="R14" s="18">
        <f t="shared" si="1"/>
        <v>7882240</v>
      </c>
      <c r="S14" s="71">
        <f t="shared" si="1"/>
        <v>1335787.9</v>
      </c>
      <c r="T14" s="71">
        <f t="shared" si="1"/>
        <v>433700</v>
      </c>
      <c r="U14" s="71">
        <f t="shared" si="1"/>
        <v>518700</v>
      </c>
      <c r="V14" s="71">
        <f t="shared" si="1"/>
        <v>603700</v>
      </c>
      <c r="W14" s="71">
        <f t="shared" si="1"/>
        <v>1252400</v>
      </c>
      <c r="X14" s="18">
        <f t="shared" si="1"/>
        <v>1005985.1499999999</v>
      </c>
      <c r="Y14" s="18">
        <f t="shared" si="1"/>
        <v>385250</v>
      </c>
      <c r="Z14" s="18">
        <f t="shared" si="1"/>
        <v>386500</v>
      </c>
      <c r="AA14" s="18">
        <f t="shared" si="1"/>
        <v>603332</v>
      </c>
      <c r="AB14" s="18">
        <f t="shared" si="1"/>
        <v>902832</v>
      </c>
      <c r="AC14" s="71">
        <f t="shared" si="1"/>
        <v>103336.8</v>
      </c>
      <c r="AD14" s="71">
        <f t="shared" si="1"/>
        <v>19000</v>
      </c>
      <c r="AE14" s="71">
        <f t="shared" si="1"/>
        <v>29000</v>
      </c>
      <c r="AF14" s="71">
        <f t="shared" si="1"/>
        <v>50624</v>
      </c>
      <c r="AG14" s="71">
        <f t="shared" si="1"/>
        <v>70304</v>
      </c>
      <c r="AH14" s="18">
        <f t="shared" si="1"/>
        <v>37757.97</v>
      </c>
      <c r="AI14" s="18">
        <f t="shared" si="1"/>
        <v>0</v>
      </c>
      <c r="AJ14" s="18">
        <f t="shared" si="1"/>
        <v>0</v>
      </c>
      <c r="AK14" s="18">
        <f t="shared" si="1"/>
        <v>41000</v>
      </c>
      <c r="AL14" s="18">
        <f t="shared" si="1"/>
        <v>48000</v>
      </c>
      <c r="AM14" s="71">
        <f t="shared" si="1"/>
        <v>44385</v>
      </c>
      <c r="AN14" s="71">
        <f t="shared" si="1"/>
        <v>27500</v>
      </c>
      <c r="AO14" s="71">
        <f t="shared" si="1"/>
        <v>27500</v>
      </c>
      <c r="AP14" s="71">
        <f t="shared" si="1"/>
        <v>46500</v>
      </c>
      <c r="AQ14" s="71">
        <f t="shared" si="1"/>
        <v>50000</v>
      </c>
      <c r="AR14" s="18">
        <f t="shared" si="1"/>
        <v>679457.88</v>
      </c>
      <c r="AS14" s="18">
        <f t="shared" si="1"/>
        <v>301043</v>
      </c>
      <c r="AT14" s="18">
        <f t="shared" si="1"/>
        <v>301043</v>
      </c>
      <c r="AU14" s="18">
        <f t="shared" si="1"/>
        <v>447672</v>
      </c>
      <c r="AV14" s="18">
        <f t="shared" si="1"/>
        <v>668368</v>
      </c>
    </row>
    <row r="15" spans="2:48" ht="12.75">
      <c r="B15" s="8"/>
      <c r="C15" s="3"/>
      <c r="D15" s="68"/>
      <c r="E15" s="68"/>
      <c r="F15" s="68"/>
      <c r="G15" s="68"/>
      <c r="H15" s="68"/>
      <c r="I15" s="69"/>
      <c r="J15" s="69"/>
      <c r="K15" s="69"/>
      <c r="L15" s="69"/>
      <c r="M15" s="71"/>
      <c r="N15" s="25"/>
      <c r="O15" s="25"/>
      <c r="P15" s="25"/>
      <c r="Q15" s="25"/>
      <c r="R15" s="18"/>
      <c r="S15" s="69"/>
      <c r="T15" s="69"/>
      <c r="U15" s="69"/>
      <c r="V15" s="69"/>
      <c r="W15" s="71"/>
      <c r="X15" s="25"/>
      <c r="Y15" s="25"/>
      <c r="Z15" s="25"/>
      <c r="AA15" s="25"/>
      <c r="AB15" s="18"/>
      <c r="AC15" s="69"/>
      <c r="AD15" s="69"/>
      <c r="AE15" s="69"/>
      <c r="AF15" s="69"/>
      <c r="AG15" s="71"/>
      <c r="AH15" s="25"/>
      <c r="AI15" s="25"/>
      <c r="AJ15" s="25"/>
      <c r="AK15" s="25"/>
      <c r="AL15" s="18"/>
      <c r="AM15" s="69"/>
      <c r="AN15" s="69"/>
      <c r="AO15" s="69"/>
      <c r="AP15" s="69"/>
      <c r="AQ15" s="71"/>
      <c r="AR15" s="25"/>
      <c r="AS15" s="25"/>
      <c r="AT15" s="25"/>
      <c r="AU15" s="25"/>
      <c r="AV15" s="18"/>
    </row>
    <row r="16" spans="1:48" ht="12.75">
      <c r="A16" s="2">
        <v>400</v>
      </c>
      <c r="B16" s="2">
        <v>400</v>
      </c>
      <c r="C16" s="3" t="s">
        <v>71</v>
      </c>
      <c r="D16" s="68">
        <v>4941179.319999999</v>
      </c>
      <c r="E16" s="68">
        <v>850000</v>
      </c>
      <c r="F16" s="68">
        <v>1621000</v>
      </c>
      <c r="G16" s="68">
        <v>2422000</v>
      </c>
      <c r="H16" s="68">
        <v>3176620</v>
      </c>
      <c r="I16" s="69">
        <v>72282.5</v>
      </c>
      <c r="J16" s="69">
        <v>0</v>
      </c>
      <c r="K16" s="69">
        <v>20000</v>
      </c>
      <c r="L16" s="69">
        <v>20000</v>
      </c>
      <c r="M16" s="69">
        <v>20000</v>
      </c>
      <c r="N16" s="25">
        <v>3590420.54</v>
      </c>
      <c r="O16" s="25">
        <v>592000</v>
      </c>
      <c r="P16" s="25">
        <v>1210000</v>
      </c>
      <c r="Q16" s="25">
        <v>1725000</v>
      </c>
      <c r="R16" s="25">
        <v>2169620</v>
      </c>
      <c r="S16" s="69">
        <v>886499.38</v>
      </c>
      <c r="T16" s="69">
        <v>93000</v>
      </c>
      <c r="U16" s="69">
        <v>223500</v>
      </c>
      <c r="V16" s="69">
        <v>419000</v>
      </c>
      <c r="W16" s="69">
        <v>612000</v>
      </c>
      <c r="X16" s="25">
        <v>314330.68</v>
      </c>
      <c r="Y16" s="25">
        <v>93500</v>
      </c>
      <c r="Z16" s="25">
        <v>93500</v>
      </c>
      <c r="AA16" s="25">
        <v>161500</v>
      </c>
      <c r="AB16" s="25">
        <v>256500</v>
      </c>
      <c r="AC16" s="69">
        <v>31525.35</v>
      </c>
      <c r="AD16" s="69">
        <v>16000</v>
      </c>
      <c r="AE16" s="69">
        <v>16000</v>
      </c>
      <c r="AF16" s="69">
        <v>31000</v>
      </c>
      <c r="AG16" s="69">
        <v>31000</v>
      </c>
      <c r="AH16" s="25">
        <v>5962.5</v>
      </c>
      <c r="AI16" s="25">
        <v>8500</v>
      </c>
      <c r="AJ16" s="25">
        <v>11000</v>
      </c>
      <c r="AK16" s="25">
        <v>18500</v>
      </c>
      <c r="AL16" s="25">
        <v>18500</v>
      </c>
      <c r="AM16" s="69">
        <v>16298</v>
      </c>
      <c r="AN16" s="69">
        <v>10000</v>
      </c>
      <c r="AO16" s="69">
        <v>10000</v>
      </c>
      <c r="AP16" s="69">
        <v>10000</v>
      </c>
      <c r="AQ16" s="69">
        <v>10000</v>
      </c>
      <c r="AR16" s="25">
        <v>23860.37</v>
      </c>
      <c r="AS16" s="25">
        <v>37000</v>
      </c>
      <c r="AT16" s="25">
        <v>37000</v>
      </c>
      <c r="AU16" s="25">
        <v>37000</v>
      </c>
      <c r="AV16" s="25">
        <v>59000</v>
      </c>
    </row>
    <row r="17" spans="1:48" ht="12.75">
      <c r="A17" s="2">
        <v>410</v>
      </c>
      <c r="B17" s="2">
        <v>410</v>
      </c>
      <c r="C17" s="3" t="s">
        <v>72</v>
      </c>
      <c r="D17" s="68">
        <v>864100.0599999999</v>
      </c>
      <c r="E17" s="68">
        <v>154000</v>
      </c>
      <c r="F17" s="68">
        <v>539500</v>
      </c>
      <c r="G17" s="68">
        <v>734000</v>
      </c>
      <c r="H17" s="68">
        <v>861000</v>
      </c>
      <c r="I17" s="69">
        <v>5138.37</v>
      </c>
      <c r="J17" s="69">
        <v>0</v>
      </c>
      <c r="K17" s="69">
        <v>0</v>
      </c>
      <c r="L17" s="69">
        <v>0</v>
      </c>
      <c r="M17" s="69">
        <v>0</v>
      </c>
      <c r="N17" s="25">
        <v>490927.12</v>
      </c>
      <c r="O17" s="25">
        <v>50000</v>
      </c>
      <c r="P17" s="25">
        <v>352500</v>
      </c>
      <c r="Q17" s="25">
        <v>505000</v>
      </c>
      <c r="R17" s="25">
        <v>535000</v>
      </c>
      <c r="S17" s="69">
        <v>63224.72</v>
      </c>
      <c r="T17" s="69">
        <v>10000</v>
      </c>
      <c r="U17" s="69">
        <v>83000</v>
      </c>
      <c r="V17" s="69">
        <v>88000</v>
      </c>
      <c r="W17" s="69">
        <v>107000</v>
      </c>
      <c r="X17" s="25">
        <v>204253.18</v>
      </c>
      <c r="Y17" s="25">
        <v>88000</v>
      </c>
      <c r="Z17" s="25">
        <v>98000</v>
      </c>
      <c r="AA17" s="25">
        <v>134000</v>
      </c>
      <c r="AB17" s="25">
        <v>212000</v>
      </c>
      <c r="AC17" s="69">
        <v>845.36</v>
      </c>
      <c r="AD17" s="69">
        <v>1000</v>
      </c>
      <c r="AE17" s="69">
        <v>1000</v>
      </c>
      <c r="AF17" s="69">
        <v>1000</v>
      </c>
      <c r="AG17" s="69">
        <v>1000</v>
      </c>
      <c r="AH17" s="25">
        <v>0</v>
      </c>
      <c r="AI17" s="25">
        <v>0</v>
      </c>
      <c r="AJ17" s="25">
        <v>0</v>
      </c>
      <c r="AK17" s="25">
        <v>1000</v>
      </c>
      <c r="AL17" s="25">
        <v>1000</v>
      </c>
      <c r="AM17" s="69">
        <v>0</v>
      </c>
      <c r="AN17" s="69">
        <v>5000</v>
      </c>
      <c r="AO17" s="69">
        <v>5000</v>
      </c>
      <c r="AP17" s="69">
        <v>5000</v>
      </c>
      <c r="AQ17" s="69">
        <v>5000</v>
      </c>
      <c r="AR17" s="25">
        <v>99711.31</v>
      </c>
      <c r="AS17" s="25">
        <v>0</v>
      </c>
      <c r="AT17" s="25">
        <v>0</v>
      </c>
      <c r="AU17" s="25">
        <v>0</v>
      </c>
      <c r="AV17" s="25">
        <v>0</v>
      </c>
    </row>
    <row r="18" spans="1:48" ht="12.75">
      <c r="A18" s="2">
        <v>420</v>
      </c>
      <c r="B18" s="2">
        <v>420</v>
      </c>
      <c r="C18" s="3" t="s">
        <v>73</v>
      </c>
      <c r="D18" s="68">
        <v>795120.81</v>
      </c>
      <c r="E18" s="68">
        <v>129270</v>
      </c>
      <c r="F18" s="68">
        <v>237080</v>
      </c>
      <c r="G18" s="68">
        <v>337080</v>
      </c>
      <c r="H18" s="68">
        <v>583770</v>
      </c>
      <c r="I18" s="69">
        <v>534591.99</v>
      </c>
      <c r="J18" s="69">
        <v>100000</v>
      </c>
      <c r="K18" s="69">
        <v>200000</v>
      </c>
      <c r="L18" s="69">
        <v>300000</v>
      </c>
      <c r="M18" s="69">
        <v>400000</v>
      </c>
      <c r="N18" s="25">
        <v>22881</v>
      </c>
      <c r="O18" s="25">
        <v>0</v>
      </c>
      <c r="P18" s="25">
        <v>0</v>
      </c>
      <c r="Q18" s="25">
        <v>0</v>
      </c>
      <c r="R18" s="25">
        <v>0</v>
      </c>
      <c r="S18" s="69">
        <v>8515</v>
      </c>
      <c r="T18" s="69">
        <v>0</v>
      </c>
      <c r="U18" s="69">
        <v>0</v>
      </c>
      <c r="V18" s="69">
        <v>0</v>
      </c>
      <c r="W18" s="69">
        <v>0</v>
      </c>
      <c r="X18" s="25">
        <v>153942.82</v>
      </c>
      <c r="Y18" s="25">
        <v>25270</v>
      </c>
      <c r="Z18" s="25">
        <v>33080</v>
      </c>
      <c r="AA18" s="25">
        <v>33080</v>
      </c>
      <c r="AB18" s="25">
        <v>179770</v>
      </c>
      <c r="AC18" s="69">
        <v>4000</v>
      </c>
      <c r="AD18" s="69">
        <v>0</v>
      </c>
      <c r="AE18" s="69">
        <v>0</v>
      </c>
      <c r="AF18" s="69">
        <v>0</v>
      </c>
      <c r="AG18" s="69">
        <v>0</v>
      </c>
      <c r="AH18" s="25">
        <v>0</v>
      </c>
      <c r="AI18" s="25">
        <v>4000</v>
      </c>
      <c r="AJ18" s="25">
        <v>4000</v>
      </c>
      <c r="AK18" s="25">
        <v>4000</v>
      </c>
      <c r="AL18" s="25">
        <v>4000</v>
      </c>
      <c r="AM18" s="69">
        <v>21100</v>
      </c>
      <c r="AN18" s="69">
        <v>0</v>
      </c>
      <c r="AO18" s="69">
        <v>0</v>
      </c>
      <c r="AP18" s="69">
        <v>0</v>
      </c>
      <c r="AQ18" s="69">
        <v>0</v>
      </c>
      <c r="AR18" s="25">
        <v>50090</v>
      </c>
      <c r="AS18" s="25">
        <v>0</v>
      </c>
      <c r="AT18" s="25">
        <v>0</v>
      </c>
      <c r="AU18" s="25">
        <v>0</v>
      </c>
      <c r="AV18" s="25">
        <v>0</v>
      </c>
    </row>
    <row r="19" spans="1:48" ht="12.75">
      <c r="A19" s="2">
        <v>500</v>
      </c>
      <c r="B19" s="2">
        <v>500</v>
      </c>
      <c r="C19" s="3" t="s">
        <v>74</v>
      </c>
      <c r="D19" s="68">
        <v>5613479.73</v>
      </c>
      <c r="E19" s="68">
        <v>1710125</v>
      </c>
      <c r="F19" s="68">
        <v>3123575</v>
      </c>
      <c r="G19" s="68">
        <v>4577692</v>
      </c>
      <c r="H19" s="68">
        <v>6460538</v>
      </c>
      <c r="I19" s="69">
        <v>1405508.4</v>
      </c>
      <c r="J19" s="69">
        <v>267000</v>
      </c>
      <c r="K19" s="69">
        <v>544000</v>
      </c>
      <c r="L19" s="69">
        <v>939000</v>
      </c>
      <c r="M19" s="69">
        <v>1398050</v>
      </c>
      <c r="N19" s="25">
        <v>3363767.33</v>
      </c>
      <c r="O19" s="25">
        <v>1003527</v>
      </c>
      <c r="P19" s="25">
        <v>2007055</v>
      </c>
      <c r="Q19" s="25">
        <v>3010591</v>
      </c>
      <c r="R19" s="25">
        <v>4014115</v>
      </c>
      <c r="S19" s="69">
        <v>314671</v>
      </c>
      <c r="T19" s="69">
        <v>84953</v>
      </c>
      <c r="U19" s="69">
        <v>205375</v>
      </c>
      <c r="V19" s="69">
        <v>250956</v>
      </c>
      <c r="W19" s="69">
        <v>386549</v>
      </c>
      <c r="X19" s="25">
        <v>94948</v>
      </c>
      <c r="Y19" s="25">
        <v>40000</v>
      </c>
      <c r="Z19" s="25">
        <v>50000</v>
      </c>
      <c r="AA19" s="25">
        <v>50000</v>
      </c>
      <c r="AB19" s="25">
        <v>90000</v>
      </c>
      <c r="AC19" s="69">
        <v>15523</v>
      </c>
      <c r="AD19" s="69">
        <v>5000</v>
      </c>
      <c r="AE19" s="69">
        <v>7500</v>
      </c>
      <c r="AF19" s="69">
        <v>12500</v>
      </c>
      <c r="AG19" s="69">
        <v>17500</v>
      </c>
      <c r="AH19" s="25">
        <v>0</v>
      </c>
      <c r="AI19" s="25">
        <v>0</v>
      </c>
      <c r="AJ19" s="25">
        <v>0</v>
      </c>
      <c r="AK19" s="25">
        <v>3000</v>
      </c>
      <c r="AL19" s="25">
        <v>6000</v>
      </c>
      <c r="AM19" s="69">
        <v>5520</v>
      </c>
      <c r="AN19" s="69">
        <v>10000</v>
      </c>
      <c r="AO19" s="69">
        <v>10000</v>
      </c>
      <c r="AP19" s="69">
        <v>12000</v>
      </c>
      <c r="AQ19" s="69">
        <v>18915</v>
      </c>
      <c r="AR19" s="25">
        <v>413542</v>
      </c>
      <c r="AS19" s="25">
        <v>299645</v>
      </c>
      <c r="AT19" s="25">
        <v>299645</v>
      </c>
      <c r="AU19" s="25">
        <v>299645</v>
      </c>
      <c r="AV19" s="25">
        <v>529409</v>
      </c>
    </row>
    <row r="20" spans="1:48" ht="12.75">
      <c r="A20" s="2">
        <v>610</v>
      </c>
      <c r="B20" s="2">
        <v>610</v>
      </c>
      <c r="C20" s="3" t="s">
        <v>4</v>
      </c>
      <c r="D20" s="68">
        <v>2598972.8999999994</v>
      </c>
      <c r="E20" s="68">
        <v>664950</v>
      </c>
      <c r="F20" s="68">
        <v>1234700</v>
      </c>
      <c r="G20" s="68">
        <v>1715215</v>
      </c>
      <c r="H20" s="68">
        <v>2377163</v>
      </c>
      <c r="I20" s="69">
        <v>1387159.24</v>
      </c>
      <c r="J20" s="69">
        <v>405750</v>
      </c>
      <c r="K20" s="69">
        <v>736000</v>
      </c>
      <c r="L20" s="69">
        <v>1006150</v>
      </c>
      <c r="M20" s="69">
        <v>1317000</v>
      </c>
      <c r="N20" s="25">
        <v>1050405.73</v>
      </c>
      <c r="O20" s="25">
        <v>158000</v>
      </c>
      <c r="P20" s="25">
        <v>381000</v>
      </c>
      <c r="Q20" s="25">
        <v>564000</v>
      </c>
      <c r="R20" s="25">
        <v>800000</v>
      </c>
      <c r="S20" s="69">
        <v>57669.21</v>
      </c>
      <c r="T20" s="69">
        <v>21500</v>
      </c>
      <c r="U20" s="69">
        <v>33000</v>
      </c>
      <c r="V20" s="69">
        <v>44500</v>
      </c>
      <c r="W20" s="69">
        <v>72000</v>
      </c>
      <c r="X20" s="25">
        <v>40052.15</v>
      </c>
      <c r="Y20" s="25">
        <v>32000</v>
      </c>
      <c r="Z20" s="25">
        <v>32000</v>
      </c>
      <c r="AA20" s="25">
        <v>32865</v>
      </c>
      <c r="AB20" s="25">
        <v>53663</v>
      </c>
      <c r="AC20" s="69">
        <v>3348.14</v>
      </c>
      <c r="AD20" s="69">
        <v>5000</v>
      </c>
      <c r="AE20" s="69">
        <v>10000</v>
      </c>
      <c r="AF20" s="69">
        <v>15000</v>
      </c>
      <c r="AG20" s="69">
        <v>20000</v>
      </c>
      <c r="AH20" s="25">
        <v>-1877.95</v>
      </c>
      <c r="AI20" s="25">
        <v>2500</v>
      </c>
      <c r="AJ20" s="25">
        <v>2500</v>
      </c>
      <c r="AK20" s="25">
        <v>12500</v>
      </c>
      <c r="AL20" s="25">
        <v>17500</v>
      </c>
      <c r="AM20" s="69">
        <v>1600.8</v>
      </c>
      <c r="AN20" s="69">
        <v>0</v>
      </c>
      <c r="AO20" s="69">
        <v>0</v>
      </c>
      <c r="AP20" s="69">
        <v>0</v>
      </c>
      <c r="AQ20" s="69">
        <v>0</v>
      </c>
      <c r="AR20" s="25">
        <v>60615.58</v>
      </c>
      <c r="AS20" s="25">
        <v>40200</v>
      </c>
      <c r="AT20" s="25">
        <v>40200</v>
      </c>
      <c r="AU20" s="25">
        <v>40200</v>
      </c>
      <c r="AV20" s="25">
        <v>97000</v>
      </c>
    </row>
    <row r="21" spans="1:48" ht="12.75">
      <c r="A21" s="15"/>
      <c r="B21" s="16"/>
      <c r="C21" s="17" t="s">
        <v>186</v>
      </c>
      <c r="D21" s="70">
        <f>SUM(D16:D20)</f>
        <v>14812852.82</v>
      </c>
      <c r="E21" s="70">
        <f aca="true" t="shared" si="2" ref="E21:AV21">SUM(E16:E20)</f>
        <v>3508345</v>
      </c>
      <c r="F21" s="70">
        <f t="shared" si="2"/>
        <v>6755855</v>
      </c>
      <c r="G21" s="70">
        <f t="shared" si="2"/>
        <v>9785987</v>
      </c>
      <c r="H21" s="70">
        <f t="shared" si="2"/>
        <v>13459091</v>
      </c>
      <c r="I21" s="71">
        <f t="shared" si="2"/>
        <v>3404680.5</v>
      </c>
      <c r="J21" s="71">
        <f t="shared" si="2"/>
        <v>772750</v>
      </c>
      <c r="K21" s="71">
        <f t="shared" si="2"/>
        <v>1500000</v>
      </c>
      <c r="L21" s="71">
        <f t="shared" si="2"/>
        <v>2265150</v>
      </c>
      <c r="M21" s="71">
        <f t="shared" si="2"/>
        <v>3135050</v>
      </c>
      <c r="N21" s="18">
        <f t="shared" si="2"/>
        <v>8518401.72</v>
      </c>
      <c r="O21" s="18">
        <f t="shared" si="2"/>
        <v>1803527</v>
      </c>
      <c r="P21" s="18">
        <f t="shared" si="2"/>
        <v>3950555</v>
      </c>
      <c r="Q21" s="18">
        <f t="shared" si="2"/>
        <v>5804591</v>
      </c>
      <c r="R21" s="18">
        <f t="shared" si="2"/>
        <v>7518735</v>
      </c>
      <c r="S21" s="71">
        <f t="shared" si="2"/>
        <v>1330579.31</v>
      </c>
      <c r="T21" s="71">
        <f t="shared" si="2"/>
        <v>209453</v>
      </c>
      <c r="U21" s="71">
        <f t="shared" si="2"/>
        <v>544875</v>
      </c>
      <c r="V21" s="71">
        <f t="shared" si="2"/>
        <v>802456</v>
      </c>
      <c r="W21" s="71">
        <f t="shared" si="2"/>
        <v>1177549</v>
      </c>
      <c r="X21" s="18">
        <f t="shared" si="2"/>
        <v>807526.83</v>
      </c>
      <c r="Y21" s="18">
        <f t="shared" si="2"/>
        <v>278770</v>
      </c>
      <c r="Z21" s="18">
        <f t="shared" si="2"/>
        <v>306580</v>
      </c>
      <c r="AA21" s="18">
        <f t="shared" si="2"/>
        <v>411445</v>
      </c>
      <c r="AB21" s="18">
        <f t="shared" si="2"/>
        <v>791933</v>
      </c>
      <c r="AC21" s="71">
        <f t="shared" si="2"/>
        <v>55241.85</v>
      </c>
      <c r="AD21" s="71">
        <f t="shared" si="2"/>
        <v>27000</v>
      </c>
      <c r="AE21" s="71">
        <f t="shared" si="2"/>
        <v>34500</v>
      </c>
      <c r="AF21" s="71">
        <f t="shared" si="2"/>
        <v>59500</v>
      </c>
      <c r="AG21" s="71">
        <f t="shared" si="2"/>
        <v>69500</v>
      </c>
      <c r="AH21" s="18">
        <f t="shared" si="2"/>
        <v>4084.55</v>
      </c>
      <c r="AI21" s="18">
        <f t="shared" si="2"/>
        <v>15000</v>
      </c>
      <c r="AJ21" s="18">
        <f t="shared" si="2"/>
        <v>17500</v>
      </c>
      <c r="AK21" s="18">
        <f t="shared" si="2"/>
        <v>39000</v>
      </c>
      <c r="AL21" s="18">
        <f t="shared" si="2"/>
        <v>47000</v>
      </c>
      <c r="AM21" s="71">
        <f t="shared" si="2"/>
        <v>44518.8</v>
      </c>
      <c r="AN21" s="71">
        <f t="shared" si="2"/>
        <v>25000</v>
      </c>
      <c r="AO21" s="71">
        <f t="shared" si="2"/>
        <v>25000</v>
      </c>
      <c r="AP21" s="71">
        <f t="shared" si="2"/>
        <v>27000</v>
      </c>
      <c r="AQ21" s="71">
        <f t="shared" si="2"/>
        <v>33915</v>
      </c>
      <c r="AR21" s="18">
        <f t="shared" si="2"/>
        <v>647819.2599999999</v>
      </c>
      <c r="AS21" s="18">
        <f t="shared" si="2"/>
        <v>376845</v>
      </c>
      <c r="AT21" s="18">
        <f t="shared" si="2"/>
        <v>376845</v>
      </c>
      <c r="AU21" s="18">
        <f t="shared" si="2"/>
        <v>376845</v>
      </c>
      <c r="AV21" s="18">
        <f t="shared" si="2"/>
        <v>685409</v>
      </c>
    </row>
    <row r="22" spans="3:48" ht="12.75">
      <c r="C22" s="3"/>
      <c r="D22" s="68"/>
      <c r="E22" s="68"/>
      <c r="F22" s="68"/>
      <c r="G22" s="68"/>
      <c r="H22" s="68"/>
      <c r="I22" s="69"/>
      <c r="J22" s="69"/>
      <c r="K22" s="69"/>
      <c r="L22" s="69"/>
      <c r="M22" s="69"/>
      <c r="N22" s="25"/>
      <c r="O22" s="25"/>
      <c r="P22" s="25"/>
      <c r="Q22" s="25"/>
      <c r="R22" s="25"/>
      <c r="S22" s="69"/>
      <c r="T22" s="69"/>
      <c r="U22" s="69"/>
      <c r="V22" s="69"/>
      <c r="W22" s="69"/>
      <c r="X22" s="25"/>
      <c r="Y22" s="25"/>
      <c r="Z22" s="25"/>
      <c r="AA22" s="25"/>
      <c r="AB22" s="25"/>
      <c r="AC22" s="69"/>
      <c r="AD22" s="69"/>
      <c r="AE22" s="69"/>
      <c r="AF22" s="69"/>
      <c r="AG22" s="69"/>
      <c r="AH22" s="25"/>
      <c r="AI22" s="25"/>
      <c r="AJ22" s="25"/>
      <c r="AK22" s="25"/>
      <c r="AL22" s="25"/>
      <c r="AM22" s="69"/>
      <c r="AN22" s="69"/>
      <c r="AO22" s="69"/>
      <c r="AP22" s="69"/>
      <c r="AQ22" s="69"/>
      <c r="AR22" s="25"/>
      <c r="AS22" s="25"/>
      <c r="AT22" s="25"/>
      <c r="AU22" s="25"/>
      <c r="AV22" s="25"/>
    </row>
    <row r="23" spans="1:48" s="89" customFormat="1" ht="12.75">
      <c r="A23" s="6">
        <v>600</v>
      </c>
      <c r="B23" s="6">
        <v>600</v>
      </c>
      <c r="C23" s="85" t="s">
        <v>3</v>
      </c>
      <c r="D23" s="86">
        <v>438017.75</v>
      </c>
      <c r="E23" s="86">
        <v>123153</v>
      </c>
      <c r="F23" s="86">
        <v>246306</v>
      </c>
      <c r="G23" s="86">
        <v>369459</v>
      </c>
      <c r="H23" s="86">
        <v>492612</v>
      </c>
      <c r="I23" s="87">
        <v>83413</v>
      </c>
      <c r="J23" s="87">
        <v>30000</v>
      </c>
      <c r="K23" s="87">
        <v>60000</v>
      </c>
      <c r="L23" s="87">
        <v>90000</v>
      </c>
      <c r="M23" s="87">
        <v>120000</v>
      </c>
      <c r="N23" s="88">
        <v>301633.75</v>
      </c>
      <c r="O23" s="88">
        <v>82500</v>
      </c>
      <c r="P23" s="88">
        <v>165000</v>
      </c>
      <c r="Q23" s="88">
        <v>247500</v>
      </c>
      <c r="R23" s="88">
        <v>330000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8">
        <v>43486</v>
      </c>
      <c r="Y23" s="88">
        <v>10653</v>
      </c>
      <c r="Z23" s="88">
        <v>21306</v>
      </c>
      <c r="AA23" s="88">
        <v>31959</v>
      </c>
      <c r="AB23" s="88">
        <v>42612</v>
      </c>
      <c r="AC23" s="87">
        <v>9485</v>
      </c>
      <c r="AD23" s="87">
        <v>0</v>
      </c>
      <c r="AE23" s="87">
        <v>0</v>
      </c>
      <c r="AF23" s="87">
        <v>0</v>
      </c>
      <c r="AG23" s="87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</row>
    <row r="24" spans="2:48" ht="12.75">
      <c r="B24" s="8"/>
      <c r="C24" s="3"/>
      <c r="D24" s="68"/>
      <c r="E24" s="68"/>
      <c r="F24" s="68"/>
      <c r="G24" s="68"/>
      <c r="H24" s="68"/>
      <c r="I24" s="69"/>
      <c r="J24" s="69"/>
      <c r="K24" s="69"/>
      <c r="L24" s="69"/>
      <c r="M24" s="69"/>
      <c r="N24" s="25"/>
      <c r="O24" s="25"/>
      <c r="P24" s="25"/>
      <c r="Q24" s="25"/>
      <c r="R24" s="25"/>
      <c r="S24" s="69"/>
      <c r="T24" s="69"/>
      <c r="U24" s="69"/>
      <c r="V24" s="69"/>
      <c r="W24" s="69"/>
      <c r="X24" s="25"/>
      <c r="Y24" s="25"/>
      <c r="Z24" s="25"/>
      <c r="AA24" s="25"/>
      <c r="AB24" s="25"/>
      <c r="AC24" s="69"/>
      <c r="AD24" s="69"/>
      <c r="AE24" s="69"/>
      <c r="AF24" s="69"/>
      <c r="AG24" s="69"/>
      <c r="AH24" s="25"/>
      <c r="AI24" s="25"/>
      <c r="AJ24" s="25"/>
      <c r="AK24" s="25"/>
      <c r="AL24" s="25"/>
      <c r="AM24" s="69"/>
      <c r="AN24" s="69"/>
      <c r="AO24" s="69"/>
      <c r="AP24" s="69"/>
      <c r="AQ24" s="69"/>
      <c r="AR24" s="25"/>
      <c r="AS24" s="25"/>
      <c r="AT24" s="25"/>
      <c r="AU24" s="25"/>
      <c r="AV24" s="25"/>
    </row>
    <row r="25" spans="1:48" ht="12.75">
      <c r="A25" s="15"/>
      <c r="B25" s="16"/>
      <c r="C25" s="17" t="s">
        <v>5</v>
      </c>
      <c r="D25" s="70">
        <f>D14-D21-D23</f>
        <v>534299.5699999966</v>
      </c>
      <c r="E25" s="70">
        <f aca="true" t="shared" si="3" ref="E25:AV25">E14-E21-E23</f>
        <v>-1381755</v>
      </c>
      <c r="F25" s="70">
        <f t="shared" si="3"/>
        <v>2491332</v>
      </c>
      <c r="G25" s="70">
        <f t="shared" si="3"/>
        <v>1328372</v>
      </c>
      <c r="H25" s="70">
        <f t="shared" si="3"/>
        <v>667441</v>
      </c>
      <c r="I25" s="71">
        <f t="shared" si="3"/>
        <v>-6897.779999999795</v>
      </c>
      <c r="J25" s="71">
        <f t="shared" si="3"/>
        <v>-472750</v>
      </c>
      <c r="K25" s="71">
        <f t="shared" si="3"/>
        <v>695000</v>
      </c>
      <c r="L25" s="71">
        <f t="shared" si="3"/>
        <v>759850</v>
      </c>
      <c r="M25" s="71">
        <f t="shared" si="3"/>
        <v>489950</v>
      </c>
      <c r="N25" s="18">
        <f t="shared" si="3"/>
        <v>277228.24999999814</v>
      </c>
      <c r="O25" s="18">
        <f t="shared" si="3"/>
        <v>-1132777</v>
      </c>
      <c r="P25" s="18">
        <f t="shared" si="3"/>
        <v>1860195</v>
      </c>
      <c r="Q25" s="18">
        <f t="shared" si="3"/>
        <v>523899</v>
      </c>
      <c r="R25" s="18">
        <f t="shared" si="3"/>
        <v>33505</v>
      </c>
      <c r="S25" s="71">
        <f t="shared" si="3"/>
        <v>5208.589999999851</v>
      </c>
      <c r="T25" s="71">
        <f t="shared" si="3"/>
        <v>224247</v>
      </c>
      <c r="U25" s="71">
        <f t="shared" si="3"/>
        <v>-26175</v>
      </c>
      <c r="V25" s="71">
        <f t="shared" si="3"/>
        <v>-198756</v>
      </c>
      <c r="W25" s="71">
        <f t="shared" si="3"/>
        <v>74851</v>
      </c>
      <c r="X25" s="18">
        <f t="shared" si="3"/>
        <v>154972.31999999995</v>
      </c>
      <c r="Y25" s="18">
        <f t="shared" si="3"/>
        <v>95827</v>
      </c>
      <c r="Z25" s="18">
        <f t="shared" si="3"/>
        <v>58614</v>
      </c>
      <c r="AA25" s="18">
        <f t="shared" si="3"/>
        <v>159928</v>
      </c>
      <c r="AB25" s="18">
        <f t="shared" si="3"/>
        <v>68287</v>
      </c>
      <c r="AC25" s="71">
        <f t="shared" si="3"/>
        <v>38609.950000000004</v>
      </c>
      <c r="AD25" s="71">
        <f t="shared" si="3"/>
        <v>-8000</v>
      </c>
      <c r="AE25" s="71">
        <f t="shared" si="3"/>
        <v>-5500</v>
      </c>
      <c r="AF25" s="71">
        <f t="shared" si="3"/>
        <v>-8876</v>
      </c>
      <c r="AG25" s="71">
        <f t="shared" si="3"/>
        <v>804</v>
      </c>
      <c r="AH25" s="18">
        <f t="shared" si="3"/>
        <v>33673.42</v>
      </c>
      <c r="AI25" s="18">
        <f t="shared" si="3"/>
        <v>-15000</v>
      </c>
      <c r="AJ25" s="18">
        <f t="shared" si="3"/>
        <v>-17500</v>
      </c>
      <c r="AK25" s="18">
        <f t="shared" si="3"/>
        <v>2000</v>
      </c>
      <c r="AL25" s="18">
        <f t="shared" si="3"/>
        <v>1000</v>
      </c>
      <c r="AM25" s="71">
        <f t="shared" si="3"/>
        <v>-133.8000000000029</v>
      </c>
      <c r="AN25" s="71">
        <f t="shared" si="3"/>
        <v>2500</v>
      </c>
      <c r="AO25" s="71">
        <f t="shared" si="3"/>
        <v>2500</v>
      </c>
      <c r="AP25" s="71">
        <f t="shared" si="3"/>
        <v>19500</v>
      </c>
      <c r="AQ25" s="71">
        <f t="shared" si="3"/>
        <v>16085</v>
      </c>
      <c r="AR25" s="18">
        <f t="shared" si="3"/>
        <v>31638.62000000011</v>
      </c>
      <c r="AS25" s="18">
        <f t="shared" si="3"/>
        <v>-75802</v>
      </c>
      <c r="AT25" s="18">
        <f t="shared" si="3"/>
        <v>-75802</v>
      </c>
      <c r="AU25" s="18">
        <f t="shared" si="3"/>
        <v>70827</v>
      </c>
      <c r="AV25" s="18">
        <f t="shared" si="3"/>
        <v>-17041</v>
      </c>
    </row>
    <row r="26" spans="2:48" ht="12.75">
      <c r="B26" s="8"/>
      <c r="C26" s="3"/>
      <c r="D26" s="68"/>
      <c r="E26" s="68"/>
      <c r="F26" s="68"/>
      <c r="G26" s="68"/>
      <c r="H26" s="68"/>
      <c r="I26" s="69"/>
      <c r="J26" s="69"/>
      <c r="K26" s="69"/>
      <c r="L26" s="69"/>
      <c r="M26" s="69"/>
      <c r="N26" s="25"/>
      <c r="O26" s="25"/>
      <c r="P26" s="25"/>
      <c r="Q26" s="25"/>
      <c r="R26" s="25"/>
      <c r="S26" s="69"/>
      <c r="T26" s="69"/>
      <c r="U26" s="69"/>
      <c r="V26" s="69"/>
      <c r="W26" s="69"/>
      <c r="X26" s="25"/>
      <c r="Y26" s="25"/>
      <c r="Z26" s="25"/>
      <c r="AA26" s="25"/>
      <c r="AB26" s="25"/>
      <c r="AC26" s="69"/>
      <c r="AD26" s="69"/>
      <c r="AE26" s="69"/>
      <c r="AF26" s="69"/>
      <c r="AG26" s="69"/>
      <c r="AH26" s="25"/>
      <c r="AI26" s="25"/>
      <c r="AJ26" s="25"/>
      <c r="AK26" s="25"/>
      <c r="AL26" s="25"/>
      <c r="AM26" s="69"/>
      <c r="AN26" s="69"/>
      <c r="AO26" s="69"/>
      <c r="AP26" s="69"/>
      <c r="AQ26" s="69"/>
      <c r="AR26" s="25"/>
      <c r="AS26" s="25"/>
      <c r="AT26" s="25"/>
      <c r="AU26" s="25"/>
      <c r="AV26" s="25"/>
    </row>
    <row r="27" spans="1:48" ht="12.75">
      <c r="A27" s="2">
        <v>805</v>
      </c>
      <c r="B27" s="8">
        <v>805</v>
      </c>
      <c r="C27" s="3" t="s">
        <v>11</v>
      </c>
      <c r="D27" s="68">
        <v>-12418.35</v>
      </c>
      <c r="E27" s="68">
        <v>0</v>
      </c>
      <c r="F27" s="68">
        <v>0</v>
      </c>
      <c r="G27" s="68">
        <v>0</v>
      </c>
      <c r="H27" s="68">
        <v>-15000</v>
      </c>
      <c r="I27" s="69">
        <v>-6897.78</v>
      </c>
      <c r="J27" s="69">
        <v>0</v>
      </c>
      <c r="K27" s="69">
        <v>0</v>
      </c>
      <c r="L27" s="69">
        <v>0</v>
      </c>
      <c r="M27" s="69">
        <v>0</v>
      </c>
      <c r="N27" s="25">
        <v>-3483.57</v>
      </c>
      <c r="O27" s="25">
        <v>0</v>
      </c>
      <c r="P27" s="25">
        <v>0</v>
      </c>
      <c r="Q27" s="25">
        <v>0</v>
      </c>
      <c r="R27" s="25">
        <v>-15000</v>
      </c>
      <c r="S27" s="69">
        <v>-712.88</v>
      </c>
      <c r="T27" s="69">
        <v>0</v>
      </c>
      <c r="U27" s="69">
        <v>0</v>
      </c>
      <c r="V27" s="69">
        <v>0</v>
      </c>
      <c r="W27" s="69">
        <v>0</v>
      </c>
      <c r="X27" s="25">
        <v>-95.2</v>
      </c>
      <c r="Y27" s="25">
        <v>0</v>
      </c>
      <c r="Z27" s="25">
        <v>0</v>
      </c>
      <c r="AA27" s="25">
        <v>0</v>
      </c>
      <c r="AB27" s="25">
        <v>0</v>
      </c>
      <c r="AC27" s="69">
        <v>-37.25</v>
      </c>
      <c r="AD27" s="69">
        <v>0</v>
      </c>
      <c r="AE27" s="69">
        <v>0</v>
      </c>
      <c r="AF27" s="69">
        <v>0</v>
      </c>
      <c r="AG27" s="69">
        <v>0</v>
      </c>
      <c r="AH27" s="25">
        <v>-109.16</v>
      </c>
      <c r="AI27" s="25">
        <v>0</v>
      </c>
      <c r="AJ27" s="25">
        <v>0</v>
      </c>
      <c r="AK27" s="25">
        <v>0</v>
      </c>
      <c r="AL27" s="25">
        <v>0</v>
      </c>
      <c r="AM27" s="69">
        <v>-102.34</v>
      </c>
      <c r="AN27" s="69">
        <v>0</v>
      </c>
      <c r="AO27" s="69">
        <v>0</v>
      </c>
      <c r="AP27" s="69">
        <v>0</v>
      </c>
      <c r="AQ27" s="69">
        <v>0</v>
      </c>
      <c r="AR27" s="25">
        <v>-980.17</v>
      </c>
      <c r="AS27" s="25">
        <v>0</v>
      </c>
      <c r="AT27" s="25">
        <v>0</v>
      </c>
      <c r="AU27" s="25">
        <v>0</v>
      </c>
      <c r="AV27" s="25">
        <v>0</v>
      </c>
    </row>
    <row r="28" spans="1:48" ht="12.75">
      <c r="A28" s="2">
        <v>815</v>
      </c>
      <c r="B28" s="8">
        <v>815</v>
      </c>
      <c r="C28" s="3" t="s">
        <v>10</v>
      </c>
      <c r="D28" s="68">
        <v>32734.27</v>
      </c>
      <c r="E28" s="68">
        <v>0</v>
      </c>
      <c r="F28" s="68">
        <v>0</v>
      </c>
      <c r="G28" s="68">
        <v>0</v>
      </c>
      <c r="H28" s="68">
        <v>46000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25">
        <v>29934.27</v>
      </c>
      <c r="O28" s="25">
        <v>0</v>
      </c>
      <c r="P28" s="25">
        <v>0</v>
      </c>
      <c r="Q28" s="25">
        <v>0</v>
      </c>
      <c r="R28" s="25">
        <v>46000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25">
        <v>2800</v>
      </c>
      <c r="Y28" s="25">
        <v>0</v>
      </c>
      <c r="Z28" s="25">
        <v>0</v>
      </c>
      <c r="AA28" s="25">
        <v>0</v>
      </c>
      <c r="AB28" s="25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</row>
    <row r="29" spans="2:48" ht="12.75">
      <c r="B29" s="8"/>
      <c r="C29" s="3"/>
      <c r="D29" s="68"/>
      <c r="E29" s="68"/>
      <c r="F29" s="68"/>
      <c r="G29" s="68"/>
      <c r="H29" s="68"/>
      <c r="I29" s="69"/>
      <c r="J29" s="69"/>
      <c r="K29" s="69"/>
      <c r="L29" s="69"/>
      <c r="M29" s="69"/>
      <c r="N29" s="25"/>
      <c r="O29" s="25"/>
      <c r="P29" s="25"/>
      <c r="Q29" s="25"/>
      <c r="R29" s="25"/>
      <c r="S29" s="69"/>
      <c r="T29" s="69"/>
      <c r="U29" s="69"/>
      <c r="V29" s="69"/>
      <c r="W29" s="69"/>
      <c r="X29" s="25"/>
      <c r="Y29" s="25"/>
      <c r="Z29" s="25"/>
      <c r="AA29" s="25"/>
      <c r="AB29" s="25"/>
      <c r="AC29" s="69"/>
      <c r="AD29" s="69"/>
      <c r="AE29" s="69"/>
      <c r="AF29" s="69"/>
      <c r="AG29" s="69"/>
      <c r="AH29" s="25"/>
      <c r="AI29" s="25"/>
      <c r="AJ29" s="25"/>
      <c r="AK29" s="25"/>
      <c r="AL29" s="25"/>
      <c r="AM29" s="69"/>
      <c r="AN29" s="69"/>
      <c r="AO29" s="69"/>
      <c r="AP29" s="69"/>
      <c r="AQ29" s="69"/>
      <c r="AR29" s="25"/>
      <c r="AS29" s="25"/>
      <c r="AT29" s="25"/>
      <c r="AU29" s="25"/>
      <c r="AV29" s="25"/>
    </row>
    <row r="30" spans="1:48" ht="12.75">
      <c r="A30" s="15"/>
      <c r="B30" s="16"/>
      <c r="C30" s="19" t="s">
        <v>16</v>
      </c>
      <c r="D30" s="72">
        <f aca="true" t="shared" si="4" ref="D30:M30">D25+D27*-1-D28</f>
        <v>513983.64999999653</v>
      </c>
      <c r="E30" s="72">
        <f t="shared" si="4"/>
        <v>-1381755</v>
      </c>
      <c r="F30" s="72">
        <f>F25+F27*-1-F28</f>
        <v>2491332</v>
      </c>
      <c r="G30" s="72">
        <f>G25+G27*-1-G28</f>
        <v>1328372</v>
      </c>
      <c r="H30" s="72">
        <f>H25+H27*-1-H28</f>
        <v>636441</v>
      </c>
      <c r="I30" s="73">
        <f t="shared" si="4"/>
        <v>2.0463630789890885E-10</v>
      </c>
      <c r="J30" s="73">
        <f t="shared" si="4"/>
        <v>-472750</v>
      </c>
      <c r="K30" s="73">
        <f t="shared" si="4"/>
        <v>695000</v>
      </c>
      <c r="L30" s="73">
        <f t="shared" si="4"/>
        <v>759850</v>
      </c>
      <c r="M30" s="73">
        <f t="shared" si="4"/>
        <v>489950</v>
      </c>
      <c r="N30" s="20">
        <f aca="true" t="shared" si="5" ref="N30:AV30">N25+N27*-1-N28</f>
        <v>250777.54999999815</v>
      </c>
      <c r="O30" s="20">
        <f t="shared" si="5"/>
        <v>-1132777</v>
      </c>
      <c r="P30" s="20">
        <f t="shared" si="5"/>
        <v>1860195</v>
      </c>
      <c r="Q30" s="20">
        <f t="shared" si="5"/>
        <v>523899</v>
      </c>
      <c r="R30" s="20">
        <f t="shared" si="5"/>
        <v>2505</v>
      </c>
      <c r="S30" s="73">
        <f t="shared" si="5"/>
        <v>5921.469999999851</v>
      </c>
      <c r="T30" s="73">
        <f t="shared" si="5"/>
        <v>224247</v>
      </c>
      <c r="U30" s="73">
        <f t="shared" si="5"/>
        <v>-26175</v>
      </c>
      <c r="V30" s="73">
        <f t="shared" si="5"/>
        <v>-198756</v>
      </c>
      <c r="W30" s="73">
        <f t="shared" si="5"/>
        <v>74851</v>
      </c>
      <c r="X30" s="20">
        <f t="shared" si="5"/>
        <v>152267.51999999996</v>
      </c>
      <c r="Y30" s="20">
        <f t="shared" si="5"/>
        <v>95827</v>
      </c>
      <c r="Z30" s="20">
        <f t="shared" si="5"/>
        <v>58614</v>
      </c>
      <c r="AA30" s="20">
        <f t="shared" si="5"/>
        <v>159928</v>
      </c>
      <c r="AB30" s="20">
        <f t="shared" si="5"/>
        <v>68287</v>
      </c>
      <c r="AC30" s="73">
        <f t="shared" si="5"/>
        <v>38647.200000000004</v>
      </c>
      <c r="AD30" s="73">
        <f t="shared" si="5"/>
        <v>-8000</v>
      </c>
      <c r="AE30" s="73">
        <f t="shared" si="5"/>
        <v>-5500</v>
      </c>
      <c r="AF30" s="73">
        <f t="shared" si="5"/>
        <v>-8876</v>
      </c>
      <c r="AG30" s="73">
        <f t="shared" si="5"/>
        <v>804</v>
      </c>
      <c r="AH30" s="20">
        <f t="shared" si="5"/>
        <v>33782.58</v>
      </c>
      <c r="AI30" s="20">
        <f t="shared" si="5"/>
        <v>-15000</v>
      </c>
      <c r="AJ30" s="20">
        <f t="shared" si="5"/>
        <v>-17500</v>
      </c>
      <c r="AK30" s="20">
        <f t="shared" si="5"/>
        <v>2000</v>
      </c>
      <c r="AL30" s="20">
        <f t="shared" si="5"/>
        <v>1000</v>
      </c>
      <c r="AM30" s="73">
        <f t="shared" si="5"/>
        <v>-31.460000000002907</v>
      </c>
      <c r="AN30" s="73">
        <f t="shared" si="5"/>
        <v>2500</v>
      </c>
      <c r="AO30" s="73">
        <f t="shared" si="5"/>
        <v>2500</v>
      </c>
      <c r="AP30" s="73">
        <f t="shared" si="5"/>
        <v>19500</v>
      </c>
      <c r="AQ30" s="73">
        <f t="shared" si="5"/>
        <v>16085</v>
      </c>
      <c r="AR30" s="20">
        <f t="shared" si="5"/>
        <v>32618.79000000011</v>
      </c>
      <c r="AS30" s="20">
        <f t="shared" si="5"/>
        <v>-75802</v>
      </c>
      <c r="AT30" s="20">
        <f t="shared" si="5"/>
        <v>-75802</v>
      </c>
      <c r="AU30" s="20">
        <f t="shared" si="5"/>
        <v>70827</v>
      </c>
      <c r="AV30" s="20">
        <f t="shared" si="5"/>
        <v>-17041</v>
      </c>
    </row>
    <row r="31" spans="5:48" ht="12.75">
      <c r="E31" s="74"/>
      <c r="F31" s="74"/>
      <c r="G31" s="74"/>
      <c r="H31" s="74"/>
      <c r="J31" s="74"/>
      <c r="K31" s="74"/>
      <c r="L31" s="74"/>
      <c r="M31" s="74"/>
      <c r="O31" s="74"/>
      <c r="P31" s="74"/>
      <c r="Q31" s="74"/>
      <c r="R31" s="74"/>
      <c r="T31" s="74"/>
      <c r="U31" s="74"/>
      <c r="V31" s="74"/>
      <c r="W31" s="74"/>
      <c r="Y31" s="74"/>
      <c r="Z31" s="74"/>
      <c r="AA31" s="74"/>
      <c r="AB31" s="74"/>
      <c r="AD31" s="74"/>
      <c r="AE31" s="74"/>
      <c r="AF31" s="74"/>
      <c r="AG31" s="74"/>
      <c r="AI31" s="74"/>
      <c r="AJ31" s="74"/>
      <c r="AK31" s="74"/>
      <c r="AL31" s="74"/>
      <c r="AN31" s="74"/>
      <c r="AO31" s="74"/>
      <c r="AP31" s="74"/>
      <c r="AQ31" s="74"/>
      <c r="AS31" s="74"/>
      <c r="AT31" s="74"/>
      <c r="AU31" s="74"/>
      <c r="AV31" s="74"/>
    </row>
    <row r="32" spans="1:48" ht="14.25">
      <c r="A32" s="6"/>
      <c r="B32" s="6"/>
      <c r="C32" s="6"/>
      <c r="D32" s="6"/>
      <c r="E32" s="93" t="s">
        <v>88</v>
      </c>
      <c r="F32" s="94"/>
      <c r="G32" s="94"/>
      <c r="H32" s="94"/>
      <c r="I32" s="6"/>
      <c r="J32" s="93" t="s">
        <v>89</v>
      </c>
      <c r="K32" s="94"/>
      <c r="L32" s="94"/>
      <c r="M32" s="94"/>
      <c r="N32" s="6"/>
      <c r="O32" s="93" t="str">
        <f>O6</f>
        <v>Bud Fotball</v>
      </c>
      <c r="P32" s="94"/>
      <c r="Q32" s="94"/>
      <c r="R32" s="94"/>
      <c r="S32" s="6"/>
      <c r="T32" s="93" t="str">
        <f>T6</f>
        <v>Bud Håndball</v>
      </c>
      <c r="U32" s="94"/>
      <c r="V32" s="94"/>
      <c r="W32" s="94"/>
      <c r="X32" s="6"/>
      <c r="Y32" s="93" t="str">
        <f>Y6</f>
        <v>Bud Bandy</v>
      </c>
      <c r="Z32" s="94"/>
      <c r="AA32" s="94"/>
      <c r="AB32" s="94"/>
      <c r="AC32" s="6"/>
      <c r="AD32" s="93" t="str">
        <f>AD6</f>
        <v>Budsjett Hopp</v>
      </c>
      <c r="AE32" s="94"/>
      <c r="AF32" s="94"/>
      <c r="AG32" s="94"/>
      <c r="AH32" s="6"/>
      <c r="AI32" s="93" t="str">
        <f>AI6</f>
        <v>Bud Soft-/baseball</v>
      </c>
      <c r="AJ32" s="94"/>
      <c r="AK32" s="94"/>
      <c r="AL32" s="94"/>
      <c r="AM32" s="6"/>
      <c r="AN32" s="93" t="str">
        <f>AN6</f>
        <v>Bud Alpint</v>
      </c>
      <c r="AO32" s="94"/>
      <c r="AP32" s="94"/>
      <c r="AQ32" s="94"/>
      <c r="AR32" s="6"/>
      <c r="AS32" s="93" t="str">
        <f>AS6</f>
        <v>Bud Langrenn</v>
      </c>
      <c r="AT32" s="94"/>
      <c r="AU32" s="94"/>
      <c r="AV32" s="94"/>
    </row>
    <row r="33" spans="5:48" ht="14.25">
      <c r="E33" s="13" t="s">
        <v>15</v>
      </c>
      <c r="F33" s="13" t="s">
        <v>15</v>
      </c>
      <c r="G33" s="13" t="s">
        <v>15</v>
      </c>
      <c r="H33" s="13" t="s">
        <v>15</v>
      </c>
      <c r="J33" s="13" t="s">
        <v>15</v>
      </c>
      <c r="K33" s="13" t="s">
        <v>15</v>
      </c>
      <c r="L33" s="13" t="s">
        <v>15</v>
      </c>
      <c r="M33" s="13" t="s">
        <v>15</v>
      </c>
      <c r="O33" s="13" t="s">
        <v>15</v>
      </c>
      <c r="P33" s="13" t="s">
        <v>15</v>
      </c>
      <c r="Q33" s="13" t="s">
        <v>15</v>
      </c>
      <c r="R33" s="13" t="s">
        <v>15</v>
      </c>
      <c r="T33" s="13" t="s">
        <v>15</v>
      </c>
      <c r="U33" s="13" t="s">
        <v>15</v>
      </c>
      <c r="V33" s="13" t="s">
        <v>15</v>
      </c>
      <c r="W33" s="13" t="s">
        <v>15</v>
      </c>
      <c r="Y33" s="13" t="s">
        <v>15</v>
      </c>
      <c r="Z33" s="13" t="s">
        <v>15</v>
      </c>
      <c r="AA33" s="13" t="s">
        <v>15</v>
      </c>
      <c r="AB33" s="13" t="s">
        <v>15</v>
      </c>
      <c r="AD33" s="13" t="s">
        <v>15</v>
      </c>
      <c r="AE33" s="13" t="s">
        <v>15</v>
      </c>
      <c r="AF33" s="13" t="s">
        <v>15</v>
      </c>
      <c r="AG33" s="13" t="s">
        <v>15</v>
      </c>
      <c r="AI33" s="13" t="s">
        <v>15</v>
      </c>
      <c r="AJ33" s="13" t="s">
        <v>15</v>
      </c>
      <c r="AK33" s="13" t="s">
        <v>15</v>
      </c>
      <c r="AL33" s="13" t="s">
        <v>15</v>
      </c>
      <c r="AN33" s="13" t="s">
        <v>15</v>
      </c>
      <c r="AO33" s="13" t="s">
        <v>15</v>
      </c>
      <c r="AP33" s="13" t="s">
        <v>15</v>
      </c>
      <c r="AQ33" s="13" t="s">
        <v>15</v>
      </c>
      <c r="AS33" s="13" t="s">
        <v>15</v>
      </c>
      <c r="AT33" s="13" t="s">
        <v>15</v>
      </c>
      <c r="AU33" s="13" t="s">
        <v>15</v>
      </c>
      <c r="AV33" s="13" t="s">
        <v>15</v>
      </c>
    </row>
    <row r="34" spans="1:48" ht="14.25">
      <c r="A34" s="9"/>
      <c r="B34" s="10"/>
      <c r="C34" s="7" t="s">
        <v>0</v>
      </c>
      <c r="D34" s="64" t="s">
        <v>14</v>
      </c>
      <c r="E34" s="23" t="s">
        <v>84</v>
      </c>
      <c r="F34" s="23" t="s">
        <v>85</v>
      </c>
      <c r="G34" s="23" t="s">
        <v>86</v>
      </c>
      <c r="H34" s="23" t="s">
        <v>87</v>
      </c>
      <c r="I34" s="64" t="s">
        <v>14</v>
      </c>
      <c r="J34" s="23" t="s">
        <v>84</v>
      </c>
      <c r="K34" s="23" t="s">
        <v>85</v>
      </c>
      <c r="L34" s="23" t="s">
        <v>86</v>
      </c>
      <c r="M34" s="23" t="s">
        <v>87</v>
      </c>
      <c r="N34" s="64" t="s">
        <v>14</v>
      </c>
      <c r="O34" s="23" t="s">
        <v>84</v>
      </c>
      <c r="P34" s="23" t="s">
        <v>85</v>
      </c>
      <c r="Q34" s="23" t="s">
        <v>86</v>
      </c>
      <c r="R34" s="23" t="s">
        <v>87</v>
      </c>
      <c r="S34" s="64" t="s">
        <v>14</v>
      </c>
      <c r="T34" s="23" t="s">
        <v>84</v>
      </c>
      <c r="U34" s="23" t="s">
        <v>85</v>
      </c>
      <c r="V34" s="23" t="s">
        <v>86</v>
      </c>
      <c r="W34" s="23" t="s">
        <v>87</v>
      </c>
      <c r="X34" s="64" t="s">
        <v>14</v>
      </c>
      <c r="Y34" s="23" t="s">
        <v>84</v>
      </c>
      <c r="Z34" s="23" t="s">
        <v>85</v>
      </c>
      <c r="AA34" s="23" t="s">
        <v>86</v>
      </c>
      <c r="AB34" s="23" t="s">
        <v>87</v>
      </c>
      <c r="AC34" s="64" t="s">
        <v>14</v>
      </c>
      <c r="AD34" s="23" t="s">
        <v>84</v>
      </c>
      <c r="AE34" s="23" t="s">
        <v>85</v>
      </c>
      <c r="AF34" s="23" t="s">
        <v>86</v>
      </c>
      <c r="AG34" s="23" t="s">
        <v>87</v>
      </c>
      <c r="AH34" s="64" t="s">
        <v>14</v>
      </c>
      <c r="AI34" s="23" t="s">
        <v>84</v>
      </c>
      <c r="AJ34" s="23" t="s">
        <v>85</v>
      </c>
      <c r="AK34" s="23" t="s">
        <v>86</v>
      </c>
      <c r="AL34" s="23" t="s">
        <v>87</v>
      </c>
      <c r="AM34" s="64" t="s">
        <v>14</v>
      </c>
      <c r="AN34" s="23" t="s">
        <v>84</v>
      </c>
      <c r="AO34" s="23" t="s">
        <v>85</v>
      </c>
      <c r="AP34" s="23" t="s">
        <v>86</v>
      </c>
      <c r="AQ34" s="23" t="s">
        <v>87</v>
      </c>
      <c r="AR34" s="64" t="s">
        <v>14</v>
      </c>
      <c r="AS34" s="23" t="s">
        <v>84</v>
      </c>
      <c r="AT34" s="23" t="s">
        <v>85</v>
      </c>
      <c r="AU34" s="23" t="s">
        <v>86</v>
      </c>
      <c r="AV34" s="23" t="s">
        <v>87</v>
      </c>
    </row>
    <row r="35" spans="1:48" ht="12.75">
      <c r="A35" s="44"/>
      <c r="B35" s="44"/>
      <c r="C35" s="3"/>
      <c r="D35" s="68"/>
      <c r="E35" s="68"/>
      <c r="F35" s="68"/>
      <c r="G35" s="68"/>
      <c r="H35" s="68"/>
      <c r="I35" s="69"/>
      <c r="J35" s="69"/>
      <c r="K35" s="69"/>
      <c r="L35" s="69"/>
      <c r="M35" s="69"/>
      <c r="N35" s="25"/>
      <c r="O35" s="25"/>
      <c r="P35" s="25"/>
      <c r="Q35" s="25"/>
      <c r="R35" s="25"/>
      <c r="S35" s="69"/>
      <c r="T35" s="69"/>
      <c r="U35" s="69"/>
      <c r="V35" s="69"/>
      <c r="W35" s="69"/>
      <c r="X35" s="25"/>
      <c r="Y35" s="25"/>
      <c r="Z35" s="25"/>
      <c r="AA35" s="25"/>
      <c r="AB35" s="25"/>
      <c r="AC35" s="69"/>
      <c r="AD35" s="69"/>
      <c r="AE35" s="69"/>
      <c r="AF35" s="69"/>
      <c r="AG35" s="69"/>
      <c r="AH35" s="25"/>
      <c r="AI35" s="25"/>
      <c r="AJ35" s="25"/>
      <c r="AK35" s="25"/>
      <c r="AL35" s="25"/>
      <c r="AM35" s="69"/>
      <c r="AN35" s="69"/>
      <c r="AO35" s="69"/>
      <c r="AP35" s="69"/>
      <c r="AQ35" s="69"/>
      <c r="AR35" s="25"/>
      <c r="AS35" s="25"/>
      <c r="AT35" s="25"/>
      <c r="AU35" s="25"/>
      <c r="AV35" s="25"/>
    </row>
    <row r="36" spans="1:48" ht="12.75">
      <c r="A36" s="44">
        <v>3100</v>
      </c>
      <c r="B36" s="44">
        <v>3100</v>
      </c>
      <c r="C36" s="3" t="s">
        <v>90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v>0</v>
      </c>
    </row>
    <row r="37" spans="1:48" ht="12.75">
      <c r="A37" s="44">
        <v>3120</v>
      </c>
      <c r="B37" s="44">
        <v>3120</v>
      </c>
      <c r="C37" s="3" t="s">
        <v>91</v>
      </c>
      <c r="D37" s="68">
        <v>570667.89</v>
      </c>
      <c r="E37" s="68">
        <v>52250</v>
      </c>
      <c r="F37" s="68">
        <v>453500</v>
      </c>
      <c r="G37" s="68">
        <v>454750</v>
      </c>
      <c r="H37" s="68">
        <v>678000</v>
      </c>
      <c r="I37" s="69">
        <v>90175</v>
      </c>
      <c r="J37" s="69">
        <v>0</v>
      </c>
      <c r="K37" s="69">
        <v>0</v>
      </c>
      <c r="L37" s="69">
        <v>0</v>
      </c>
      <c r="M37" s="69">
        <v>100000</v>
      </c>
      <c r="N37" s="25">
        <v>362242.89</v>
      </c>
      <c r="O37" s="25">
        <v>0</v>
      </c>
      <c r="P37" s="25">
        <v>400000</v>
      </c>
      <c r="Q37" s="25">
        <v>400000</v>
      </c>
      <c r="R37" s="25">
        <v>400000</v>
      </c>
      <c r="S37" s="69">
        <v>26750</v>
      </c>
      <c r="T37" s="69">
        <v>0</v>
      </c>
      <c r="U37" s="69">
        <v>0</v>
      </c>
      <c r="V37" s="69">
        <v>0</v>
      </c>
      <c r="W37" s="69">
        <v>48000</v>
      </c>
      <c r="X37" s="25">
        <v>16500</v>
      </c>
      <c r="Y37" s="25">
        <v>1250</v>
      </c>
      <c r="Z37" s="25">
        <v>2500</v>
      </c>
      <c r="AA37" s="25">
        <v>3750</v>
      </c>
      <c r="AB37" s="25">
        <v>45000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25">
        <v>75000</v>
      </c>
      <c r="AS37" s="25">
        <v>51000</v>
      </c>
      <c r="AT37" s="25">
        <v>51000</v>
      </c>
      <c r="AU37" s="25">
        <v>51000</v>
      </c>
      <c r="AV37" s="25">
        <v>85000</v>
      </c>
    </row>
    <row r="38" spans="1:48" ht="12.75">
      <c r="A38" s="44">
        <v>3125</v>
      </c>
      <c r="B38" s="44">
        <v>3125</v>
      </c>
      <c r="C38" s="3" t="s">
        <v>92</v>
      </c>
      <c r="D38" s="68">
        <v>4030</v>
      </c>
      <c r="E38" s="68">
        <v>10000</v>
      </c>
      <c r="F38" s="68">
        <v>80000</v>
      </c>
      <c r="G38" s="68">
        <v>108000</v>
      </c>
      <c r="H38" s="68">
        <v>126000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25">
        <v>4030</v>
      </c>
      <c r="O38" s="25">
        <v>10000</v>
      </c>
      <c r="P38" s="25">
        <v>80000</v>
      </c>
      <c r="Q38" s="25">
        <v>108000</v>
      </c>
      <c r="R38" s="25">
        <v>108000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18000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</row>
    <row r="39" spans="1:48" ht="12.75">
      <c r="A39" s="44">
        <v>3130</v>
      </c>
      <c r="B39" s="44">
        <v>3130</v>
      </c>
      <c r="C39" s="3" t="s">
        <v>93</v>
      </c>
      <c r="D39" s="68">
        <v>1026016.69</v>
      </c>
      <c r="E39" s="68">
        <v>82500</v>
      </c>
      <c r="F39" s="68">
        <v>342500</v>
      </c>
      <c r="G39" s="68">
        <v>520500</v>
      </c>
      <c r="H39" s="68">
        <v>821000</v>
      </c>
      <c r="I39" s="69">
        <v>760813.97</v>
      </c>
      <c r="J39" s="69">
        <v>40000</v>
      </c>
      <c r="K39" s="69">
        <v>300000</v>
      </c>
      <c r="L39" s="69">
        <v>500000</v>
      </c>
      <c r="M39" s="69">
        <v>600000</v>
      </c>
      <c r="N39" s="25">
        <v>4865</v>
      </c>
      <c r="O39" s="25">
        <v>0</v>
      </c>
      <c r="P39" s="25">
        <v>0</v>
      </c>
      <c r="Q39" s="25">
        <v>0</v>
      </c>
      <c r="R39" s="25">
        <v>0</v>
      </c>
      <c r="S39" s="69">
        <v>5175</v>
      </c>
      <c r="T39" s="69">
        <v>0</v>
      </c>
      <c r="U39" s="69">
        <v>0</v>
      </c>
      <c r="V39" s="69">
        <v>0</v>
      </c>
      <c r="W39" s="69">
        <v>0</v>
      </c>
      <c r="X39" s="25">
        <v>245577.62</v>
      </c>
      <c r="Y39" s="25">
        <v>34000</v>
      </c>
      <c r="Z39" s="25">
        <v>34000</v>
      </c>
      <c r="AA39" s="25">
        <v>6000</v>
      </c>
      <c r="AB39" s="25">
        <v>200000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25">
        <v>0</v>
      </c>
      <c r="AI39" s="25">
        <v>0</v>
      </c>
      <c r="AJ39" s="25">
        <v>0</v>
      </c>
      <c r="AK39" s="25">
        <v>6000</v>
      </c>
      <c r="AL39" s="25">
        <v>6000</v>
      </c>
      <c r="AM39" s="69">
        <v>3700</v>
      </c>
      <c r="AN39" s="69">
        <v>2500</v>
      </c>
      <c r="AO39" s="69">
        <v>2500</v>
      </c>
      <c r="AP39" s="69">
        <v>2500</v>
      </c>
      <c r="AQ39" s="69">
        <v>5000</v>
      </c>
      <c r="AR39" s="25">
        <v>5885.1</v>
      </c>
      <c r="AS39" s="25">
        <v>6000</v>
      </c>
      <c r="AT39" s="25">
        <v>6000</v>
      </c>
      <c r="AU39" s="25">
        <v>6000</v>
      </c>
      <c r="AV39" s="25">
        <v>10000</v>
      </c>
    </row>
    <row r="40" spans="1:48" ht="12.75">
      <c r="A40" s="44">
        <v>3200</v>
      </c>
      <c r="B40" s="44">
        <v>3200</v>
      </c>
      <c r="C40" s="3" t="s">
        <v>94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</row>
    <row r="41" spans="1:48" ht="12.75">
      <c r="A41" s="44">
        <v>3210</v>
      </c>
      <c r="B41" s="44">
        <v>3210</v>
      </c>
      <c r="C41" s="3" t="s">
        <v>95</v>
      </c>
      <c r="D41" s="68">
        <v>5320619.68</v>
      </c>
      <c r="E41" s="68">
        <v>989343</v>
      </c>
      <c r="F41" s="68">
        <v>4499343</v>
      </c>
      <c r="G41" s="68">
        <v>4968843</v>
      </c>
      <c r="H41" s="68">
        <v>5581639</v>
      </c>
      <c r="I41" s="69">
        <v>106402</v>
      </c>
      <c r="J41" s="69">
        <v>60000</v>
      </c>
      <c r="K41" s="69">
        <v>70000</v>
      </c>
      <c r="L41" s="69">
        <v>70000</v>
      </c>
      <c r="M41" s="69">
        <v>150000</v>
      </c>
      <c r="N41" s="25">
        <v>3631933.54</v>
      </c>
      <c r="O41" s="25">
        <v>0</v>
      </c>
      <c r="P41" s="25">
        <v>3500000</v>
      </c>
      <c r="Q41" s="25">
        <v>3749500</v>
      </c>
      <c r="R41" s="25">
        <v>3749500</v>
      </c>
      <c r="S41" s="69">
        <v>702437.7</v>
      </c>
      <c r="T41" s="69">
        <v>368700</v>
      </c>
      <c r="U41" s="69">
        <v>368700</v>
      </c>
      <c r="V41" s="69">
        <v>368700</v>
      </c>
      <c r="W41" s="69">
        <v>737400</v>
      </c>
      <c r="X41" s="25">
        <v>496870.47</v>
      </c>
      <c r="Y41" s="25">
        <v>300000</v>
      </c>
      <c r="Z41" s="25">
        <v>300000</v>
      </c>
      <c r="AA41" s="25">
        <v>500000</v>
      </c>
      <c r="AB41" s="25">
        <v>500000</v>
      </c>
      <c r="AC41" s="69">
        <v>9440</v>
      </c>
      <c r="AD41" s="69">
        <v>6000</v>
      </c>
      <c r="AE41" s="69">
        <v>6000</v>
      </c>
      <c r="AF41" s="69">
        <v>6000</v>
      </c>
      <c r="AG41" s="69">
        <v>12000</v>
      </c>
      <c r="AH41" s="25">
        <v>16005.97</v>
      </c>
      <c r="AI41" s="25">
        <v>0</v>
      </c>
      <c r="AJ41" s="25">
        <v>0</v>
      </c>
      <c r="AK41" s="25">
        <v>20000</v>
      </c>
      <c r="AL41" s="25">
        <v>25000</v>
      </c>
      <c r="AM41" s="69">
        <v>15800</v>
      </c>
      <c r="AN41" s="69">
        <v>25000</v>
      </c>
      <c r="AO41" s="69">
        <v>25000</v>
      </c>
      <c r="AP41" s="69">
        <v>25000</v>
      </c>
      <c r="AQ41" s="69">
        <v>25000</v>
      </c>
      <c r="AR41" s="25">
        <v>341730</v>
      </c>
      <c r="AS41" s="25">
        <v>229643</v>
      </c>
      <c r="AT41" s="25">
        <v>229643</v>
      </c>
      <c r="AU41" s="25">
        <v>229643</v>
      </c>
      <c r="AV41" s="25">
        <v>382739</v>
      </c>
    </row>
    <row r="42" spans="1:48" ht="12.75">
      <c r="A42" s="44">
        <v>3215</v>
      </c>
      <c r="B42" s="44">
        <v>3215</v>
      </c>
      <c r="C42" s="3" t="s">
        <v>96</v>
      </c>
      <c r="D42" s="68">
        <v>512192.5</v>
      </c>
      <c r="E42" s="68">
        <v>356250</v>
      </c>
      <c r="F42" s="68">
        <v>356250</v>
      </c>
      <c r="G42" s="68">
        <v>356250</v>
      </c>
      <c r="H42" s="68">
        <v>475000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25">
        <v>512192.5</v>
      </c>
      <c r="O42" s="25">
        <v>356250</v>
      </c>
      <c r="P42" s="25">
        <v>356250</v>
      </c>
      <c r="Q42" s="25">
        <v>356250</v>
      </c>
      <c r="R42" s="25">
        <v>475000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</row>
    <row r="43" spans="1:48" ht="12.75">
      <c r="A43" s="44">
        <v>3217</v>
      </c>
      <c r="B43" s="44">
        <v>3217</v>
      </c>
      <c r="C43" s="3" t="s">
        <v>97</v>
      </c>
      <c r="D43" s="68">
        <v>826185.7</v>
      </c>
      <c r="E43" s="68">
        <v>350000</v>
      </c>
      <c r="F43" s="68">
        <v>800000</v>
      </c>
      <c r="G43" s="68">
        <v>800000</v>
      </c>
      <c r="H43" s="68">
        <v>992500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25">
        <v>826185.7</v>
      </c>
      <c r="O43" s="25">
        <v>350000</v>
      </c>
      <c r="P43" s="25">
        <v>800000</v>
      </c>
      <c r="Q43" s="25">
        <v>800000</v>
      </c>
      <c r="R43" s="25">
        <v>992500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</row>
    <row r="44" spans="1:48" ht="12.75">
      <c r="A44" s="44">
        <v>3218</v>
      </c>
      <c r="B44" s="44">
        <v>3218</v>
      </c>
      <c r="C44" s="3" t="s">
        <v>98</v>
      </c>
      <c r="D44" s="68">
        <v>724544.5</v>
      </c>
      <c r="E44" s="68">
        <v>0</v>
      </c>
      <c r="F44" s="68">
        <v>400000</v>
      </c>
      <c r="G44" s="68">
        <v>550000</v>
      </c>
      <c r="H44" s="68">
        <v>550000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25">
        <v>724544.5</v>
      </c>
      <c r="O44" s="25">
        <v>0</v>
      </c>
      <c r="P44" s="25">
        <v>400000</v>
      </c>
      <c r="Q44" s="25">
        <v>550000</v>
      </c>
      <c r="R44" s="25">
        <v>550000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</row>
    <row r="45" spans="1:48" ht="12.75">
      <c r="A45" s="44">
        <v>3220</v>
      </c>
      <c r="B45" s="44">
        <v>3220</v>
      </c>
      <c r="C45" s="3" t="s">
        <v>99</v>
      </c>
      <c r="D45" s="68">
        <v>1164584.65</v>
      </c>
      <c r="E45" s="68">
        <v>0</v>
      </c>
      <c r="F45" s="68">
        <v>1500000</v>
      </c>
      <c r="G45" s="68">
        <v>1650000</v>
      </c>
      <c r="H45" s="68">
        <v>1650000</v>
      </c>
      <c r="I45" s="69">
        <v>1164834.65</v>
      </c>
      <c r="J45" s="69">
        <v>0</v>
      </c>
      <c r="K45" s="69">
        <v>1500000</v>
      </c>
      <c r="L45" s="69">
        <v>1650000</v>
      </c>
      <c r="M45" s="69">
        <v>1650000</v>
      </c>
      <c r="N45" s="25">
        <v>-250</v>
      </c>
      <c r="O45" s="25">
        <v>0</v>
      </c>
      <c r="P45" s="25">
        <v>0</v>
      </c>
      <c r="Q45" s="25">
        <v>0</v>
      </c>
      <c r="R45" s="25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</row>
    <row r="46" spans="1:48" ht="12.75">
      <c r="A46" s="44">
        <v>3320</v>
      </c>
      <c r="B46" s="44">
        <v>3320</v>
      </c>
      <c r="C46" s="3" t="s">
        <v>100</v>
      </c>
      <c r="D46" s="68">
        <v>826492.3400000001</v>
      </c>
      <c r="E46" s="68">
        <v>11400</v>
      </c>
      <c r="F46" s="68">
        <v>311400</v>
      </c>
      <c r="G46" s="68">
        <v>61400</v>
      </c>
      <c r="H46" s="68">
        <v>567000</v>
      </c>
      <c r="I46" s="69">
        <v>2.4</v>
      </c>
      <c r="J46" s="69">
        <v>0</v>
      </c>
      <c r="K46" s="69">
        <v>0</v>
      </c>
      <c r="L46" s="69">
        <v>0</v>
      </c>
      <c r="M46" s="69">
        <v>0</v>
      </c>
      <c r="N46" s="25">
        <v>606800.16</v>
      </c>
      <c r="O46" s="25">
        <v>0</v>
      </c>
      <c r="P46" s="25">
        <v>300000</v>
      </c>
      <c r="Q46" s="25">
        <v>50000</v>
      </c>
      <c r="R46" s="25">
        <v>550000</v>
      </c>
      <c r="S46" s="69">
        <v>11309</v>
      </c>
      <c r="T46" s="69">
        <v>0</v>
      </c>
      <c r="U46" s="69">
        <v>0</v>
      </c>
      <c r="V46" s="69">
        <v>0</v>
      </c>
      <c r="W46" s="69">
        <v>0</v>
      </c>
      <c r="X46" s="25">
        <v>108136</v>
      </c>
      <c r="Y46" s="25">
        <v>0</v>
      </c>
      <c r="Z46" s="25">
        <v>0</v>
      </c>
      <c r="AA46" s="25">
        <v>0</v>
      </c>
      <c r="AB46" s="25">
        <v>0</v>
      </c>
      <c r="AC46" s="69">
        <v>920</v>
      </c>
      <c r="AD46" s="69">
        <v>3000</v>
      </c>
      <c r="AE46" s="69">
        <v>3000</v>
      </c>
      <c r="AF46" s="69">
        <v>3000</v>
      </c>
      <c r="AG46" s="69">
        <v>3000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25">
        <v>99324.78</v>
      </c>
      <c r="AS46" s="25">
        <v>8400</v>
      </c>
      <c r="AT46" s="25">
        <v>8400</v>
      </c>
      <c r="AU46" s="25">
        <v>8400</v>
      </c>
      <c r="AV46" s="25">
        <v>14000</v>
      </c>
    </row>
    <row r="47" spans="1:48" ht="12.75">
      <c r="A47" s="44">
        <v>3321</v>
      </c>
      <c r="B47" s="44">
        <v>3321</v>
      </c>
      <c r="C47" s="3" t="s">
        <v>101</v>
      </c>
      <c r="D47" s="68">
        <v>206630</v>
      </c>
      <c r="E47" s="68">
        <v>35000</v>
      </c>
      <c r="F47" s="68">
        <v>80000</v>
      </c>
      <c r="G47" s="68">
        <v>115000</v>
      </c>
      <c r="H47" s="68">
        <v>160000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25">
        <v>38800</v>
      </c>
      <c r="O47" s="25">
        <v>0</v>
      </c>
      <c r="P47" s="25">
        <v>30000</v>
      </c>
      <c r="Q47" s="25">
        <v>50000</v>
      </c>
      <c r="R47" s="25">
        <v>50000</v>
      </c>
      <c r="S47" s="69">
        <v>167830</v>
      </c>
      <c r="T47" s="69">
        <v>35000</v>
      </c>
      <c r="U47" s="69">
        <v>50000</v>
      </c>
      <c r="V47" s="69">
        <v>65000</v>
      </c>
      <c r="W47" s="69">
        <v>110000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</row>
    <row r="48" spans="1:48" ht="12.75">
      <c r="A48" s="44">
        <v>3325</v>
      </c>
      <c r="B48" s="44">
        <v>3325</v>
      </c>
      <c r="C48" s="3" t="s">
        <v>50</v>
      </c>
      <c r="D48" s="68">
        <v>87088</v>
      </c>
      <c r="E48" s="68">
        <v>56000</v>
      </c>
      <c r="F48" s="68">
        <v>116000</v>
      </c>
      <c r="G48" s="68">
        <v>116000</v>
      </c>
      <c r="H48" s="68">
        <v>120000</v>
      </c>
      <c r="I48" s="69">
        <v>43293.99</v>
      </c>
      <c r="J48" s="69">
        <v>0</v>
      </c>
      <c r="K48" s="69">
        <v>0</v>
      </c>
      <c r="L48" s="69">
        <v>0</v>
      </c>
      <c r="M48" s="69">
        <v>0</v>
      </c>
      <c r="N48" s="25">
        <v>43294.01</v>
      </c>
      <c r="O48" s="25">
        <v>0</v>
      </c>
      <c r="P48" s="25">
        <v>0</v>
      </c>
      <c r="Q48" s="25">
        <v>0</v>
      </c>
      <c r="R48" s="25">
        <v>0</v>
      </c>
      <c r="S48" s="69">
        <v>0</v>
      </c>
      <c r="T48" s="69">
        <v>0</v>
      </c>
      <c r="U48" s="69">
        <v>60000</v>
      </c>
      <c r="V48" s="69">
        <v>60000</v>
      </c>
      <c r="W48" s="69">
        <v>60000</v>
      </c>
      <c r="X48" s="25">
        <v>0</v>
      </c>
      <c r="Y48" s="25">
        <v>50000</v>
      </c>
      <c r="Z48" s="25">
        <v>50000</v>
      </c>
      <c r="AA48" s="25">
        <v>50000</v>
      </c>
      <c r="AB48" s="25">
        <v>50000</v>
      </c>
      <c r="AC48" s="69">
        <v>500</v>
      </c>
      <c r="AD48" s="69">
        <v>0</v>
      </c>
      <c r="AE48" s="69">
        <v>0</v>
      </c>
      <c r="AF48" s="69">
        <v>0</v>
      </c>
      <c r="AG48" s="69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25">
        <v>0</v>
      </c>
      <c r="AS48" s="25">
        <v>6000</v>
      </c>
      <c r="AT48" s="25">
        <v>6000</v>
      </c>
      <c r="AU48" s="25">
        <v>6000</v>
      </c>
      <c r="AV48" s="25">
        <v>10000</v>
      </c>
    </row>
    <row r="49" spans="1:48" ht="12.75">
      <c r="A49" s="44">
        <v>3350</v>
      </c>
      <c r="B49" s="44">
        <v>3350</v>
      </c>
      <c r="C49" s="3" t="s">
        <v>102</v>
      </c>
      <c r="D49" s="68">
        <v>148292.16</v>
      </c>
      <c r="E49" s="68">
        <v>30000</v>
      </c>
      <c r="F49" s="68">
        <v>40000</v>
      </c>
      <c r="G49" s="68">
        <v>50000</v>
      </c>
      <c r="H49" s="68">
        <v>80000</v>
      </c>
      <c r="I49" s="69">
        <v>18171.23</v>
      </c>
      <c r="J49" s="69">
        <v>0</v>
      </c>
      <c r="K49" s="69">
        <v>0</v>
      </c>
      <c r="L49" s="69">
        <v>0</v>
      </c>
      <c r="M49" s="69">
        <v>0</v>
      </c>
      <c r="N49" s="25">
        <v>2.93</v>
      </c>
      <c r="O49" s="25">
        <v>0</v>
      </c>
      <c r="P49" s="25">
        <v>0</v>
      </c>
      <c r="Q49" s="25">
        <v>0</v>
      </c>
      <c r="R49" s="25">
        <v>0</v>
      </c>
      <c r="S49" s="69">
        <v>128988</v>
      </c>
      <c r="T49" s="69">
        <v>30000</v>
      </c>
      <c r="U49" s="69">
        <v>40000</v>
      </c>
      <c r="V49" s="69">
        <v>50000</v>
      </c>
      <c r="W49" s="69">
        <v>80000</v>
      </c>
      <c r="X49" s="25">
        <v>1130</v>
      </c>
      <c r="Y49" s="25">
        <v>0</v>
      </c>
      <c r="Z49" s="25">
        <v>0</v>
      </c>
      <c r="AA49" s="25">
        <v>0</v>
      </c>
      <c r="AB49" s="25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</row>
    <row r="50" spans="1:48" ht="12.75">
      <c r="A50" s="44">
        <v>3360</v>
      </c>
      <c r="B50" s="44">
        <v>3360</v>
      </c>
      <c r="C50" s="3" t="s">
        <v>103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</row>
    <row r="51" spans="1:48" ht="12.75">
      <c r="A51" s="44">
        <v>3440</v>
      </c>
      <c r="B51" s="44">
        <v>3440</v>
      </c>
      <c r="C51" s="3" t="s">
        <v>56</v>
      </c>
      <c r="D51" s="68">
        <v>12356</v>
      </c>
      <c r="E51" s="68">
        <v>0</v>
      </c>
      <c r="F51" s="68">
        <v>0</v>
      </c>
      <c r="G51" s="68">
        <v>0</v>
      </c>
      <c r="H51" s="68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25">
        <v>12356</v>
      </c>
      <c r="O51" s="25">
        <v>0</v>
      </c>
      <c r="P51" s="25">
        <v>0</v>
      </c>
      <c r="Q51" s="25">
        <v>0</v>
      </c>
      <c r="R51" s="25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</row>
    <row r="52" spans="1:48" ht="12.75">
      <c r="A52" s="44">
        <v>3500</v>
      </c>
      <c r="B52" s="44">
        <v>3500</v>
      </c>
      <c r="C52" s="3" t="s">
        <v>51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</row>
    <row r="53" spans="1:48" ht="12.75">
      <c r="A53" s="44">
        <v>3605</v>
      </c>
      <c r="B53" s="44">
        <v>3605</v>
      </c>
      <c r="C53" s="3" t="s">
        <v>104</v>
      </c>
      <c r="D53" s="68">
        <v>74405</v>
      </c>
      <c r="E53" s="68">
        <v>37000</v>
      </c>
      <c r="F53" s="68">
        <v>37000</v>
      </c>
      <c r="G53" s="68">
        <v>37000</v>
      </c>
      <c r="H53" s="68">
        <v>37000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25">
        <v>73250</v>
      </c>
      <c r="O53" s="25">
        <v>37000</v>
      </c>
      <c r="P53" s="25">
        <v>37000</v>
      </c>
      <c r="Q53" s="25">
        <v>37000</v>
      </c>
      <c r="R53" s="25">
        <v>37000</v>
      </c>
      <c r="S53" s="69">
        <v>1155</v>
      </c>
      <c r="T53" s="69">
        <v>0</v>
      </c>
      <c r="U53" s="69">
        <v>0</v>
      </c>
      <c r="V53" s="69">
        <v>0</v>
      </c>
      <c r="W53" s="69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</row>
    <row r="54" spans="1:48" ht="12.75">
      <c r="A54" s="44">
        <v>3610</v>
      </c>
      <c r="B54" s="44">
        <v>3610</v>
      </c>
      <c r="C54" s="3" t="s">
        <v>105</v>
      </c>
      <c r="D54" s="68">
        <v>244218.72</v>
      </c>
      <c r="E54" s="68">
        <v>175000</v>
      </c>
      <c r="F54" s="68">
        <v>210000</v>
      </c>
      <c r="G54" s="68">
        <v>350000</v>
      </c>
      <c r="H54" s="68">
        <v>420000</v>
      </c>
      <c r="I54" s="69">
        <v>244218.72</v>
      </c>
      <c r="J54" s="69">
        <v>175000</v>
      </c>
      <c r="K54" s="69">
        <v>210000</v>
      </c>
      <c r="L54" s="69">
        <v>350000</v>
      </c>
      <c r="M54" s="69">
        <v>420000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</row>
    <row r="55" spans="1:48" ht="12.75">
      <c r="A55" s="44"/>
      <c r="B55" s="44"/>
      <c r="C55" s="17" t="s">
        <v>6</v>
      </c>
      <c r="D55" s="70">
        <f aca="true" t="shared" si="6" ref="D55:AV55">SUM(D36:D54)</f>
        <v>11748323.830000002</v>
      </c>
      <c r="E55" s="70">
        <f t="shared" si="6"/>
        <v>2184743</v>
      </c>
      <c r="F55" s="70">
        <f t="shared" si="6"/>
        <v>9225993</v>
      </c>
      <c r="G55" s="70">
        <f t="shared" si="6"/>
        <v>10137743</v>
      </c>
      <c r="H55" s="70">
        <f t="shared" si="6"/>
        <v>12258139</v>
      </c>
      <c r="I55" s="71">
        <f t="shared" si="6"/>
        <v>2427911.9600000004</v>
      </c>
      <c r="J55" s="71">
        <f t="shared" si="6"/>
        <v>275000</v>
      </c>
      <c r="K55" s="71">
        <f t="shared" si="6"/>
        <v>2080000</v>
      </c>
      <c r="L55" s="71">
        <f t="shared" si="6"/>
        <v>2570000</v>
      </c>
      <c r="M55" s="71">
        <f t="shared" si="6"/>
        <v>2920000</v>
      </c>
      <c r="N55" s="18">
        <f t="shared" si="6"/>
        <v>6840247.2299999995</v>
      </c>
      <c r="O55" s="18">
        <f t="shared" si="6"/>
        <v>753250</v>
      </c>
      <c r="P55" s="18">
        <f t="shared" si="6"/>
        <v>5903250</v>
      </c>
      <c r="Q55" s="18">
        <f t="shared" si="6"/>
        <v>6100750</v>
      </c>
      <c r="R55" s="18">
        <f t="shared" si="6"/>
        <v>6912000</v>
      </c>
      <c r="S55" s="71">
        <f t="shared" si="6"/>
        <v>1043644.7</v>
      </c>
      <c r="T55" s="71">
        <f t="shared" si="6"/>
        <v>433700</v>
      </c>
      <c r="U55" s="71">
        <f t="shared" si="6"/>
        <v>518700</v>
      </c>
      <c r="V55" s="71">
        <f t="shared" si="6"/>
        <v>543700</v>
      </c>
      <c r="W55" s="71">
        <f t="shared" si="6"/>
        <v>1035400</v>
      </c>
      <c r="X55" s="18">
        <f t="shared" si="6"/>
        <v>868214.09</v>
      </c>
      <c r="Y55" s="18">
        <f t="shared" si="6"/>
        <v>385250</v>
      </c>
      <c r="Z55" s="18">
        <f t="shared" si="6"/>
        <v>386500</v>
      </c>
      <c r="AA55" s="18">
        <f t="shared" si="6"/>
        <v>559750</v>
      </c>
      <c r="AB55" s="18">
        <f t="shared" si="6"/>
        <v>813000</v>
      </c>
      <c r="AC55" s="71">
        <f t="shared" si="6"/>
        <v>10860</v>
      </c>
      <c r="AD55" s="71">
        <f t="shared" si="6"/>
        <v>9000</v>
      </c>
      <c r="AE55" s="71">
        <f t="shared" si="6"/>
        <v>9000</v>
      </c>
      <c r="AF55" s="71">
        <f t="shared" si="6"/>
        <v>9000</v>
      </c>
      <c r="AG55" s="71">
        <f t="shared" si="6"/>
        <v>15000</v>
      </c>
      <c r="AH55" s="18">
        <f t="shared" si="6"/>
        <v>16005.97</v>
      </c>
      <c r="AI55" s="18">
        <f t="shared" si="6"/>
        <v>0</v>
      </c>
      <c r="AJ55" s="18">
        <f t="shared" si="6"/>
        <v>0</v>
      </c>
      <c r="AK55" s="18">
        <f t="shared" si="6"/>
        <v>26000</v>
      </c>
      <c r="AL55" s="18">
        <f t="shared" si="6"/>
        <v>31000</v>
      </c>
      <c r="AM55" s="71">
        <f t="shared" si="6"/>
        <v>19500</v>
      </c>
      <c r="AN55" s="71">
        <f t="shared" si="6"/>
        <v>27500</v>
      </c>
      <c r="AO55" s="71">
        <f t="shared" si="6"/>
        <v>27500</v>
      </c>
      <c r="AP55" s="71">
        <f t="shared" si="6"/>
        <v>27500</v>
      </c>
      <c r="AQ55" s="71">
        <f t="shared" si="6"/>
        <v>30000</v>
      </c>
      <c r="AR55" s="18">
        <f t="shared" si="6"/>
        <v>521939.88</v>
      </c>
      <c r="AS55" s="18">
        <f t="shared" si="6"/>
        <v>301043</v>
      </c>
      <c r="AT55" s="18">
        <f t="shared" si="6"/>
        <v>301043</v>
      </c>
      <c r="AU55" s="18">
        <f t="shared" si="6"/>
        <v>301043</v>
      </c>
      <c r="AV55" s="18">
        <f t="shared" si="6"/>
        <v>501739</v>
      </c>
    </row>
    <row r="56" spans="1:48" ht="12.75">
      <c r="A56" s="44"/>
      <c r="B56" s="44"/>
      <c r="C56" s="3"/>
      <c r="D56" s="68"/>
      <c r="E56" s="68"/>
      <c r="F56" s="68"/>
      <c r="G56" s="68"/>
      <c r="H56" s="68"/>
      <c r="I56" s="69"/>
      <c r="J56" s="69"/>
      <c r="K56" s="69"/>
      <c r="L56" s="69"/>
      <c r="M56" s="69"/>
      <c r="N56" s="25"/>
      <c r="O56" s="25"/>
      <c r="P56" s="25"/>
      <c r="Q56" s="25"/>
      <c r="R56" s="25"/>
      <c r="S56" s="69"/>
      <c r="T56" s="69"/>
      <c r="U56" s="69"/>
      <c r="V56" s="69"/>
      <c r="W56" s="69"/>
      <c r="X56" s="25"/>
      <c r="Y56" s="25"/>
      <c r="Z56" s="25"/>
      <c r="AA56" s="25"/>
      <c r="AB56" s="25"/>
      <c r="AC56" s="69"/>
      <c r="AD56" s="69"/>
      <c r="AE56" s="69"/>
      <c r="AF56" s="69"/>
      <c r="AG56" s="69"/>
      <c r="AH56" s="25"/>
      <c r="AI56" s="25"/>
      <c r="AJ56" s="25"/>
      <c r="AK56" s="25"/>
      <c r="AL56" s="25"/>
      <c r="AM56" s="69"/>
      <c r="AN56" s="69"/>
      <c r="AO56" s="69"/>
      <c r="AP56" s="69"/>
      <c r="AQ56" s="69"/>
      <c r="AR56" s="25"/>
      <c r="AS56" s="25"/>
      <c r="AT56" s="25"/>
      <c r="AU56" s="25"/>
      <c r="AV56" s="25"/>
    </row>
    <row r="57" spans="1:48" ht="12.75">
      <c r="A57" s="44">
        <v>3240</v>
      </c>
      <c r="B57" s="44">
        <v>3240</v>
      </c>
      <c r="C57" s="3" t="s">
        <v>106</v>
      </c>
      <c r="D57" s="68">
        <v>815434.01</v>
      </c>
      <c r="E57" s="68">
        <v>10000</v>
      </c>
      <c r="F57" s="68">
        <v>192500</v>
      </c>
      <c r="G57" s="68">
        <v>425000</v>
      </c>
      <c r="H57" s="68">
        <v>712000</v>
      </c>
      <c r="I57" s="69">
        <v>360921.64</v>
      </c>
      <c r="J57" s="69">
        <v>0</v>
      </c>
      <c r="K57" s="69">
        <v>100000</v>
      </c>
      <c r="L57" s="69">
        <v>250000</v>
      </c>
      <c r="M57" s="69">
        <v>350000</v>
      </c>
      <c r="N57" s="25">
        <v>257860.56</v>
      </c>
      <c r="O57" s="25">
        <v>0</v>
      </c>
      <c r="P57" s="25">
        <v>72500</v>
      </c>
      <c r="Q57" s="25">
        <v>145000</v>
      </c>
      <c r="R57" s="25">
        <v>225000</v>
      </c>
      <c r="S57" s="69">
        <v>66628.95</v>
      </c>
      <c r="T57" s="69">
        <v>0</v>
      </c>
      <c r="U57" s="69">
        <v>0</v>
      </c>
      <c r="V57" s="69">
        <v>0</v>
      </c>
      <c r="W57" s="69">
        <v>97000</v>
      </c>
      <c r="X57" s="25">
        <v>39780.06</v>
      </c>
      <c r="Y57" s="25">
        <v>0</v>
      </c>
      <c r="Z57" s="25">
        <v>0</v>
      </c>
      <c r="AA57" s="25">
        <v>0</v>
      </c>
      <c r="AB57" s="25">
        <v>0</v>
      </c>
      <c r="AC57" s="69">
        <v>75242.8</v>
      </c>
      <c r="AD57" s="69">
        <v>10000</v>
      </c>
      <c r="AE57" s="69">
        <v>20000</v>
      </c>
      <c r="AF57" s="69">
        <v>30000</v>
      </c>
      <c r="AG57" s="69">
        <v>40000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25">
        <v>15000</v>
      </c>
      <c r="AS57" s="25">
        <v>0</v>
      </c>
      <c r="AT57" s="25">
        <v>0</v>
      </c>
      <c r="AU57" s="25">
        <v>0</v>
      </c>
      <c r="AV57" s="25">
        <v>0</v>
      </c>
    </row>
    <row r="58" spans="1:48" ht="12.75">
      <c r="A58" s="44">
        <v>3441</v>
      </c>
      <c r="B58" s="44">
        <v>3441</v>
      </c>
      <c r="C58" s="3" t="s">
        <v>107</v>
      </c>
      <c r="D58" s="68">
        <v>678753</v>
      </c>
      <c r="E58" s="68">
        <v>0</v>
      </c>
      <c r="F58" s="68">
        <v>0</v>
      </c>
      <c r="G58" s="68">
        <v>0</v>
      </c>
      <c r="H58" s="68">
        <v>707930</v>
      </c>
      <c r="I58" s="69">
        <v>159986</v>
      </c>
      <c r="J58" s="69">
        <v>0</v>
      </c>
      <c r="K58" s="69">
        <v>0</v>
      </c>
      <c r="L58" s="69">
        <v>0</v>
      </c>
      <c r="M58" s="69">
        <v>160000</v>
      </c>
      <c r="N58" s="25">
        <v>362728</v>
      </c>
      <c r="O58" s="25">
        <v>0</v>
      </c>
      <c r="P58" s="25">
        <v>0</v>
      </c>
      <c r="Q58" s="25">
        <v>0</v>
      </c>
      <c r="R58" s="25">
        <v>415000</v>
      </c>
      <c r="S58" s="69">
        <v>68497</v>
      </c>
      <c r="T58" s="69">
        <v>0</v>
      </c>
      <c r="U58" s="69">
        <v>0</v>
      </c>
      <c r="V58" s="69">
        <v>0</v>
      </c>
      <c r="W58" s="69">
        <v>60000</v>
      </c>
      <c r="X58" s="25">
        <v>46164</v>
      </c>
      <c r="Y58" s="25">
        <v>0</v>
      </c>
      <c r="Z58" s="25">
        <v>0</v>
      </c>
      <c r="AA58" s="25">
        <v>0</v>
      </c>
      <c r="AB58" s="25">
        <v>46250</v>
      </c>
      <c r="AC58" s="69">
        <v>2121</v>
      </c>
      <c r="AD58" s="69">
        <v>0</v>
      </c>
      <c r="AE58" s="69">
        <v>0</v>
      </c>
      <c r="AF58" s="69">
        <v>0</v>
      </c>
      <c r="AG58" s="69">
        <v>3680</v>
      </c>
      <c r="AH58" s="25">
        <v>1223</v>
      </c>
      <c r="AI58" s="25">
        <v>0</v>
      </c>
      <c r="AJ58" s="25">
        <v>0</v>
      </c>
      <c r="AK58" s="25">
        <v>0</v>
      </c>
      <c r="AL58" s="25">
        <v>2000</v>
      </c>
      <c r="AM58" s="69">
        <v>996</v>
      </c>
      <c r="AN58" s="69">
        <v>0</v>
      </c>
      <c r="AO58" s="69">
        <v>0</v>
      </c>
      <c r="AP58" s="69">
        <v>0</v>
      </c>
      <c r="AQ58" s="69">
        <v>1000</v>
      </c>
      <c r="AR58" s="25">
        <v>37038</v>
      </c>
      <c r="AS58" s="25">
        <v>0</v>
      </c>
      <c r="AT58" s="25">
        <v>0</v>
      </c>
      <c r="AU58" s="25">
        <v>0</v>
      </c>
      <c r="AV58" s="25">
        <v>20000</v>
      </c>
    </row>
    <row r="59" spans="1:48" ht="12.75">
      <c r="A59" s="44">
        <v>3461</v>
      </c>
      <c r="B59" s="44">
        <v>3461</v>
      </c>
      <c r="C59" s="3" t="s">
        <v>108</v>
      </c>
      <c r="D59" s="68">
        <v>1008800</v>
      </c>
      <c r="E59" s="68">
        <v>0</v>
      </c>
      <c r="F59" s="68">
        <v>0</v>
      </c>
      <c r="G59" s="68">
        <v>826075</v>
      </c>
      <c r="H59" s="68">
        <v>826075</v>
      </c>
      <c r="I59" s="69">
        <v>354049</v>
      </c>
      <c r="J59" s="69">
        <v>0</v>
      </c>
      <c r="K59" s="69">
        <v>0</v>
      </c>
      <c r="L59" s="69">
        <v>200000</v>
      </c>
      <c r="M59" s="69">
        <v>200000</v>
      </c>
      <c r="N59" s="25">
        <v>302766</v>
      </c>
      <c r="O59" s="25">
        <v>0</v>
      </c>
      <c r="P59" s="25">
        <v>0</v>
      </c>
      <c r="Q59" s="25">
        <v>330240</v>
      </c>
      <c r="R59" s="25">
        <v>330240</v>
      </c>
      <c r="S59" s="69">
        <v>135947</v>
      </c>
      <c r="T59" s="69">
        <v>0</v>
      </c>
      <c r="U59" s="69">
        <v>0</v>
      </c>
      <c r="V59" s="69">
        <v>60000</v>
      </c>
      <c r="W59" s="69">
        <v>60000</v>
      </c>
      <c r="X59" s="25">
        <v>51827</v>
      </c>
      <c r="Y59" s="25">
        <v>0</v>
      </c>
      <c r="Z59" s="25">
        <v>0</v>
      </c>
      <c r="AA59" s="25">
        <v>43582</v>
      </c>
      <c r="AB59" s="25">
        <v>43582</v>
      </c>
      <c r="AC59" s="69">
        <v>14613</v>
      </c>
      <c r="AD59" s="69">
        <v>0</v>
      </c>
      <c r="AE59" s="69">
        <v>0</v>
      </c>
      <c r="AF59" s="69">
        <v>11624</v>
      </c>
      <c r="AG59" s="69">
        <v>11624</v>
      </c>
      <c r="AH59" s="25">
        <v>20229</v>
      </c>
      <c r="AI59" s="25">
        <v>0</v>
      </c>
      <c r="AJ59" s="25">
        <v>0</v>
      </c>
      <c r="AK59" s="25">
        <v>15000</v>
      </c>
      <c r="AL59" s="25">
        <v>15000</v>
      </c>
      <c r="AM59" s="69">
        <v>23889</v>
      </c>
      <c r="AN59" s="69">
        <v>0</v>
      </c>
      <c r="AO59" s="69">
        <v>0</v>
      </c>
      <c r="AP59" s="69">
        <v>19000</v>
      </c>
      <c r="AQ59" s="69">
        <v>19000</v>
      </c>
      <c r="AR59" s="25">
        <v>105480</v>
      </c>
      <c r="AS59" s="25">
        <v>0</v>
      </c>
      <c r="AT59" s="25">
        <v>0</v>
      </c>
      <c r="AU59" s="25">
        <v>146629</v>
      </c>
      <c r="AV59" s="25">
        <v>146629</v>
      </c>
    </row>
    <row r="60" spans="1:48" ht="12.75">
      <c r="A60" s="44">
        <v>3630</v>
      </c>
      <c r="B60" s="44">
        <v>3630</v>
      </c>
      <c r="C60" s="3" t="s">
        <v>109</v>
      </c>
      <c r="D60" s="68">
        <v>117731</v>
      </c>
      <c r="E60" s="68">
        <v>35000</v>
      </c>
      <c r="F60" s="68">
        <v>35000</v>
      </c>
      <c r="G60" s="68">
        <v>35000</v>
      </c>
      <c r="H60" s="68">
        <v>35000</v>
      </c>
      <c r="I60" s="69">
        <v>117731</v>
      </c>
      <c r="J60" s="69">
        <v>35000</v>
      </c>
      <c r="K60" s="69">
        <v>35000</v>
      </c>
      <c r="L60" s="69">
        <v>35000</v>
      </c>
      <c r="M60" s="69">
        <v>35000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</row>
    <row r="61" spans="1:48" ht="12.75">
      <c r="A61" s="44">
        <v>3800</v>
      </c>
      <c r="B61" s="44">
        <v>3800</v>
      </c>
      <c r="C61" s="3" t="s">
        <v>196</v>
      </c>
      <c r="D61" s="68">
        <v>1345682.18</v>
      </c>
      <c r="E61" s="68">
        <v>0</v>
      </c>
      <c r="F61" s="68">
        <v>0</v>
      </c>
      <c r="G61" s="68">
        <v>0</v>
      </c>
      <c r="H61" s="68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25">
        <v>1328361.93</v>
      </c>
      <c r="O61" s="25">
        <v>0</v>
      </c>
      <c r="P61" s="25">
        <v>0</v>
      </c>
      <c r="Q61" s="25">
        <v>0</v>
      </c>
      <c r="R61" s="25">
        <v>0</v>
      </c>
      <c r="S61" s="69">
        <v>17320.25</v>
      </c>
      <c r="T61" s="69">
        <v>0</v>
      </c>
      <c r="U61" s="69">
        <v>0</v>
      </c>
      <c r="V61" s="69">
        <v>0</v>
      </c>
      <c r="W61" s="69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</row>
    <row r="62" spans="1:48" ht="12.75">
      <c r="A62" s="44">
        <v>3990</v>
      </c>
      <c r="B62" s="44">
        <v>3990</v>
      </c>
      <c r="C62" s="3" t="s">
        <v>110</v>
      </c>
      <c r="D62" s="68">
        <v>70446.12</v>
      </c>
      <c r="E62" s="68">
        <v>20000</v>
      </c>
      <c r="F62" s="68">
        <v>40000</v>
      </c>
      <c r="G62" s="68">
        <v>60000</v>
      </c>
      <c r="H62" s="68">
        <v>80000</v>
      </c>
      <c r="I62" s="69">
        <v>60596.12</v>
      </c>
      <c r="J62" s="69">
        <v>20000</v>
      </c>
      <c r="K62" s="69">
        <v>40000</v>
      </c>
      <c r="L62" s="69">
        <v>60000</v>
      </c>
      <c r="M62" s="69">
        <v>80000</v>
      </c>
      <c r="N62" s="25">
        <v>5300</v>
      </c>
      <c r="O62" s="25">
        <v>0</v>
      </c>
      <c r="P62" s="25">
        <v>0</v>
      </c>
      <c r="Q62" s="25">
        <v>0</v>
      </c>
      <c r="R62" s="25">
        <v>0</v>
      </c>
      <c r="S62" s="69">
        <v>3750</v>
      </c>
      <c r="T62" s="69">
        <v>0</v>
      </c>
      <c r="U62" s="69">
        <v>0</v>
      </c>
      <c r="V62" s="69">
        <v>0</v>
      </c>
      <c r="W62" s="69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69">
        <v>500</v>
      </c>
      <c r="AD62" s="69">
        <v>0</v>
      </c>
      <c r="AE62" s="69">
        <v>0</v>
      </c>
      <c r="AF62" s="69">
        <v>0</v>
      </c>
      <c r="AG62" s="69">
        <v>0</v>
      </c>
      <c r="AH62" s="25">
        <v>300</v>
      </c>
      <c r="AI62" s="25">
        <v>0</v>
      </c>
      <c r="AJ62" s="25">
        <v>0</v>
      </c>
      <c r="AK62" s="25">
        <v>0</v>
      </c>
      <c r="AL62" s="25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</row>
    <row r="63" spans="1:48" ht="12.75">
      <c r="A63" s="44">
        <v>3995</v>
      </c>
      <c r="B63" s="44">
        <v>3995</v>
      </c>
      <c r="C63" s="3" t="s">
        <v>57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</row>
    <row r="64" spans="1:48" ht="12.75">
      <c r="A64" s="44"/>
      <c r="B64" s="44"/>
      <c r="C64" s="17" t="s">
        <v>17</v>
      </c>
      <c r="D64" s="70">
        <f aca="true" t="shared" si="7" ref="D64:M64">SUM(D57:D63)</f>
        <v>4036846.3099999996</v>
      </c>
      <c r="E64" s="70">
        <f t="shared" si="7"/>
        <v>65000</v>
      </c>
      <c r="F64" s="70">
        <f t="shared" si="7"/>
        <v>267500</v>
      </c>
      <c r="G64" s="70">
        <f t="shared" si="7"/>
        <v>1346075</v>
      </c>
      <c r="H64" s="70">
        <f t="shared" si="7"/>
        <v>2361005</v>
      </c>
      <c r="I64" s="71">
        <f t="shared" si="7"/>
        <v>1053283.76</v>
      </c>
      <c r="J64" s="71">
        <f t="shared" si="7"/>
        <v>55000</v>
      </c>
      <c r="K64" s="71">
        <f t="shared" si="7"/>
        <v>175000</v>
      </c>
      <c r="L64" s="71">
        <f t="shared" si="7"/>
        <v>545000</v>
      </c>
      <c r="M64" s="71">
        <f t="shared" si="7"/>
        <v>825000</v>
      </c>
      <c r="N64" s="18">
        <f aca="true" t="shared" si="8" ref="N64:AV64">SUM(N57:N63)</f>
        <v>2257016.49</v>
      </c>
      <c r="O64" s="18">
        <f t="shared" si="8"/>
        <v>0</v>
      </c>
      <c r="P64" s="18">
        <f t="shared" si="8"/>
        <v>72500</v>
      </c>
      <c r="Q64" s="18">
        <f t="shared" si="8"/>
        <v>475240</v>
      </c>
      <c r="R64" s="18">
        <f t="shared" si="8"/>
        <v>970240</v>
      </c>
      <c r="S64" s="71">
        <f t="shared" si="8"/>
        <v>292143.2</v>
      </c>
      <c r="T64" s="71">
        <f t="shared" si="8"/>
        <v>0</v>
      </c>
      <c r="U64" s="71">
        <f t="shared" si="8"/>
        <v>0</v>
      </c>
      <c r="V64" s="71">
        <f t="shared" si="8"/>
        <v>60000</v>
      </c>
      <c r="W64" s="71">
        <f t="shared" si="8"/>
        <v>217000</v>
      </c>
      <c r="X64" s="18">
        <f t="shared" si="8"/>
        <v>137771.06</v>
      </c>
      <c r="Y64" s="18">
        <f t="shared" si="8"/>
        <v>0</v>
      </c>
      <c r="Z64" s="18">
        <f t="shared" si="8"/>
        <v>0</v>
      </c>
      <c r="AA64" s="18">
        <f t="shared" si="8"/>
        <v>43582</v>
      </c>
      <c r="AB64" s="18">
        <f t="shared" si="8"/>
        <v>89832</v>
      </c>
      <c r="AC64" s="71">
        <f t="shared" si="8"/>
        <v>92476.8</v>
      </c>
      <c r="AD64" s="71">
        <f t="shared" si="8"/>
        <v>10000</v>
      </c>
      <c r="AE64" s="71">
        <f t="shared" si="8"/>
        <v>20000</v>
      </c>
      <c r="AF64" s="71">
        <f t="shared" si="8"/>
        <v>41624</v>
      </c>
      <c r="AG64" s="71">
        <f t="shared" si="8"/>
        <v>55304</v>
      </c>
      <c r="AH64" s="18">
        <f t="shared" si="8"/>
        <v>21752</v>
      </c>
      <c r="AI64" s="18">
        <f t="shared" si="8"/>
        <v>0</v>
      </c>
      <c r="AJ64" s="18">
        <f t="shared" si="8"/>
        <v>0</v>
      </c>
      <c r="AK64" s="18">
        <f t="shared" si="8"/>
        <v>15000</v>
      </c>
      <c r="AL64" s="18">
        <f t="shared" si="8"/>
        <v>17000</v>
      </c>
      <c r="AM64" s="69">
        <f t="shared" si="8"/>
        <v>24885</v>
      </c>
      <c r="AN64" s="71">
        <f t="shared" si="8"/>
        <v>0</v>
      </c>
      <c r="AO64" s="71">
        <f t="shared" si="8"/>
        <v>0</v>
      </c>
      <c r="AP64" s="71">
        <f t="shared" si="8"/>
        <v>19000</v>
      </c>
      <c r="AQ64" s="71">
        <f t="shared" si="8"/>
        <v>20000</v>
      </c>
      <c r="AR64" s="18">
        <f t="shared" si="8"/>
        <v>157518</v>
      </c>
      <c r="AS64" s="18">
        <f t="shared" si="8"/>
        <v>0</v>
      </c>
      <c r="AT64" s="18">
        <f t="shared" si="8"/>
        <v>0</v>
      </c>
      <c r="AU64" s="18">
        <f t="shared" si="8"/>
        <v>146629</v>
      </c>
      <c r="AV64" s="18">
        <f t="shared" si="8"/>
        <v>166629</v>
      </c>
    </row>
    <row r="65" spans="1:48" ht="12.75">
      <c r="A65" s="21"/>
      <c r="B65" s="21"/>
      <c r="C65" s="17" t="s">
        <v>2</v>
      </c>
      <c r="D65" s="70">
        <f>D55+D64</f>
        <v>15785170.14</v>
      </c>
      <c r="E65" s="70">
        <f>E55+E64</f>
        <v>2249743</v>
      </c>
      <c r="F65" s="70">
        <f>SUM(F55,F64)</f>
        <v>9493493</v>
      </c>
      <c r="G65" s="70">
        <f>SUM(G55,G64)</f>
        <v>11483818</v>
      </c>
      <c r="H65" s="70">
        <f>SUM(H55,H64)</f>
        <v>14619144</v>
      </c>
      <c r="I65" s="71">
        <f>I55+I64</f>
        <v>3481195.7200000007</v>
      </c>
      <c r="J65" s="71">
        <f>J55+J64</f>
        <v>330000</v>
      </c>
      <c r="K65" s="71">
        <f>SUM(K55,K64)</f>
        <v>2255000</v>
      </c>
      <c r="L65" s="71">
        <f>SUM(L55,L64)</f>
        <v>3115000</v>
      </c>
      <c r="M65" s="71">
        <f>SUM(M55,M64)</f>
        <v>3745000</v>
      </c>
      <c r="N65" s="18">
        <f>N55+N64</f>
        <v>9097263.719999999</v>
      </c>
      <c r="O65" s="18">
        <f>O55+O64</f>
        <v>753250</v>
      </c>
      <c r="P65" s="18">
        <f>SUM(P55,P64)</f>
        <v>5975750</v>
      </c>
      <c r="Q65" s="18">
        <f>SUM(Q55,Q64)</f>
        <v>6575990</v>
      </c>
      <c r="R65" s="18">
        <f>SUM(R55,R64)</f>
        <v>7882240</v>
      </c>
      <c r="S65" s="71">
        <f>S55+S64</f>
        <v>1335787.9</v>
      </c>
      <c r="T65" s="71">
        <f>T55+T64</f>
        <v>433700</v>
      </c>
      <c r="U65" s="71">
        <f>SUM(U55,U64)</f>
        <v>518700</v>
      </c>
      <c r="V65" s="71">
        <f>SUM(V55,V64)</f>
        <v>603700</v>
      </c>
      <c r="W65" s="71">
        <f>SUM(W55,W64)</f>
        <v>1252400</v>
      </c>
      <c r="X65" s="18">
        <f>X55+X64</f>
        <v>1005985.1499999999</v>
      </c>
      <c r="Y65" s="18">
        <f>Y55+Y64</f>
        <v>385250</v>
      </c>
      <c r="Z65" s="18">
        <f>SUM(Z55,Z64)</f>
        <v>386500</v>
      </c>
      <c r="AA65" s="18">
        <f>SUM(AA55,AA64)</f>
        <v>603332</v>
      </c>
      <c r="AB65" s="18">
        <f>SUM(AB55,AB64)</f>
        <v>902832</v>
      </c>
      <c r="AC65" s="71">
        <f>AC55+AC64</f>
        <v>103336.8</v>
      </c>
      <c r="AD65" s="71">
        <f>AD55+AD64</f>
        <v>19000</v>
      </c>
      <c r="AE65" s="71">
        <f>SUM(AE55,AE64)</f>
        <v>29000</v>
      </c>
      <c r="AF65" s="71">
        <f>SUM(AF55,AF64)</f>
        <v>50624</v>
      </c>
      <c r="AG65" s="71">
        <f>SUM(AG55,AG64)</f>
        <v>70304</v>
      </c>
      <c r="AH65" s="18">
        <f>AH55+AH64</f>
        <v>37757.97</v>
      </c>
      <c r="AI65" s="18">
        <f>AI55+AI64</f>
        <v>0</v>
      </c>
      <c r="AJ65" s="18">
        <f>SUM(AJ55,AJ64)</f>
        <v>0</v>
      </c>
      <c r="AK65" s="18">
        <f>SUM(AK55,AK64)</f>
        <v>41000</v>
      </c>
      <c r="AL65" s="18">
        <f>SUM(AL55,AL64)</f>
        <v>48000</v>
      </c>
      <c r="AM65" s="71">
        <f>AM55+AM64</f>
        <v>44385</v>
      </c>
      <c r="AN65" s="71">
        <f>AN55+AN64</f>
        <v>27500</v>
      </c>
      <c r="AO65" s="71">
        <f>SUM(AO55,AO64)</f>
        <v>27500</v>
      </c>
      <c r="AP65" s="71">
        <f>SUM(AP55,AP64)</f>
        <v>46500</v>
      </c>
      <c r="AQ65" s="71">
        <f>SUM(AQ55,AQ64)</f>
        <v>50000</v>
      </c>
      <c r="AR65" s="18">
        <f>AR55+AR64</f>
        <v>679457.88</v>
      </c>
      <c r="AS65" s="18">
        <f>AS55+AS64</f>
        <v>301043</v>
      </c>
      <c r="AT65" s="18">
        <f>SUM(AT55,AT64)</f>
        <v>301043</v>
      </c>
      <c r="AU65" s="18">
        <f>SUM(AU55,AU64)</f>
        <v>447672</v>
      </c>
      <c r="AV65" s="18">
        <f>SUM(AV55,AV64)</f>
        <v>668368</v>
      </c>
    </row>
    <row r="66" spans="1:48" ht="12.75">
      <c r="A66" s="44"/>
      <c r="B66" s="44"/>
      <c r="C66" s="3"/>
      <c r="D66" s="68"/>
      <c r="E66" s="68"/>
      <c r="F66" s="68"/>
      <c r="G66" s="68"/>
      <c r="H66" s="68"/>
      <c r="I66" s="69"/>
      <c r="J66" s="69"/>
      <c r="K66" s="69"/>
      <c r="L66" s="69"/>
      <c r="M66" s="69"/>
      <c r="N66" s="25"/>
      <c r="O66" s="25"/>
      <c r="P66" s="25"/>
      <c r="Q66" s="25"/>
      <c r="R66" s="25"/>
      <c r="S66" s="69"/>
      <c r="T66" s="69"/>
      <c r="U66" s="69"/>
      <c r="V66" s="69"/>
      <c r="W66" s="69"/>
      <c r="X66" s="25"/>
      <c r="Y66" s="25"/>
      <c r="Z66" s="25"/>
      <c r="AA66" s="25"/>
      <c r="AB66" s="25"/>
      <c r="AC66" s="69"/>
      <c r="AD66" s="69"/>
      <c r="AE66" s="69"/>
      <c r="AF66" s="69"/>
      <c r="AG66" s="69"/>
      <c r="AH66" s="25"/>
      <c r="AI66" s="25"/>
      <c r="AJ66" s="25"/>
      <c r="AK66" s="25"/>
      <c r="AL66" s="25"/>
      <c r="AM66" s="69"/>
      <c r="AN66" s="69"/>
      <c r="AO66" s="69"/>
      <c r="AP66" s="69"/>
      <c r="AQ66" s="69"/>
      <c r="AR66" s="25"/>
      <c r="AS66" s="25"/>
      <c r="AT66" s="25"/>
      <c r="AU66" s="25"/>
      <c r="AV66" s="25"/>
    </row>
    <row r="67" spans="1:48" ht="12.75">
      <c r="A67" s="44">
        <v>4220</v>
      </c>
      <c r="B67" s="44">
        <v>4220</v>
      </c>
      <c r="C67" s="3" t="s">
        <v>112</v>
      </c>
      <c r="D67" s="68">
        <v>906757.44</v>
      </c>
      <c r="E67" s="68">
        <v>183000</v>
      </c>
      <c r="F67" s="68">
        <v>303000</v>
      </c>
      <c r="G67" s="68">
        <v>479000</v>
      </c>
      <c r="H67" s="68">
        <v>660500</v>
      </c>
      <c r="I67" s="69">
        <v>2400</v>
      </c>
      <c r="J67" s="69">
        <v>0</v>
      </c>
      <c r="K67" s="69">
        <v>0</v>
      </c>
      <c r="L67" s="69">
        <v>0</v>
      </c>
      <c r="M67" s="69">
        <v>0</v>
      </c>
      <c r="N67" s="25">
        <v>426763.94</v>
      </c>
      <c r="O67" s="25">
        <v>130000</v>
      </c>
      <c r="P67" s="25">
        <v>200000</v>
      </c>
      <c r="Q67" s="25">
        <v>230000</v>
      </c>
      <c r="R67" s="25">
        <v>307500</v>
      </c>
      <c r="S67" s="69">
        <v>339608.5</v>
      </c>
      <c r="T67" s="69">
        <v>0</v>
      </c>
      <c r="U67" s="69">
        <v>50000</v>
      </c>
      <c r="V67" s="69">
        <v>165000</v>
      </c>
      <c r="W67" s="69">
        <v>215000</v>
      </c>
      <c r="X67" s="25">
        <v>129185</v>
      </c>
      <c r="Y67" s="25">
        <v>43000</v>
      </c>
      <c r="Z67" s="25">
        <v>43000</v>
      </c>
      <c r="AA67" s="25">
        <v>74000</v>
      </c>
      <c r="AB67" s="25">
        <v>128000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25">
        <v>4500</v>
      </c>
      <c r="AI67" s="25">
        <v>6000</v>
      </c>
      <c r="AJ67" s="25">
        <v>6000</v>
      </c>
      <c r="AK67" s="25">
        <v>6000</v>
      </c>
      <c r="AL67" s="25">
        <v>6000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25">
        <v>4300</v>
      </c>
      <c r="AS67" s="25">
        <v>4000</v>
      </c>
      <c r="AT67" s="25">
        <v>4000</v>
      </c>
      <c r="AU67" s="25">
        <v>4000</v>
      </c>
      <c r="AV67" s="25">
        <v>4000</v>
      </c>
    </row>
    <row r="68" spans="1:48" ht="12.75">
      <c r="A68" s="44">
        <v>4221</v>
      </c>
      <c r="B68" s="44">
        <v>4221</v>
      </c>
      <c r="C68" s="3" t="s">
        <v>58</v>
      </c>
      <c r="D68" s="68">
        <v>47300</v>
      </c>
      <c r="E68" s="68">
        <v>5000</v>
      </c>
      <c r="F68" s="68">
        <v>50000</v>
      </c>
      <c r="G68" s="68">
        <v>75000</v>
      </c>
      <c r="H68" s="68">
        <v>80000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25">
        <v>30800</v>
      </c>
      <c r="O68" s="25">
        <v>5000</v>
      </c>
      <c r="P68" s="25">
        <v>50000</v>
      </c>
      <c r="Q68" s="25">
        <v>75000</v>
      </c>
      <c r="R68" s="25">
        <v>80000</v>
      </c>
      <c r="S68" s="69">
        <v>16500</v>
      </c>
      <c r="T68" s="69">
        <v>0</v>
      </c>
      <c r="U68" s="69">
        <v>0</v>
      </c>
      <c r="V68" s="69">
        <v>0</v>
      </c>
      <c r="W68" s="69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</row>
    <row r="69" spans="1:48" ht="12.75">
      <c r="A69" s="44">
        <v>4222</v>
      </c>
      <c r="B69" s="44">
        <v>4222</v>
      </c>
      <c r="C69" s="3" t="s">
        <v>198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</row>
    <row r="70" spans="1:48" ht="12.75">
      <c r="A70" s="44">
        <v>4225</v>
      </c>
      <c r="B70" s="44">
        <v>4225</v>
      </c>
      <c r="C70" s="3" t="s">
        <v>113</v>
      </c>
      <c r="D70" s="68">
        <v>554647.9</v>
      </c>
      <c r="E70" s="68">
        <v>5000</v>
      </c>
      <c r="F70" s="68">
        <v>65000</v>
      </c>
      <c r="G70" s="68">
        <v>66000</v>
      </c>
      <c r="H70" s="68">
        <v>66000</v>
      </c>
      <c r="I70" s="69">
        <v>1596.25</v>
      </c>
      <c r="J70" s="69">
        <v>0</v>
      </c>
      <c r="K70" s="69">
        <v>0</v>
      </c>
      <c r="L70" s="69">
        <v>0</v>
      </c>
      <c r="M70" s="69">
        <v>0</v>
      </c>
      <c r="N70" s="25">
        <v>401975.28</v>
      </c>
      <c r="O70" s="25">
        <v>0</v>
      </c>
      <c r="P70" s="25">
        <v>0</v>
      </c>
      <c r="Q70" s="25">
        <v>0</v>
      </c>
      <c r="R70" s="25">
        <v>0</v>
      </c>
      <c r="S70" s="69">
        <v>24022.8</v>
      </c>
      <c r="T70" s="69">
        <v>0</v>
      </c>
      <c r="U70" s="69">
        <v>60000</v>
      </c>
      <c r="V70" s="69">
        <v>60000</v>
      </c>
      <c r="W70" s="69">
        <v>60000</v>
      </c>
      <c r="X70" s="25">
        <v>26496.9</v>
      </c>
      <c r="Y70" s="25">
        <v>0</v>
      </c>
      <c r="Z70" s="25">
        <v>0</v>
      </c>
      <c r="AA70" s="25">
        <v>0</v>
      </c>
      <c r="AB70" s="25">
        <v>0</v>
      </c>
      <c r="AC70" s="69">
        <v>845.36</v>
      </c>
      <c r="AD70" s="69">
        <v>0</v>
      </c>
      <c r="AE70" s="69">
        <v>0</v>
      </c>
      <c r="AF70" s="69">
        <v>0</v>
      </c>
      <c r="AG70" s="69">
        <v>0</v>
      </c>
      <c r="AH70" s="25">
        <v>0</v>
      </c>
      <c r="AI70" s="25">
        <v>0</v>
      </c>
      <c r="AJ70" s="25">
        <v>0</v>
      </c>
      <c r="AK70" s="25">
        <v>1000</v>
      </c>
      <c r="AL70" s="25">
        <v>1000</v>
      </c>
      <c r="AM70" s="69">
        <v>0</v>
      </c>
      <c r="AN70" s="69">
        <v>5000</v>
      </c>
      <c r="AO70" s="69">
        <v>5000</v>
      </c>
      <c r="AP70" s="69">
        <v>5000</v>
      </c>
      <c r="AQ70" s="69">
        <v>5000</v>
      </c>
      <c r="AR70" s="25">
        <v>99711.31</v>
      </c>
      <c r="AS70" s="25">
        <v>0</v>
      </c>
      <c r="AT70" s="25">
        <v>0</v>
      </c>
      <c r="AU70" s="25">
        <v>0</v>
      </c>
      <c r="AV70" s="25">
        <v>0</v>
      </c>
    </row>
    <row r="71" spans="1:48" ht="12.75">
      <c r="A71" s="44">
        <v>4228</v>
      </c>
      <c r="B71" s="44">
        <v>4228</v>
      </c>
      <c r="C71" s="3" t="s">
        <v>114</v>
      </c>
      <c r="D71" s="68">
        <v>88951.84</v>
      </c>
      <c r="E71" s="68">
        <v>61000</v>
      </c>
      <c r="F71" s="68">
        <v>369000</v>
      </c>
      <c r="G71" s="68">
        <v>519000</v>
      </c>
      <c r="H71" s="68">
        <v>558000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25">
        <v>88951.84</v>
      </c>
      <c r="O71" s="25">
        <v>50000</v>
      </c>
      <c r="P71" s="25">
        <v>350000</v>
      </c>
      <c r="Q71" s="25">
        <v>500000</v>
      </c>
      <c r="R71" s="25">
        <v>530000</v>
      </c>
      <c r="S71" s="69">
        <v>0</v>
      </c>
      <c r="T71" s="69">
        <v>0</v>
      </c>
      <c r="U71" s="69">
        <v>8000</v>
      </c>
      <c r="V71" s="69">
        <v>8000</v>
      </c>
      <c r="W71" s="69">
        <v>17000</v>
      </c>
      <c r="X71" s="25">
        <v>0</v>
      </c>
      <c r="Y71" s="25">
        <v>10000</v>
      </c>
      <c r="Z71" s="25">
        <v>10000</v>
      </c>
      <c r="AA71" s="25">
        <v>10000</v>
      </c>
      <c r="AB71" s="25">
        <v>10000</v>
      </c>
      <c r="AC71" s="69">
        <v>0</v>
      </c>
      <c r="AD71" s="69">
        <v>1000</v>
      </c>
      <c r="AE71" s="69">
        <v>1000</v>
      </c>
      <c r="AF71" s="69">
        <v>1000</v>
      </c>
      <c r="AG71" s="69">
        <v>1000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</row>
    <row r="72" spans="1:48" ht="12.75">
      <c r="A72" s="44">
        <v>4230</v>
      </c>
      <c r="B72" s="44">
        <v>4230</v>
      </c>
      <c r="C72" s="3" t="s">
        <v>115</v>
      </c>
      <c r="D72" s="68">
        <v>335856</v>
      </c>
      <c r="E72" s="68">
        <v>107500</v>
      </c>
      <c r="F72" s="68">
        <v>163000</v>
      </c>
      <c r="G72" s="68">
        <v>261500</v>
      </c>
      <c r="H72" s="68">
        <v>369000</v>
      </c>
      <c r="I72" s="69">
        <v>2600</v>
      </c>
      <c r="J72" s="69">
        <v>0</v>
      </c>
      <c r="K72" s="69">
        <v>0</v>
      </c>
      <c r="L72" s="69">
        <v>0</v>
      </c>
      <c r="M72" s="69">
        <v>0</v>
      </c>
      <c r="N72" s="25">
        <v>45070</v>
      </c>
      <c r="O72" s="25">
        <v>7000</v>
      </c>
      <c r="P72" s="25">
        <v>30000</v>
      </c>
      <c r="Q72" s="25">
        <v>70000</v>
      </c>
      <c r="R72" s="25">
        <v>77000</v>
      </c>
      <c r="S72" s="69">
        <v>58510</v>
      </c>
      <c r="T72" s="69">
        <v>22500</v>
      </c>
      <c r="U72" s="69">
        <v>45000</v>
      </c>
      <c r="V72" s="69">
        <v>67500</v>
      </c>
      <c r="W72" s="69">
        <v>90000</v>
      </c>
      <c r="X72" s="25">
        <v>177176</v>
      </c>
      <c r="Y72" s="25">
        <v>78000</v>
      </c>
      <c r="Z72" s="25">
        <v>88000</v>
      </c>
      <c r="AA72" s="25">
        <v>124000</v>
      </c>
      <c r="AB72" s="25">
        <v>202000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69">
        <v>10000</v>
      </c>
      <c r="AN72" s="69">
        <v>0</v>
      </c>
      <c r="AO72" s="69">
        <v>0</v>
      </c>
      <c r="AP72" s="69">
        <v>0</v>
      </c>
      <c r="AQ72" s="69">
        <v>0</v>
      </c>
      <c r="AR72" s="25">
        <v>42500</v>
      </c>
      <c r="AS72" s="25">
        <v>0</v>
      </c>
      <c r="AT72" s="25">
        <v>0</v>
      </c>
      <c r="AU72" s="25">
        <v>0</v>
      </c>
      <c r="AV72" s="25">
        <v>0</v>
      </c>
    </row>
    <row r="73" spans="1:48" ht="12.75">
      <c r="A73" s="44">
        <v>4241</v>
      </c>
      <c r="B73" s="44">
        <v>4241</v>
      </c>
      <c r="C73" s="3" t="s">
        <v>117</v>
      </c>
      <c r="D73" s="68">
        <v>1127060.96</v>
      </c>
      <c r="E73" s="68">
        <v>148500</v>
      </c>
      <c r="F73" s="68">
        <v>388500</v>
      </c>
      <c r="G73" s="68">
        <v>746500</v>
      </c>
      <c r="H73" s="68">
        <v>848000</v>
      </c>
      <c r="I73" s="69">
        <v>2960</v>
      </c>
      <c r="J73" s="69">
        <v>0</v>
      </c>
      <c r="K73" s="69">
        <v>0</v>
      </c>
      <c r="L73" s="69">
        <v>0</v>
      </c>
      <c r="M73" s="69">
        <v>0</v>
      </c>
      <c r="N73" s="25">
        <v>852474.35</v>
      </c>
      <c r="O73" s="25">
        <v>80000</v>
      </c>
      <c r="P73" s="25">
        <v>300000</v>
      </c>
      <c r="Q73" s="25">
        <v>600000</v>
      </c>
      <c r="R73" s="25">
        <v>650000</v>
      </c>
      <c r="S73" s="69">
        <v>117767.61</v>
      </c>
      <c r="T73" s="69">
        <v>17500</v>
      </c>
      <c r="U73" s="69">
        <v>37500</v>
      </c>
      <c r="V73" s="69">
        <v>62500</v>
      </c>
      <c r="W73" s="69">
        <v>80000</v>
      </c>
      <c r="X73" s="25">
        <v>90619</v>
      </c>
      <c r="Y73" s="25">
        <v>18000</v>
      </c>
      <c r="Z73" s="25">
        <v>18000</v>
      </c>
      <c r="AA73" s="25">
        <v>51000</v>
      </c>
      <c r="AB73" s="25">
        <v>63000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25">
        <v>63240</v>
      </c>
      <c r="AS73" s="25">
        <v>33000</v>
      </c>
      <c r="AT73" s="25">
        <v>33000</v>
      </c>
      <c r="AU73" s="25">
        <v>33000</v>
      </c>
      <c r="AV73" s="25">
        <v>55000</v>
      </c>
    </row>
    <row r="74" spans="1:48" ht="12.75">
      <c r="A74" s="44">
        <v>4247</v>
      </c>
      <c r="B74" s="44">
        <v>4247</v>
      </c>
      <c r="C74" s="3" t="s">
        <v>59</v>
      </c>
      <c r="D74" s="68">
        <v>-54179.630000000005</v>
      </c>
      <c r="E74" s="68">
        <v>150000</v>
      </c>
      <c r="F74" s="68">
        <v>150000</v>
      </c>
      <c r="G74" s="68">
        <v>150000</v>
      </c>
      <c r="H74" s="68">
        <v>150000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25">
        <v>32000</v>
      </c>
      <c r="O74" s="25">
        <v>150000</v>
      </c>
      <c r="P74" s="25">
        <v>150000</v>
      </c>
      <c r="Q74" s="25">
        <v>150000</v>
      </c>
      <c r="R74" s="25">
        <v>150000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25">
        <v>-86179.63</v>
      </c>
      <c r="AS74" s="25">
        <v>0</v>
      </c>
      <c r="AT74" s="25">
        <v>0</v>
      </c>
      <c r="AU74" s="25">
        <v>0</v>
      </c>
      <c r="AV74" s="25">
        <v>0</v>
      </c>
    </row>
    <row r="75" spans="1:48" ht="12.75">
      <c r="A75" s="44">
        <v>4280</v>
      </c>
      <c r="B75" s="44">
        <v>4280</v>
      </c>
      <c r="C75" s="3" t="s">
        <v>119</v>
      </c>
      <c r="D75" s="68">
        <v>518411.72000000003</v>
      </c>
      <c r="E75" s="68">
        <v>80500</v>
      </c>
      <c r="F75" s="68">
        <v>265500</v>
      </c>
      <c r="G75" s="68">
        <v>355500</v>
      </c>
      <c r="H75" s="68">
        <v>482620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25">
        <v>284221.5</v>
      </c>
      <c r="O75" s="25">
        <v>20000</v>
      </c>
      <c r="P75" s="25">
        <v>180000</v>
      </c>
      <c r="Q75" s="25">
        <v>250000</v>
      </c>
      <c r="R75" s="25">
        <v>310120</v>
      </c>
      <c r="S75" s="69">
        <v>183476.67</v>
      </c>
      <c r="T75" s="69">
        <v>40000</v>
      </c>
      <c r="U75" s="69">
        <v>65000</v>
      </c>
      <c r="V75" s="69">
        <v>85000</v>
      </c>
      <c r="W75" s="69">
        <v>135000</v>
      </c>
      <c r="X75" s="25">
        <v>50713.55</v>
      </c>
      <c r="Y75" s="25">
        <v>20500</v>
      </c>
      <c r="Z75" s="25">
        <v>20500</v>
      </c>
      <c r="AA75" s="25">
        <v>20500</v>
      </c>
      <c r="AB75" s="25">
        <v>37500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</row>
    <row r="76" spans="1:48" ht="12.75">
      <c r="A76" s="44">
        <v>4300</v>
      </c>
      <c r="B76" s="44">
        <v>4300</v>
      </c>
      <c r="C76" s="3" t="s">
        <v>120</v>
      </c>
      <c r="D76" s="68">
        <v>918362.31</v>
      </c>
      <c r="E76" s="68">
        <v>114000</v>
      </c>
      <c r="F76" s="68">
        <v>214000</v>
      </c>
      <c r="G76" s="68">
        <v>314000</v>
      </c>
      <c r="H76" s="68">
        <v>574000</v>
      </c>
      <c r="I76" s="69">
        <v>682815.99</v>
      </c>
      <c r="J76" s="69">
        <v>100000</v>
      </c>
      <c r="K76" s="69">
        <v>200000</v>
      </c>
      <c r="L76" s="69">
        <v>300000</v>
      </c>
      <c r="M76" s="69">
        <v>400000</v>
      </c>
      <c r="N76" s="25">
        <v>11256</v>
      </c>
      <c r="O76" s="25">
        <v>0</v>
      </c>
      <c r="P76" s="25">
        <v>0</v>
      </c>
      <c r="Q76" s="25">
        <v>0</v>
      </c>
      <c r="R76" s="25">
        <v>0</v>
      </c>
      <c r="S76" s="69">
        <v>8577.5</v>
      </c>
      <c r="T76" s="69">
        <v>0</v>
      </c>
      <c r="U76" s="69">
        <v>0</v>
      </c>
      <c r="V76" s="69">
        <v>0</v>
      </c>
      <c r="W76" s="69">
        <v>0</v>
      </c>
      <c r="X76" s="25">
        <v>163912.82</v>
      </c>
      <c r="Y76" s="25">
        <v>10000</v>
      </c>
      <c r="Z76" s="25">
        <v>10000</v>
      </c>
      <c r="AA76" s="25">
        <v>10000</v>
      </c>
      <c r="AB76" s="25">
        <v>170000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25">
        <v>0</v>
      </c>
      <c r="AI76" s="25">
        <v>4000</v>
      </c>
      <c r="AJ76" s="25">
        <v>4000</v>
      </c>
      <c r="AK76" s="25">
        <v>4000</v>
      </c>
      <c r="AL76" s="25">
        <v>4000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25">
        <v>51800</v>
      </c>
      <c r="AS76" s="25">
        <v>0</v>
      </c>
      <c r="AT76" s="25">
        <v>0</v>
      </c>
      <c r="AU76" s="25">
        <v>0</v>
      </c>
      <c r="AV76" s="25">
        <v>0</v>
      </c>
    </row>
    <row r="77" spans="1:48" ht="12.75">
      <c r="A77" s="44">
        <v>4331</v>
      </c>
      <c r="B77" s="44">
        <v>4331</v>
      </c>
      <c r="C77" s="3" t="s">
        <v>121</v>
      </c>
      <c r="D77" s="68">
        <v>43324.32</v>
      </c>
      <c r="E77" s="68">
        <v>10000</v>
      </c>
      <c r="F77" s="68">
        <v>17500</v>
      </c>
      <c r="G77" s="68">
        <v>25000</v>
      </c>
      <c r="H77" s="68">
        <v>35000</v>
      </c>
      <c r="I77" s="69">
        <v>3542.12</v>
      </c>
      <c r="J77" s="69">
        <v>0</v>
      </c>
      <c r="K77" s="69">
        <v>0</v>
      </c>
      <c r="L77" s="69">
        <v>0</v>
      </c>
      <c r="M77" s="69">
        <v>0</v>
      </c>
      <c r="N77" s="25">
        <v>0</v>
      </c>
      <c r="O77" s="25">
        <v>0</v>
      </c>
      <c r="P77" s="25">
        <v>2500</v>
      </c>
      <c r="Q77" s="25">
        <v>5000</v>
      </c>
      <c r="R77" s="25">
        <v>5000</v>
      </c>
      <c r="S77" s="69">
        <v>39201.92</v>
      </c>
      <c r="T77" s="69">
        <v>10000</v>
      </c>
      <c r="U77" s="69">
        <v>15000</v>
      </c>
      <c r="V77" s="69">
        <v>20000</v>
      </c>
      <c r="W77" s="69">
        <v>30000</v>
      </c>
      <c r="X77" s="25">
        <v>580.28</v>
      </c>
      <c r="Y77" s="25">
        <v>0</v>
      </c>
      <c r="Z77" s="25">
        <v>0</v>
      </c>
      <c r="AA77" s="25">
        <v>0</v>
      </c>
      <c r="AB77" s="25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</row>
    <row r="78" spans="1:48" ht="12.75">
      <c r="A78" s="44">
        <v>4500</v>
      </c>
      <c r="B78" s="44">
        <v>4500</v>
      </c>
      <c r="C78" s="3" t="s">
        <v>122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</row>
    <row r="79" spans="1:48" ht="12.75">
      <c r="A79" s="44">
        <v>4800</v>
      </c>
      <c r="B79" s="44">
        <v>4800</v>
      </c>
      <c r="C79" s="3" t="s">
        <v>197</v>
      </c>
      <c r="D79" s="68">
        <v>1349712.18</v>
      </c>
      <c r="E79" s="68">
        <v>0</v>
      </c>
      <c r="F79" s="68">
        <v>0</v>
      </c>
      <c r="G79" s="68">
        <v>0</v>
      </c>
      <c r="H79" s="68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25">
        <v>1332391.93</v>
      </c>
      <c r="O79" s="25">
        <v>0</v>
      </c>
      <c r="P79" s="25">
        <v>0</v>
      </c>
      <c r="Q79" s="25">
        <v>0</v>
      </c>
      <c r="R79" s="25">
        <v>0</v>
      </c>
      <c r="S79" s="69">
        <v>17320.25</v>
      </c>
      <c r="T79" s="69">
        <v>0</v>
      </c>
      <c r="U79" s="69">
        <v>0</v>
      </c>
      <c r="V79" s="69">
        <v>0</v>
      </c>
      <c r="W79" s="69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</row>
    <row r="80" spans="1:48" ht="12.75">
      <c r="A80" s="44">
        <v>4990</v>
      </c>
      <c r="B80" s="44">
        <v>4990</v>
      </c>
      <c r="C80" s="3" t="s">
        <v>123</v>
      </c>
      <c r="D80" s="68">
        <v>-129679</v>
      </c>
      <c r="E80" s="68">
        <v>15270</v>
      </c>
      <c r="F80" s="68">
        <v>23080</v>
      </c>
      <c r="G80" s="68">
        <v>23080</v>
      </c>
      <c r="H80" s="68">
        <v>9770</v>
      </c>
      <c r="I80" s="69">
        <v>-148224</v>
      </c>
      <c r="J80" s="69">
        <v>0</v>
      </c>
      <c r="K80" s="69">
        <v>0</v>
      </c>
      <c r="L80" s="69">
        <v>0</v>
      </c>
      <c r="M80" s="69">
        <v>0</v>
      </c>
      <c r="N80" s="25">
        <v>11625</v>
      </c>
      <c r="O80" s="25">
        <v>0</v>
      </c>
      <c r="P80" s="25">
        <v>0</v>
      </c>
      <c r="Q80" s="25">
        <v>0</v>
      </c>
      <c r="R80" s="25">
        <v>0</v>
      </c>
      <c r="S80" s="69">
        <v>-2500</v>
      </c>
      <c r="T80" s="69">
        <v>0</v>
      </c>
      <c r="U80" s="69">
        <v>0</v>
      </c>
      <c r="V80" s="69">
        <v>0</v>
      </c>
      <c r="W80" s="69">
        <v>0</v>
      </c>
      <c r="X80" s="25">
        <v>-9970</v>
      </c>
      <c r="Y80" s="25">
        <v>15270</v>
      </c>
      <c r="Z80" s="25">
        <v>23080</v>
      </c>
      <c r="AA80" s="25">
        <v>23080</v>
      </c>
      <c r="AB80" s="25">
        <v>9770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69">
        <v>21100</v>
      </c>
      <c r="AN80" s="69">
        <v>0</v>
      </c>
      <c r="AO80" s="69">
        <v>0</v>
      </c>
      <c r="AP80" s="69">
        <v>0</v>
      </c>
      <c r="AQ80" s="69">
        <v>0</v>
      </c>
      <c r="AR80" s="25">
        <v>-1710</v>
      </c>
      <c r="AS80" s="25">
        <v>0</v>
      </c>
      <c r="AT80" s="25">
        <v>0</v>
      </c>
      <c r="AU80" s="25">
        <v>0</v>
      </c>
      <c r="AV80" s="25">
        <v>0</v>
      </c>
    </row>
    <row r="81" spans="1:48" ht="12.75">
      <c r="A81" s="44">
        <v>6550</v>
      </c>
      <c r="B81" s="44">
        <v>6550</v>
      </c>
      <c r="C81" s="3" t="s">
        <v>141</v>
      </c>
      <c r="D81" s="68">
        <v>625718.85</v>
      </c>
      <c r="E81" s="68">
        <v>293700</v>
      </c>
      <c r="F81" s="68">
        <v>429200</v>
      </c>
      <c r="G81" s="68">
        <v>518700</v>
      </c>
      <c r="H81" s="68">
        <v>615500</v>
      </c>
      <c r="I81" s="69">
        <v>64322.5</v>
      </c>
      <c r="J81" s="69">
        <v>0</v>
      </c>
      <c r="K81" s="69">
        <v>20000</v>
      </c>
      <c r="L81" s="69">
        <v>20000</v>
      </c>
      <c r="M81" s="69">
        <v>20000</v>
      </c>
      <c r="N81" s="25">
        <v>351698.82</v>
      </c>
      <c r="O81" s="25">
        <v>200000</v>
      </c>
      <c r="P81" s="25">
        <v>300000</v>
      </c>
      <c r="Q81" s="25">
        <v>350000</v>
      </c>
      <c r="R81" s="25">
        <v>395000</v>
      </c>
      <c r="S81" s="69">
        <v>91703.85</v>
      </c>
      <c r="T81" s="69">
        <v>13000</v>
      </c>
      <c r="U81" s="69">
        <v>26000</v>
      </c>
      <c r="V81" s="69">
        <v>39000</v>
      </c>
      <c r="W81" s="69">
        <v>52000</v>
      </c>
      <c r="X81" s="25">
        <v>43813.13</v>
      </c>
      <c r="Y81" s="25">
        <v>12000</v>
      </c>
      <c r="Z81" s="25">
        <v>12000</v>
      </c>
      <c r="AA81" s="25">
        <v>16000</v>
      </c>
      <c r="AB81" s="25">
        <v>28000</v>
      </c>
      <c r="AC81" s="69">
        <v>31525.35</v>
      </c>
      <c r="AD81" s="69">
        <v>16000</v>
      </c>
      <c r="AE81" s="69">
        <v>16000</v>
      </c>
      <c r="AF81" s="69">
        <v>31000</v>
      </c>
      <c r="AG81" s="69">
        <v>31000</v>
      </c>
      <c r="AH81" s="25">
        <v>1462.5</v>
      </c>
      <c r="AI81" s="25">
        <v>2500</v>
      </c>
      <c r="AJ81" s="25">
        <v>5000</v>
      </c>
      <c r="AK81" s="25">
        <v>12500</v>
      </c>
      <c r="AL81" s="25">
        <v>12500</v>
      </c>
      <c r="AM81" s="69">
        <v>6298</v>
      </c>
      <c r="AN81" s="69">
        <v>10000</v>
      </c>
      <c r="AO81" s="69">
        <v>10000</v>
      </c>
      <c r="AP81" s="69">
        <v>10000</v>
      </c>
      <c r="AQ81" s="69">
        <v>10000</v>
      </c>
      <c r="AR81" s="25">
        <v>34894.7</v>
      </c>
      <c r="AS81" s="25">
        <v>40200</v>
      </c>
      <c r="AT81" s="25">
        <v>40200</v>
      </c>
      <c r="AU81" s="25">
        <v>40200</v>
      </c>
      <c r="AV81" s="25">
        <v>67000</v>
      </c>
    </row>
    <row r="82" spans="1:48" ht="12.75">
      <c r="A82" s="44">
        <v>6555</v>
      </c>
      <c r="B82" s="44">
        <v>6555</v>
      </c>
      <c r="C82" s="3" t="s">
        <v>142</v>
      </c>
      <c r="D82" s="68">
        <v>296612.5</v>
      </c>
      <c r="E82" s="68">
        <v>2500</v>
      </c>
      <c r="F82" s="68">
        <v>2500</v>
      </c>
      <c r="G82" s="68">
        <v>2500</v>
      </c>
      <c r="H82" s="68">
        <v>242500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25">
        <v>235000</v>
      </c>
      <c r="O82" s="25">
        <v>0</v>
      </c>
      <c r="P82" s="25">
        <v>0</v>
      </c>
      <c r="Q82" s="25">
        <v>0</v>
      </c>
      <c r="R82" s="25">
        <v>200000</v>
      </c>
      <c r="S82" s="69">
        <v>61612.5</v>
      </c>
      <c r="T82" s="69">
        <v>0</v>
      </c>
      <c r="U82" s="69">
        <v>0</v>
      </c>
      <c r="V82" s="69">
        <v>0</v>
      </c>
      <c r="W82" s="69">
        <v>40000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25">
        <v>0</v>
      </c>
      <c r="AI82" s="25">
        <v>2500</v>
      </c>
      <c r="AJ82" s="25">
        <v>2500</v>
      </c>
      <c r="AK82" s="25">
        <v>2500</v>
      </c>
      <c r="AL82" s="25">
        <v>2500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0</v>
      </c>
    </row>
    <row r="83" spans="1:48" ht="12.75">
      <c r="A83" s="21"/>
      <c r="B83" s="21"/>
      <c r="C83" s="17" t="s">
        <v>7</v>
      </c>
      <c r="D83" s="70">
        <f aca="true" t="shared" si="9" ref="D83:AV83">SUM(D67:D82)</f>
        <v>6628857.39</v>
      </c>
      <c r="E83" s="70">
        <f t="shared" si="9"/>
        <v>1175970</v>
      </c>
      <c r="F83" s="70">
        <f t="shared" si="9"/>
        <v>2440280</v>
      </c>
      <c r="G83" s="70">
        <f t="shared" si="9"/>
        <v>3535780</v>
      </c>
      <c r="H83" s="70">
        <f t="shared" si="9"/>
        <v>4690890</v>
      </c>
      <c r="I83" s="71">
        <f t="shared" si="9"/>
        <v>612012.86</v>
      </c>
      <c r="J83" s="71">
        <f t="shared" si="9"/>
        <v>100000</v>
      </c>
      <c r="K83" s="71">
        <f t="shared" si="9"/>
        <v>220000</v>
      </c>
      <c r="L83" s="71">
        <f t="shared" si="9"/>
        <v>320000</v>
      </c>
      <c r="M83" s="71">
        <f t="shared" si="9"/>
        <v>420000</v>
      </c>
      <c r="N83" s="18">
        <f t="shared" si="9"/>
        <v>4104228.6599999997</v>
      </c>
      <c r="O83" s="18">
        <f t="shared" si="9"/>
        <v>642000</v>
      </c>
      <c r="P83" s="18">
        <f t="shared" si="9"/>
        <v>1562500</v>
      </c>
      <c r="Q83" s="18">
        <f t="shared" si="9"/>
        <v>2230000</v>
      </c>
      <c r="R83" s="18">
        <f t="shared" si="9"/>
        <v>2704620</v>
      </c>
      <c r="S83" s="71">
        <f t="shared" si="9"/>
        <v>955801.6000000001</v>
      </c>
      <c r="T83" s="71">
        <f t="shared" si="9"/>
        <v>103000</v>
      </c>
      <c r="U83" s="71">
        <f t="shared" si="9"/>
        <v>306500</v>
      </c>
      <c r="V83" s="71">
        <f t="shared" si="9"/>
        <v>507000</v>
      </c>
      <c r="W83" s="71">
        <f t="shared" si="9"/>
        <v>719000</v>
      </c>
      <c r="X83" s="18">
        <f t="shared" si="9"/>
        <v>672526.68</v>
      </c>
      <c r="Y83" s="18">
        <f t="shared" si="9"/>
        <v>206770</v>
      </c>
      <c r="Z83" s="18">
        <f t="shared" si="9"/>
        <v>224580</v>
      </c>
      <c r="AA83" s="18">
        <f t="shared" si="9"/>
        <v>328580</v>
      </c>
      <c r="AB83" s="18">
        <f t="shared" si="9"/>
        <v>648270</v>
      </c>
      <c r="AC83" s="71">
        <f t="shared" si="9"/>
        <v>32370.71</v>
      </c>
      <c r="AD83" s="71">
        <f t="shared" si="9"/>
        <v>17000</v>
      </c>
      <c r="AE83" s="71">
        <f t="shared" si="9"/>
        <v>17000</v>
      </c>
      <c r="AF83" s="71">
        <f t="shared" si="9"/>
        <v>32000</v>
      </c>
      <c r="AG83" s="71">
        <f t="shared" si="9"/>
        <v>32000</v>
      </c>
      <c r="AH83" s="18">
        <f t="shared" si="9"/>
        <v>5962.5</v>
      </c>
      <c r="AI83" s="18">
        <f t="shared" si="9"/>
        <v>15000</v>
      </c>
      <c r="AJ83" s="18">
        <f t="shared" si="9"/>
        <v>17500</v>
      </c>
      <c r="AK83" s="18">
        <f t="shared" si="9"/>
        <v>26000</v>
      </c>
      <c r="AL83" s="18">
        <f t="shared" si="9"/>
        <v>26000</v>
      </c>
      <c r="AM83" s="71">
        <f t="shared" si="9"/>
        <v>37398</v>
      </c>
      <c r="AN83" s="71">
        <f t="shared" si="9"/>
        <v>15000</v>
      </c>
      <c r="AO83" s="71">
        <f t="shared" si="9"/>
        <v>15000</v>
      </c>
      <c r="AP83" s="71">
        <f t="shared" si="9"/>
        <v>15000</v>
      </c>
      <c r="AQ83" s="71">
        <f t="shared" si="9"/>
        <v>15000</v>
      </c>
      <c r="AR83" s="18">
        <f t="shared" si="9"/>
        <v>208556.38</v>
      </c>
      <c r="AS83" s="18">
        <f t="shared" si="9"/>
        <v>77200</v>
      </c>
      <c r="AT83" s="18">
        <f t="shared" si="9"/>
        <v>77200</v>
      </c>
      <c r="AU83" s="18">
        <f t="shared" si="9"/>
        <v>77200</v>
      </c>
      <c r="AV83" s="18">
        <f t="shared" si="9"/>
        <v>126000</v>
      </c>
    </row>
    <row r="84" spans="1:48" ht="12.75">
      <c r="A84" s="44"/>
      <c r="B84" s="44"/>
      <c r="C84" s="3"/>
      <c r="D84" s="68"/>
      <c r="E84" s="68"/>
      <c r="F84" s="68"/>
      <c r="G84" s="68"/>
      <c r="H84" s="68"/>
      <c r="I84" s="69"/>
      <c r="J84" s="69"/>
      <c r="K84" s="69"/>
      <c r="L84" s="69"/>
      <c r="M84" s="69"/>
      <c r="N84" s="25"/>
      <c r="O84" s="25"/>
      <c r="P84" s="25"/>
      <c r="Q84" s="25"/>
      <c r="R84" s="25"/>
      <c r="S84" s="69"/>
      <c r="T84" s="69"/>
      <c r="U84" s="69"/>
      <c r="V84" s="69"/>
      <c r="W84" s="69"/>
      <c r="X84" s="25"/>
      <c r="Y84" s="25"/>
      <c r="Z84" s="25"/>
      <c r="AA84" s="25"/>
      <c r="AB84" s="25"/>
      <c r="AC84" s="69"/>
      <c r="AD84" s="69"/>
      <c r="AE84" s="69"/>
      <c r="AF84" s="69"/>
      <c r="AG84" s="69"/>
      <c r="AH84" s="25"/>
      <c r="AI84" s="25"/>
      <c r="AJ84" s="25"/>
      <c r="AK84" s="25"/>
      <c r="AL84" s="25"/>
      <c r="AM84" s="69"/>
      <c r="AN84" s="69"/>
      <c r="AO84" s="69"/>
      <c r="AP84" s="69"/>
      <c r="AQ84" s="69"/>
      <c r="AR84" s="25"/>
      <c r="AS84" s="25"/>
      <c r="AT84" s="25"/>
      <c r="AU84" s="25"/>
      <c r="AV84" s="25"/>
    </row>
    <row r="85" spans="1:48" ht="12.75">
      <c r="A85" s="44">
        <v>4240</v>
      </c>
      <c r="B85" s="44">
        <v>4240</v>
      </c>
      <c r="C85" s="3" t="s">
        <v>116</v>
      </c>
      <c r="D85" s="68">
        <v>184879.53</v>
      </c>
      <c r="E85" s="68">
        <v>14000</v>
      </c>
      <c r="F85" s="68">
        <v>29000</v>
      </c>
      <c r="G85" s="68">
        <v>39000</v>
      </c>
      <c r="H85" s="68">
        <v>57000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25">
        <v>157701.53</v>
      </c>
      <c r="O85" s="25">
        <v>0</v>
      </c>
      <c r="P85" s="25">
        <v>0</v>
      </c>
      <c r="Q85" s="25">
        <v>0</v>
      </c>
      <c r="R85" s="25">
        <v>0</v>
      </c>
      <c r="S85" s="69">
        <v>13618</v>
      </c>
      <c r="T85" s="69">
        <v>11000</v>
      </c>
      <c r="U85" s="69">
        <v>26000</v>
      </c>
      <c r="V85" s="69">
        <v>36000</v>
      </c>
      <c r="W85" s="69">
        <v>52000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69">
        <v>480</v>
      </c>
      <c r="AN85" s="69">
        <v>0</v>
      </c>
      <c r="AO85" s="69">
        <v>0</v>
      </c>
      <c r="AP85" s="69">
        <v>0</v>
      </c>
      <c r="AQ85" s="69">
        <v>0</v>
      </c>
      <c r="AR85" s="25">
        <v>13080</v>
      </c>
      <c r="AS85" s="25">
        <v>3000</v>
      </c>
      <c r="AT85" s="25">
        <v>3000</v>
      </c>
      <c r="AU85" s="25">
        <v>3000</v>
      </c>
      <c r="AV85" s="25">
        <v>5000</v>
      </c>
    </row>
    <row r="86" spans="1:48" ht="12.75">
      <c r="A86" s="44">
        <v>4250</v>
      </c>
      <c r="B86" s="44">
        <v>4250</v>
      </c>
      <c r="C86" s="3" t="s">
        <v>118</v>
      </c>
      <c r="D86" s="68">
        <v>198933.38</v>
      </c>
      <c r="E86" s="68">
        <v>0</v>
      </c>
      <c r="F86" s="68">
        <v>0</v>
      </c>
      <c r="G86" s="68">
        <v>0</v>
      </c>
      <c r="H86" s="68">
        <v>0</v>
      </c>
      <c r="I86" s="69">
        <v>30600</v>
      </c>
      <c r="J86" s="69">
        <v>0</v>
      </c>
      <c r="K86" s="69">
        <v>0</v>
      </c>
      <c r="L86" s="69">
        <v>0</v>
      </c>
      <c r="M86" s="69">
        <v>0</v>
      </c>
      <c r="N86" s="25">
        <v>168333.38</v>
      </c>
      <c r="O86" s="25">
        <v>0</v>
      </c>
      <c r="P86" s="25">
        <v>0</v>
      </c>
      <c r="Q86" s="25">
        <v>0</v>
      </c>
      <c r="R86" s="25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</row>
    <row r="87" spans="1:48" ht="12.75">
      <c r="A87" s="44">
        <v>5000</v>
      </c>
      <c r="B87" s="44">
        <v>5000</v>
      </c>
      <c r="C87" s="3" t="s">
        <v>124</v>
      </c>
      <c r="D87" s="68">
        <v>2133446.98</v>
      </c>
      <c r="E87" s="68">
        <v>1334648</v>
      </c>
      <c r="F87" s="68">
        <v>2435820</v>
      </c>
      <c r="G87" s="68">
        <v>3576992</v>
      </c>
      <c r="H87" s="68">
        <v>5013807</v>
      </c>
      <c r="I87" s="69">
        <v>1013136.98</v>
      </c>
      <c r="J87" s="69">
        <v>200000</v>
      </c>
      <c r="K87" s="69">
        <v>400000</v>
      </c>
      <c r="L87" s="69">
        <v>700000</v>
      </c>
      <c r="M87" s="69">
        <v>1050000</v>
      </c>
      <c r="N87" s="25">
        <v>1120310</v>
      </c>
      <c r="O87" s="25">
        <v>821172</v>
      </c>
      <c r="P87" s="25">
        <v>1642344</v>
      </c>
      <c r="Q87" s="25">
        <v>2463516</v>
      </c>
      <c r="R87" s="25">
        <v>3284680</v>
      </c>
      <c r="S87" s="69">
        <v>0</v>
      </c>
      <c r="T87" s="69">
        <v>50000</v>
      </c>
      <c r="U87" s="69">
        <v>130000</v>
      </c>
      <c r="V87" s="69">
        <v>150000</v>
      </c>
      <c r="W87" s="69">
        <v>240000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25">
        <v>0</v>
      </c>
      <c r="AI87" s="25">
        <v>0</v>
      </c>
      <c r="AJ87" s="25">
        <v>0</v>
      </c>
      <c r="AK87" s="25">
        <v>0</v>
      </c>
      <c r="AL87" s="25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25">
        <v>0</v>
      </c>
      <c r="AS87" s="25">
        <v>263476</v>
      </c>
      <c r="AT87" s="25">
        <v>263476</v>
      </c>
      <c r="AU87" s="25">
        <v>263476</v>
      </c>
      <c r="AV87" s="25">
        <v>439127</v>
      </c>
    </row>
    <row r="88" spans="1:48" ht="12.75">
      <c r="A88" s="44">
        <v>5006</v>
      </c>
      <c r="B88" s="44">
        <v>5006</v>
      </c>
      <c r="C88" s="3" t="s">
        <v>185</v>
      </c>
      <c r="D88" s="68">
        <v>135750</v>
      </c>
      <c r="E88" s="68">
        <v>0</v>
      </c>
      <c r="F88" s="68">
        <v>0</v>
      </c>
      <c r="G88" s="68">
        <v>0</v>
      </c>
      <c r="H88" s="68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25">
        <v>135750</v>
      </c>
      <c r="O88" s="25">
        <v>0</v>
      </c>
      <c r="P88" s="25">
        <v>0</v>
      </c>
      <c r="Q88" s="25">
        <v>0</v>
      </c>
      <c r="R88" s="25">
        <v>0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25">
        <v>0</v>
      </c>
      <c r="AI88" s="25">
        <v>0</v>
      </c>
      <c r="AJ88" s="25">
        <v>0</v>
      </c>
      <c r="AK88" s="25">
        <v>0</v>
      </c>
      <c r="AL88" s="25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</row>
    <row r="89" spans="1:48" ht="12.75">
      <c r="A89" s="75">
        <v>5007</v>
      </c>
      <c r="B89" s="44">
        <v>5007</v>
      </c>
      <c r="C89" s="3" t="s">
        <v>65</v>
      </c>
      <c r="D89" s="68">
        <v>1234663</v>
      </c>
      <c r="E89" s="68">
        <v>0</v>
      </c>
      <c r="F89" s="68">
        <v>0</v>
      </c>
      <c r="G89" s="68">
        <v>0</v>
      </c>
      <c r="H89" s="68">
        <v>0</v>
      </c>
      <c r="I89" s="69">
        <v>50431</v>
      </c>
      <c r="J89" s="69">
        <v>0</v>
      </c>
      <c r="K89" s="69">
        <v>0</v>
      </c>
      <c r="L89" s="69">
        <v>0</v>
      </c>
      <c r="M89" s="69">
        <v>0</v>
      </c>
      <c r="N89" s="25">
        <v>1184232</v>
      </c>
      <c r="O89" s="25">
        <v>0</v>
      </c>
      <c r="P89" s="25">
        <v>0</v>
      </c>
      <c r="Q89" s="25">
        <v>0</v>
      </c>
      <c r="R89" s="25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</row>
    <row r="90" spans="1:48" ht="12.75">
      <c r="A90" s="44">
        <v>5010</v>
      </c>
      <c r="B90" s="44">
        <v>5010</v>
      </c>
      <c r="C90" s="3" t="s">
        <v>125</v>
      </c>
      <c r="D90" s="68">
        <v>4600</v>
      </c>
      <c r="E90" s="68">
        <v>0</v>
      </c>
      <c r="F90" s="68">
        <v>0</v>
      </c>
      <c r="G90" s="68">
        <v>0</v>
      </c>
      <c r="H90" s="68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25">
        <v>4600</v>
      </c>
      <c r="O90" s="25">
        <v>0</v>
      </c>
      <c r="P90" s="25">
        <v>0</v>
      </c>
      <c r="Q90" s="25">
        <v>0</v>
      </c>
      <c r="R90" s="25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</row>
    <row r="91" spans="1:48" ht="12.75">
      <c r="A91" s="44">
        <v>5040</v>
      </c>
      <c r="B91" s="44">
        <v>5040</v>
      </c>
      <c r="C91" s="3" t="s">
        <v>55</v>
      </c>
      <c r="D91" s="68">
        <v>0</v>
      </c>
      <c r="E91" s="68">
        <v>0</v>
      </c>
      <c r="F91" s="68">
        <v>0</v>
      </c>
      <c r="G91" s="68">
        <v>0</v>
      </c>
      <c r="H91" s="68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69">
        <v>0</v>
      </c>
      <c r="T91" s="69">
        <v>0</v>
      </c>
      <c r="U91" s="69">
        <v>0</v>
      </c>
      <c r="V91" s="69">
        <v>0</v>
      </c>
      <c r="W91" s="69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</row>
    <row r="92" spans="1:48" ht="12.75">
      <c r="A92" s="44">
        <v>5090</v>
      </c>
      <c r="B92" s="44">
        <v>5090</v>
      </c>
      <c r="C92" s="3" t="s">
        <v>126</v>
      </c>
      <c r="D92" s="68">
        <v>0</v>
      </c>
      <c r="E92" s="68">
        <v>0</v>
      </c>
      <c r="F92" s="68">
        <v>0</v>
      </c>
      <c r="G92" s="68">
        <v>0</v>
      </c>
      <c r="H92" s="68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69">
        <v>0</v>
      </c>
      <c r="T92" s="69">
        <v>0</v>
      </c>
      <c r="U92" s="69">
        <v>0</v>
      </c>
      <c r="V92" s="69">
        <v>0</v>
      </c>
      <c r="W92" s="69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25">
        <v>0</v>
      </c>
      <c r="AS92" s="25">
        <v>0</v>
      </c>
      <c r="AT92" s="25">
        <v>0</v>
      </c>
      <c r="AU92" s="25">
        <v>0</v>
      </c>
      <c r="AV92" s="25">
        <v>0</v>
      </c>
    </row>
    <row r="93" spans="1:48" ht="12.75">
      <c r="A93" s="44">
        <v>5100</v>
      </c>
      <c r="B93" s="44">
        <v>5100</v>
      </c>
      <c r="C93" s="3" t="s">
        <v>60</v>
      </c>
      <c r="D93" s="68">
        <v>816881</v>
      </c>
      <c r="E93" s="68">
        <v>55000</v>
      </c>
      <c r="F93" s="68">
        <v>67500</v>
      </c>
      <c r="G93" s="68">
        <v>77500</v>
      </c>
      <c r="H93" s="68">
        <v>132415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69">
        <v>300908</v>
      </c>
      <c r="T93" s="69">
        <v>0</v>
      </c>
      <c r="U93" s="69">
        <v>0</v>
      </c>
      <c r="V93" s="69">
        <v>0</v>
      </c>
      <c r="W93" s="69">
        <v>0</v>
      </c>
      <c r="X93" s="25">
        <v>94948</v>
      </c>
      <c r="Y93" s="25">
        <v>40000</v>
      </c>
      <c r="Z93" s="25">
        <v>50000</v>
      </c>
      <c r="AA93" s="25">
        <v>50000</v>
      </c>
      <c r="AB93" s="25">
        <v>90000</v>
      </c>
      <c r="AC93" s="69">
        <v>15523</v>
      </c>
      <c r="AD93" s="69">
        <v>5000</v>
      </c>
      <c r="AE93" s="69">
        <v>7500</v>
      </c>
      <c r="AF93" s="69">
        <v>12500</v>
      </c>
      <c r="AG93" s="69">
        <v>17500</v>
      </c>
      <c r="AH93" s="25">
        <v>0</v>
      </c>
      <c r="AI93" s="25">
        <v>0</v>
      </c>
      <c r="AJ93" s="25">
        <v>0</v>
      </c>
      <c r="AK93" s="25">
        <v>3000</v>
      </c>
      <c r="AL93" s="25">
        <v>6000</v>
      </c>
      <c r="AM93" s="69">
        <v>5040</v>
      </c>
      <c r="AN93" s="69">
        <v>10000</v>
      </c>
      <c r="AO93" s="69">
        <v>10000</v>
      </c>
      <c r="AP93" s="69">
        <v>12000</v>
      </c>
      <c r="AQ93" s="69">
        <v>18915</v>
      </c>
      <c r="AR93" s="25">
        <v>400462</v>
      </c>
      <c r="AS93" s="25">
        <v>0</v>
      </c>
      <c r="AT93" s="25">
        <v>0</v>
      </c>
      <c r="AU93" s="25">
        <v>0</v>
      </c>
      <c r="AV93" s="25">
        <v>0</v>
      </c>
    </row>
    <row r="94" spans="1:48" ht="12.75">
      <c r="A94" s="44">
        <v>5180</v>
      </c>
      <c r="B94" s="44">
        <v>5180</v>
      </c>
      <c r="C94" s="3" t="s">
        <v>127</v>
      </c>
      <c r="D94" s="68">
        <v>259854.64</v>
      </c>
      <c r="E94" s="68">
        <v>69550</v>
      </c>
      <c r="F94" s="68">
        <v>136680</v>
      </c>
      <c r="G94" s="68">
        <v>214600</v>
      </c>
      <c r="H94" s="68">
        <v>302150</v>
      </c>
      <c r="I94" s="69">
        <v>121576.44</v>
      </c>
      <c r="J94" s="69">
        <v>24000</v>
      </c>
      <c r="K94" s="69">
        <v>48000</v>
      </c>
      <c r="L94" s="69">
        <v>84000</v>
      </c>
      <c r="M94" s="69">
        <v>126000</v>
      </c>
      <c r="N94" s="25">
        <v>138278.2</v>
      </c>
      <c r="O94" s="25">
        <v>39500</v>
      </c>
      <c r="P94" s="25">
        <v>79000</v>
      </c>
      <c r="Q94" s="25">
        <v>118500</v>
      </c>
      <c r="R94" s="25">
        <v>158000</v>
      </c>
      <c r="S94" s="69">
        <v>0</v>
      </c>
      <c r="T94" s="69">
        <v>6050</v>
      </c>
      <c r="U94" s="69">
        <v>9680</v>
      </c>
      <c r="V94" s="69">
        <v>12100</v>
      </c>
      <c r="W94" s="69">
        <v>18150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25">
        <v>0</v>
      </c>
      <c r="AS94" s="25">
        <v>0</v>
      </c>
      <c r="AT94" s="25">
        <v>0</v>
      </c>
      <c r="AU94" s="25">
        <v>0</v>
      </c>
      <c r="AV94" s="25">
        <v>0</v>
      </c>
    </row>
    <row r="95" spans="1:48" ht="12.75">
      <c r="A95" s="44">
        <v>5182</v>
      </c>
      <c r="B95" s="44">
        <v>5182</v>
      </c>
      <c r="C95" s="3" t="s">
        <v>128</v>
      </c>
      <c r="D95" s="68">
        <v>36639.5</v>
      </c>
      <c r="E95" s="68">
        <v>15640</v>
      </c>
      <c r="F95" s="68">
        <v>31280</v>
      </c>
      <c r="G95" s="68">
        <v>47930</v>
      </c>
      <c r="H95" s="68">
        <v>64574</v>
      </c>
      <c r="I95" s="69">
        <v>17142.3</v>
      </c>
      <c r="J95" s="69">
        <v>3000</v>
      </c>
      <c r="K95" s="69">
        <v>6000</v>
      </c>
      <c r="L95" s="69">
        <v>10000</v>
      </c>
      <c r="M95" s="69">
        <v>14000</v>
      </c>
      <c r="N95" s="25">
        <v>19497.2</v>
      </c>
      <c r="O95" s="25">
        <v>12640</v>
      </c>
      <c r="P95" s="25">
        <v>25280</v>
      </c>
      <c r="Q95" s="25">
        <v>37930</v>
      </c>
      <c r="R95" s="25">
        <v>50574</v>
      </c>
      <c r="S95" s="69">
        <v>0</v>
      </c>
      <c r="T95" s="69">
        <v>0</v>
      </c>
      <c r="U95" s="69">
        <v>0</v>
      </c>
      <c r="V95" s="69">
        <v>0</v>
      </c>
      <c r="W95" s="69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25">
        <v>0</v>
      </c>
      <c r="AS95" s="25">
        <v>0</v>
      </c>
      <c r="AT95" s="25">
        <v>0</v>
      </c>
      <c r="AU95" s="25">
        <v>0</v>
      </c>
      <c r="AV95" s="25">
        <v>0</v>
      </c>
    </row>
    <row r="96" spans="1:48" ht="12.75">
      <c r="A96" s="44">
        <v>5210</v>
      </c>
      <c r="B96" s="44">
        <v>5210</v>
      </c>
      <c r="C96" s="3" t="s">
        <v>129</v>
      </c>
      <c r="D96" s="68">
        <v>5821.87</v>
      </c>
      <c r="E96" s="68">
        <v>1500</v>
      </c>
      <c r="F96" s="68">
        <v>3000</v>
      </c>
      <c r="G96" s="68">
        <v>4500</v>
      </c>
      <c r="H96" s="68">
        <v>6000</v>
      </c>
      <c r="I96" s="69">
        <v>4392</v>
      </c>
      <c r="J96" s="69">
        <v>1500</v>
      </c>
      <c r="K96" s="69">
        <v>3000</v>
      </c>
      <c r="L96" s="69">
        <v>4500</v>
      </c>
      <c r="M96" s="69">
        <v>6000</v>
      </c>
      <c r="N96" s="25">
        <v>1429.87</v>
      </c>
      <c r="O96" s="25">
        <v>0</v>
      </c>
      <c r="P96" s="25">
        <v>0</v>
      </c>
      <c r="Q96" s="25">
        <v>0</v>
      </c>
      <c r="R96" s="25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25">
        <v>0</v>
      </c>
      <c r="AS96" s="25">
        <v>0</v>
      </c>
      <c r="AT96" s="25">
        <v>0</v>
      </c>
      <c r="AU96" s="25">
        <v>0</v>
      </c>
      <c r="AV96" s="25">
        <v>0</v>
      </c>
    </row>
    <row r="97" spans="1:48" ht="12.75">
      <c r="A97" s="44">
        <v>5230</v>
      </c>
      <c r="B97" s="44">
        <v>5230</v>
      </c>
      <c r="C97" s="3" t="s">
        <v>61</v>
      </c>
      <c r="D97" s="68">
        <v>0</v>
      </c>
      <c r="E97" s="68">
        <v>0</v>
      </c>
      <c r="F97" s="68">
        <v>0</v>
      </c>
      <c r="G97" s="68">
        <v>0</v>
      </c>
      <c r="H97" s="68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69">
        <v>0</v>
      </c>
      <c r="T97" s="69">
        <v>0</v>
      </c>
      <c r="U97" s="69">
        <v>0</v>
      </c>
      <c r="V97" s="69">
        <v>0</v>
      </c>
      <c r="W97" s="69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</row>
    <row r="98" spans="1:48" ht="12.75">
      <c r="A98" s="44">
        <v>5231</v>
      </c>
      <c r="B98" s="44">
        <v>5231</v>
      </c>
      <c r="C98" s="3" t="s">
        <v>62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69">
        <v>0</v>
      </c>
      <c r="T98" s="69">
        <v>0</v>
      </c>
      <c r="U98" s="69">
        <v>0</v>
      </c>
      <c r="V98" s="69">
        <v>0</v>
      </c>
      <c r="W98" s="69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</row>
    <row r="99" spans="1:48" ht="12.75">
      <c r="A99" s="44">
        <v>5250</v>
      </c>
      <c r="B99" s="44">
        <v>5250</v>
      </c>
      <c r="C99" s="3" t="s">
        <v>130</v>
      </c>
      <c r="D99" s="68">
        <v>30080</v>
      </c>
      <c r="E99" s="68">
        <v>0</v>
      </c>
      <c r="F99" s="68">
        <v>0</v>
      </c>
      <c r="G99" s="68">
        <v>0</v>
      </c>
      <c r="H99" s="68">
        <v>0</v>
      </c>
      <c r="I99" s="69">
        <v>30080</v>
      </c>
      <c r="J99" s="69">
        <v>0</v>
      </c>
      <c r="K99" s="69">
        <v>0</v>
      </c>
      <c r="L99" s="69">
        <v>0</v>
      </c>
      <c r="M99" s="69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69">
        <v>0</v>
      </c>
      <c r="T99" s="69">
        <v>0</v>
      </c>
      <c r="U99" s="69">
        <v>0</v>
      </c>
      <c r="V99" s="69">
        <v>0</v>
      </c>
      <c r="W99" s="69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</row>
    <row r="100" spans="1:48" ht="12.75">
      <c r="A100" s="44">
        <v>5290</v>
      </c>
      <c r="B100" s="44">
        <v>5290</v>
      </c>
      <c r="C100" s="3" t="s">
        <v>131</v>
      </c>
      <c r="D100" s="68">
        <v>-35901.87</v>
      </c>
      <c r="E100" s="68">
        <v>-1500</v>
      </c>
      <c r="F100" s="68">
        <v>-3000</v>
      </c>
      <c r="G100" s="68">
        <v>-4500</v>
      </c>
      <c r="H100" s="68">
        <v>-6000</v>
      </c>
      <c r="I100" s="69">
        <v>-34472</v>
      </c>
      <c r="J100" s="69">
        <v>-1500</v>
      </c>
      <c r="K100" s="69">
        <v>-3000</v>
      </c>
      <c r="L100" s="69">
        <v>-4500</v>
      </c>
      <c r="M100" s="69">
        <v>-6000</v>
      </c>
      <c r="N100" s="25">
        <v>-1429.87</v>
      </c>
      <c r="O100" s="25">
        <v>0</v>
      </c>
      <c r="P100" s="25">
        <v>0</v>
      </c>
      <c r="Q100" s="25">
        <v>0</v>
      </c>
      <c r="R100" s="25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</row>
    <row r="101" spans="1:48" ht="12.75">
      <c r="A101" s="44">
        <v>5330</v>
      </c>
      <c r="B101" s="44">
        <v>5330</v>
      </c>
      <c r="C101" s="3" t="s">
        <v>132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</row>
    <row r="102" spans="1:48" ht="12.75">
      <c r="A102" s="44">
        <v>5400</v>
      </c>
      <c r="B102" s="44">
        <v>5400</v>
      </c>
      <c r="C102" s="3" t="s">
        <v>133</v>
      </c>
      <c r="D102" s="68">
        <v>497332.06999999995</v>
      </c>
      <c r="E102" s="68">
        <v>176287</v>
      </c>
      <c r="F102" s="68">
        <v>323295</v>
      </c>
      <c r="G102" s="68">
        <v>471670</v>
      </c>
      <c r="H102" s="68">
        <v>660592</v>
      </c>
      <c r="I102" s="69">
        <v>152400.72</v>
      </c>
      <c r="J102" s="69">
        <v>30000</v>
      </c>
      <c r="K102" s="69">
        <v>60000</v>
      </c>
      <c r="L102" s="69">
        <v>100000</v>
      </c>
      <c r="M102" s="69">
        <v>148050</v>
      </c>
      <c r="N102" s="25">
        <v>344931.35</v>
      </c>
      <c r="O102" s="25">
        <v>105215</v>
      </c>
      <c r="P102" s="25">
        <v>210431</v>
      </c>
      <c r="Q102" s="25">
        <v>315645</v>
      </c>
      <c r="R102" s="25">
        <v>420861</v>
      </c>
      <c r="S102" s="69">
        <v>0</v>
      </c>
      <c r="T102" s="69">
        <v>7903</v>
      </c>
      <c r="U102" s="69">
        <v>19695</v>
      </c>
      <c r="V102" s="69">
        <v>22856</v>
      </c>
      <c r="W102" s="69">
        <v>36399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25">
        <v>0</v>
      </c>
      <c r="AS102" s="25">
        <v>33169</v>
      </c>
      <c r="AT102" s="25">
        <v>33169</v>
      </c>
      <c r="AU102" s="25">
        <v>33169</v>
      </c>
      <c r="AV102" s="25">
        <v>55282</v>
      </c>
    </row>
    <row r="103" spans="1:48" ht="12.75">
      <c r="A103" s="44">
        <v>5425</v>
      </c>
      <c r="B103" s="44">
        <v>5425</v>
      </c>
      <c r="C103" s="3" t="s">
        <v>134</v>
      </c>
      <c r="D103" s="68">
        <v>37404.96</v>
      </c>
      <c r="E103" s="68">
        <v>10000</v>
      </c>
      <c r="F103" s="68">
        <v>20000</v>
      </c>
      <c r="G103" s="68">
        <v>30000</v>
      </c>
      <c r="H103" s="68">
        <v>40000</v>
      </c>
      <c r="I103" s="69">
        <v>37404.96</v>
      </c>
      <c r="J103" s="69">
        <v>10000</v>
      </c>
      <c r="K103" s="69">
        <v>20000</v>
      </c>
      <c r="L103" s="69">
        <v>30000</v>
      </c>
      <c r="M103" s="69">
        <v>40000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25">
        <v>0</v>
      </c>
      <c r="AS103" s="25">
        <v>0</v>
      </c>
      <c r="AT103" s="25">
        <v>0</v>
      </c>
      <c r="AU103" s="25">
        <v>0</v>
      </c>
      <c r="AV103" s="25">
        <v>0</v>
      </c>
    </row>
    <row r="104" spans="1:48" ht="12.75">
      <c r="A104" s="44">
        <v>5800</v>
      </c>
      <c r="B104" s="44">
        <v>5800</v>
      </c>
      <c r="C104" s="3" t="s">
        <v>63</v>
      </c>
      <c r="D104" s="68">
        <v>-22029</v>
      </c>
      <c r="E104" s="68">
        <v>0</v>
      </c>
      <c r="F104" s="68">
        <v>0</v>
      </c>
      <c r="G104" s="68">
        <v>0</v>
      </c>
      <c r="H104" s="68">
        <v>0</v>
      </c>
      <c r="I104" s="69">
        <v>-17184</v>
      </c>
      <c r="J104" s="69">
        <v>0</v>
      </c>
      <c r="K104" s="69">
        <v>0</v>
      </c>
      <c r="L104" s="69">
        <v>0</v>
      </c>
      <c r="M104" s="69">
        <v>0</v>
      </c>
      <c r="N104" s="25">
        <v>-4845</v>
      </c>
      <c r="O104" s="25">
        <v>0</v>
      </c>
      <c r="P104" s="25">
        <v>0</v>
      </c>
      <c r="Q104" s="25">
        <v>0</v>
      </c>
      <c r="R104" s="25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25">
        <v>0</v>
      </c>
      <c r="AS104" s="25">
        <v>0</v>
      </c>
      <c r="AT104" s="25">
        <v>0</v>
      </c>
      <c r="AU104" s="25">
        <v>0</v>
      </c>
      <c r="AV104" s="25">
        <v>0</v>
      </c>
    </row>
    <row r="105" spans="1:48" ht="12.75">
      <c r="A105" s="44">
        <v>5950</v>
      </c>
      <c r="B105" s="44">
        <v>5950</v>
      </c>
      <c r="C105" s="76" t="s">
        <v>135</v>
      </c>
      <c r="D105" s="68">
        <v>6395</v>
      </c>
      <c r="E105" s="68">
        <v>35000</v>
      </c>
      <c r="F105" s="68">
        <v>75000</v>
      </c>
      <c r="G105" s="68">
        <v>110000</v>
      </c>
      <c r="H105" s="68">
        <v>145000</v>
      </c>
      <c r="I105" s="69">
        <v>0</v>
      </c>
      <c r="J105" s="69">
        <v>0</v>
      </c>
      <c r="K105" s="69">
        <v>5000</v>
      </c>
      <c r="L105" s="69">
        <v>5000</v>
      </c>
      <c r="M105" s="69">
        <v>5000</v>
      </c>
      <c r="N105" s="25">
        <v>6250</v>
      </c>
      <c r="O105" s="25">
        <v>25000</v>
      </c>
      <c r="P105" s="25">
        <v>50000</v>
      </c>
      <c r="Q105" s="25">
        <v>75000</v>
      </c>
      <c r="R105" s="25">
        <v>100000</v>
      </c>
      <c r="S105" s="69">
        <v>145</v>
      </c>
      <c r="T105" s="69">
        <v>10000</v>
      </c>
      <c r="U105" s="69">
        <v>20000</v>
      </c>
      <c r="V105" s="69">
        <v>30000</v>
      </c>
      <c r="W105" s="69">
        <v>40000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25">
        <v>0</v>
      </c>
      <c r="AS105" s="25">
        <v>0</v>
      </c>
      <c r="AT105" s="25">
        <v>0</v>
      </c>
      <c r="AU105" s="25">
        <v>0</v>
      </c>
      <c r="AV105" s="25">
        <v>0</v>
      </c>
    </row>
    <row r="106" spans="1:48" ht="12.75">
      <c r="A106" s="44">
        <v>5990</v>
      </c>
      <c r="B106" s="44">
        <v>5990</v>
      </c>
      <c r="C106" s="3" t="s">
        <v>136</v>
      </c>
      <c r="D106" s="68">
        <v>808</v>
      </c>
      <c r="E106" s="68">
        <v>0</v>
      </c>
      <c r="F106" s="68">
        <v>5000</v>
      </c>
      <c r="G106" s="68">
        <v>10000</v>
      </c>
      <c r="H106" s="68">
        <v>45000</v>
      </c>
      <c r="I106" s="69">
        <v>0</v>
      </c>
      <c r="J106" s="69">
        <v>0</v>
      </c>
      <c r="K106" s="69">
        <v>5000</v>
      </c>
      <c r="L106" s="69">
        <v>10000</v>
      </c>
      <c r="M106" s="69">
        <v>15000</v>
      </c>
      <c r="N106" s="25">
        <v>808</v>
      </c>
      <c r="O106" s="25">
        <v>0</v>
      </c>
      <c r="P106" s="25">
        <v>0</v>
      </c>
      <c r="Q106" s="25">
        <v>0</v>
      </c>
      <c r="R106" s="25">
        <v>0</v>
      </c>
      <c r="S106" s="69">
        <v>0</v>
      </c>
      <c r="T106" s="69">
        <v>0</v>
      </c>
      <c r="U106" s="69">
        <v>0</v>
      </c>
      <c r="V106" s="69">
        <v>0</v>
      </c>
      <c r="W106" s="69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25">
        <v>0</v>
      </c>
      <c r="AS106" s="25">
        <v>0</v>
      </c>
      <c r="AT106" s="25">
        <v>0</v>
      </c>
      <c r="AU106" s="25">
        <v>0</v>
      </c>
      <c r="AV106" s="25">
        <v>30000</v>
      </c>
    </row>
    <row r="107" spans="1:48" ht="12.75">
      <c r="A107" s="44">
        <v>7100</v>
      </c>
      <c r="B107" s="44">
        <v>7100</v>
      </c>
      <c r="C107" s="3" t="s">
        <v>158</v>
      </c>
      <c r="D107" s="68">
        <v>87920.67</v>
      </c>
      <c r="E107" s="68">
        <v>0</v>
      </c>
      <c r="F107" s="68">
        <v>0</v>
      </c>
      <c r="G107" s="68">
        <v>0</v>
      </c>
      <c r="H107" s="68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25">
        <v>87920.67</v>
      </c>
      <c r="O107" s="25">
        <v>0</v>
      </c>
      <c r="P107" s="25">
        <v>0</v>
      </c>
      <c r="Q107" s="25">
        <v>0</v>
      </c>
      <c r="R107" s="25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0</v>
      </c>
    </row>
    <row r="108" spans="1:48" ht="12.75">
      <c r="A108" s="21"/>
      <c r="B108" s="21"/>
      <c r="C108" s="17" t="s">
        <v>8</v>
      </c>
      <c r="D108" s="70">
        <f aca="true" t="shared" si="10" ref="D108:M108">SUM(D85:D107)</f>
        <v>5613479.73</v>
      </c>
      <c r="E108" s="70">
        <f t="shared" si="10"/>
        <v>1710125</v>
      </c>
      <c r="F108" s="70">
        <f t="shared" si="10"/>
        <v>3123575</v>
      </c>
      <c r="G108" s="70">
        <f t="shared" si="10"/>
        <v>4577692</v>
      </c>
      <c r="H108" s="70">
        <f t="shared" si="10"/>
        <v>6460538</v>
      </c>
      <c r="I108" s="71">
        <f t="shared" si="10"/>
        <v>1405508.4</v>
      </c>
      <c r="J108" s="71">
        <f t="shared" si="10"/>
        <v>267000</v>
      </c>
      <c r="K108" s="71">
        <f t="shared" si="10"/>
        <v>544000</v>
      </c>
      <c r="L108" s="71">
        <f t="shared" si="10"/>
        <v>939000</v>
      </c>
      <c r="M108" s="71">
        <f t="shared" si="10"/>
        <v>1398050</v>
      </c>
      <c r="N108" s="18">
        <f aca="true" t="shared" si="11" ref="N108:AV108">SUM(N85:N107)</f>
        <v>3363767.3300000005</v>
      </c>
      <c r="O108" s="18">
        <f t="shared" si="11"/>
        <v>1003527</v>
      </c>
      <c r="P108" s="18">
        <f t="shared" si="11"/>
        <v>2007055</v>
      </c>
      <c r="Q108" s="18">
        <f t="shared" si="11"/>
        <v>3010591</v>
      </c>
      <c r="R108" s="18">
        <f t="shared" si="11"/>
        <v>4014115</v>
      </c>
      <c r="S108" s="71">
        <f t="shared" si="11"/>
        <v>314671</v>
      </c>
      <c r="T108" s="71">
        <f t="shared" si="11"/>
        <v>84953</v>
      </c>
      <c r="U108" s="71">
        <f t="shared" si="11"/>
        <v>205375</v>
      </c>
      <c r="V108" s="71">
        <f t="shared" si="11"/>
        <v>250956</v>
      </c>
      <c r="W108" s="71">
        <f t="shared" si="11"/>
        <v>386549</v>
      </c>
      <c r="X108" s="18">
        <f t="shared" si="11"/>
        <v>94948</v>
      </c>
      <c r="Y108" s="18">
        <f t="shared" si="11"/>
        <v>40000</v>
      </c>
      <c r="Z108" s="18">
        <f t="shared" si="11"/>
        <v>50000</v>
      </c>
      <c r="AA108" s="18">
        <f t="shared" si="11"/>
        <v>50000</v>
      </c>
      <c r="AB108" s="18">
        <f t="shared" si="11"/>
        <v>90000</v>
      </c>
      <c r="AC108" s="71">
        <f t="shared" si="11"/>
        <v>15523</v>
      </c>
      <c r="AD108" s="71">
        <f t="shared" si="11"/>
        <v>5000</v>
      </c>
      <c r="AE108" s="71">
        <f t="shared" si="11"/>
        <v>7500</v>
      </c>
      <c r="AF108" s="71">
        <f t="shared" si="11"/>
        <v>12500</v>
      </c>
      <c r="AG108" s="71">
        <f t="shared" si="11"/>
        <v>17500</v>
      </c>
      <c r="AH108" s="18">
        <f t="shared" si="11"/>
        <v>0</v>
      </c>
      <c r="AI108" s="18">
        <f t="shared" si="11"/>
        <v>0</v>
      </c>
      <c r="AJ108" s="18">
        <f t="shared" si="11"/>
        <v>0</v>
      </c>
      <c r="AK108" s="18">
        <f t="shared" si="11"/>
        <v>3000</v>
      </c>
      <c r="AL108" s="18">
        <f t="shared" si="11"/>
        <v>6000</v>
      </c>
      <c r="AM108" s="71">
        <f t="shared" si="11"/>
        <v>5520</v>
      </c>
      <c r="AN108" s="71">
        <f t="shared" si="11"/>
        <v>10000</v>
      </c>
      <c r="AO108" s="71">
        <f t="shared" si="11"/>
        <v>10000</v>
      </c>
      <c r="AP108" s="71">
        <f t="shared" si="11"/>
        <v>12000</v>
      </c>
      <c r="AQ108" s="71">
        <f t="shared" si="11"/>
        <v>18915</v>
      </c>
      <c r="AR108" s="18">
        <f t="shared" si="11"/>
        <v>413542</v>
      </c>
      <c r="AS108" s="18">
        <f t="shared" si="11"/>
        <v>299645</v>
      </c>
      <c r="AT108" s="18">
        <f t="shared" si="11"/>
        <v>299645</v>
      </c>
      <c r="AU108" s="18">
        <f t="shared" si="11"/>
        <v>299645</v>
      </c>
      <c r="AV108" s="18">
        <f t="shared" si="11"/>
        <v>529409</v>
      </c>
    </row>
    <row r="109" spans="1:48" ht="12.75">
      <c r="A109" s="44"/>
      <c r="B109" s="44"/>
      <c r="C109" s="3"/>
      <c r="D109" s="68"/>
      <c r="E109" s="68"/>
      <c r="F109" s="68"/>
      <c r="G109" s="68"/>
      <c r="H109" s="70"/>
      <c r="I109" s="69"/>
      <c r="J109" s="69"/>
      <c r="K109" s="69"/>
      <c r="L109" s="69"/>
      <c r="M109" s="71"/>
      <c r="N109" s="25"/>
      <c r="O109" s="25"/>
      <c r="P109" s="25"/>
      <c r="Q109" s="25"/>
      <c r="R109" s="18"/>
      <c r="S109" s="69"/>
      <c r="T109" s="69"/>
      <c r="U109" s="69"/>
      <c r="V109" s="69"/>
      <c r="W109" s="71"/>
      <c r="X109" s="25"/>
      <c r="Y109" s="25"/>
      <c r="Z109" s="25"/>
      <c r="AA109" s="25"/>
      <c r="AB109" s="18"/>
      <c r="AC109" s="69"/>
      <c r="AD109" s="69"/>
      <c r="AE109" s="69"/>
      <c r="AF109" s="69"/>
      <c r="AG109" s="71"/>
      <c r="AH109" s="25"/>
      <c r="AI109" s="25"/>
      <c r="AJ109" s="25"/>
      <c r="AK109" s="25"/>
      <c r="AL109" s="18"/>
      <c r="AM109" s="69"/>
      <c r="AN109" s="69"/>
      <c r="AO109" s="69"/>
      <c r="AP109" s="69"/>
      <c r="AQ109" s="71"/>
      <c r="AR109" s="25"/>
      <c r="AS109" s="25"/>
      <c r="AT109" s="25"/>
      <c r="AU109" s="25"/>
      <c r="AV109" s="18"/>
    </row>
    <row r="110" spans="1:48" ht="12.75">
      <c r="A110" s="44">
        <v>4120</v>
      </c>
      <c r="B110" s="44">
        <v>4120</v>
      </c>
      <c r="C110" s="3" t="s">
        <v>111</v>
      </c>
      <c r="D110" s="68">
        <v>3937.5</v>
      </c>
      <c r="E110" s="68">
        <v>0</v>
      </c>
      <c r="F110" s="68">
        <v>0</v>
      </c>
      <c r="G110" s="68">
        <v>0</v>
      </c>
      <c r="H110" s="68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25">
        <v>1500</v>
      </c>
      <c r="O110" s="25">
        <v>0</v>
      </c>
      <c r="P110" s="25">
        <v>0</v>
      </c>
      <c r="Q110" s="25">
        <v>0</v>
      </c>
      <c r="R110" s="25">
        <v>0</v>
      </c>
      <c r="S110" s="69">
        <v>2437.5</v>
      </c>
      <c r="T110" s="69">
        <v>0</v>
      </c>
      <c r="U110" s="69">
        <v>0</v>
      </c>
      <c r="V110" s="69">
        <v>0</v>
      </c>
      <c r="W110" s="69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25">
        <v>0</v>
      </c>
      <c r="AI110" s="25">
        <v>0</v>
      </c>
      <c r="AJ110" s="25">
        <v>0</v>
      </c>
      <c r="AK110" s="25">
        <v>0</v>
      </c>
      <c r="AL110" s="25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25">
        <v>0</v>
      </c>
      <c r="AS110" s="25">
        <v>0</v>
      </c>
      <c r="AT110" s="25">
        <v>0</v>
      </c>
      <c r="AU110" s="25">
        <v>0</v>
      </c>
      <c r="AV110" s="25">
        <v>0</v>
      </c>
    </row>
    <row r="111" spans="1:48" ht="12.75">
      <c r="A111" s="44">
        <v>6320</v>
      </c>
      <c r="B111" s="44">
        <v>6320</v>
      </c>
      <c r="C111" s="3" t="s">
        <v>137</v>
      </c>
      <c r="D111" s="68">
        <v>156478.22</v>
      </c>
      <c r="E111" s="68">
        <v>120000</v>
      </c>
      <c r="F111" s="68">
        <v>160000</v>
      </c>
      <c r="G111" s="68">
        <v>160865</v>
      </c>
      <c r="H111" s="68">
        <v>220865</v>
      </c>
      <c r="I111" s="69">
        <v>160502.52</v>
      </c>
      <c r="J111" s="69">
        <v>120000</v>
      </c>
      <c r="K111" s="69">
        <v>150000</v>
      </c>
      <c r="L111" s="69">
        <v>150000</v>
      </c>
      <c r="M111" s="69">
        <v>200000</v>
      </c>
      <c r="N111" s="25">
        <v>-4541.25</v>
      </c>
      <c r="O111" s="25">
        <v>0</v>
      </c>
      <c r="P111" s="25">
        <v>10000</v>
      </c>
      <c r="Q111" s="25">
        <v>10000</v>
      </c>
      <c r="R111" s="25">
        <v>20000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25">
        <v>516.95</v>
      </c>
      <c r="Y111" s="25">
        <v>0</v>
      </c>
      <c r="Z111" s="25">
        <v>0</v>
      </c>
      <c r="AA111" s="25">
        <v>865</v>
      </c>
      <c r="AB111" s="25">
        <v>865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25">
        <v>0</v>
      </c>
      <c r="AI111" s="25">
        <v>0</v>
      </c>
      <c r="AJ111" s="25">
        <v>0</v>
      </c>
      <c r="AK111" s="25">
        <v>0</v>
      </c>
      <c r="AL111" s="25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</row>
    <row r="112" spans="1:48" ht="12.75">
      <c r="A112" s="44">
        <v>6340</v>
      </c>
      <c r="B112" s="44">
        <v>6340</v>
      </c>
      <c r="C112" s="3" t="s">
        <v>138</v>
      </c>
      <c r="D112" s="68">
        <v>139145.91</v>
      </c>
      <c r="E112" s="68">
        <v>60000</v>
      </c>
      <c r="F112" s="68">
        <v>110000</v>
      </c>
      <c r="G112" s="68">
        <v>150000</v>
      </c>
      <c r="H112" s="68">
        <v>205000</v>
      </c>
      <c r="I112" s="69">
        <v>98315.19</v>
      </c>
      <c r="J112" s="69">
        <v>60000</v>
      </c>
      <c r="K112" s="69">
        <v>100000</v>
      </c>
      <c r="L112" s="69">
        <v>140000</v>
      </c>
      <c r="M112" s="69">
        <v>180000</v>
      </c>
      <c r="N112" s="25">
        <v>40830.72</v>
      </c>
      <c r="O112" s="25">
        <v>0</v>
      </c>
      <c r="P112" s="25">
        <v>10000</v>
      </c>
      <c r="Q112" s="25">
        <v>10000</v>
      </c>
      <c r="R112" s="25">
        <v>25000</v>
      </c>
      <c r="S112" s="69">
        <v>0</v>
      </c>
      <c r="T112" s="69">
        <v>0</v>
      </c>
      <c r="U112" s="69">
        <v>0</v>
      </c>
      <c r="V112" s="69">
        <v>0</v>
      </c>
      <c r="W112" s="69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</row>
    <row r="113" spans="1:48" ht="12.75">
      <c r="A113" s="44">
        <v>6420</v>
      </c>
      <c r="B113" s="44">
        <v>6420</v>
      </c>
      <c r="C113" s="3" t="s">
        <v>139</v>
      </c>
      <c r="D113" s="68">
        <v>130486.38</v>
      </c>
      <c r="E113" s="68">
        <v>10000</v>
      </c>
      <c r="F113" s="68">
        <v>15000</v>
      </c>
      <c r="G113" s="68">
        <v>20000</v>
      </c>
      <c r="H113" s="68">
        <v>35000</v>
      </c>
      <c r="I113" s="69">
        <v>102326.38</v>
      </c>
      <c r="J113" s="69">
        <v>10000</v>
      </c>
      <c r="K113" s="69">
        <v>15000</v>
      </c>
      <c r="L113" s="69">
        <v>20000</v>
      </c>
      <c r="M113" s="69">
        <v>35000</v>
      </c>
      <c r="N113" s="25">
        <v>13110</v>
      </c>
      <c r="O113" s="25">
        <v>0</v>
      </c>
      <c r="P113" s="25">
        <v>0</v>
      </c>
      <c r="Q113" s="25">
        <v>0</v>
      </c>
      <c r="R113" s="25">
        <v>0</v>
      </c>
      <c r="S113" s="69">
        <v>15050</v>
      </c>
      <c r="T113" s="69">
        <v>0</v>
      </c>
      <c r="U113" s="69">
        <v>0</v>
      </c>
      <c r="V113" s="69">
        <v>0</v>
      </c>
      <c r="W113" s="69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</row>
    <row r="114" spans="1:48" ht="12.75">
      <c r="A114" s="44">
        <v>6500</v>
      </c>
      <c r="B114" s="44">
        <v>6500</v>
      </c>
      <c r="C114" s="3" t="s">
        <v>140</v>
      </c>
      <c r="D114" s="68">
        <v>28852.25</v>
      </c>
      <c r="E114" s="68">
        <v>0</v>
      </c>
      <c r="F114" s="68">
        <v>27500</v>
      </c>
      <c r="G114" s="68">
        <v>37500</v>
      </c>
      <c r="H114" s="68">
        <v>60000</v>
      </c>
      <c r="I114" s="69">
        <v>14767</v>
      </c>
      <c r="J114" s="69">
        <v>0</v>
      </c>
      <c r="K114" s="69">
        <v>17500</v>
      </c>
      <c r="L114" s="69">
        <v>17500</v>
      </c>
      <c r="M114" s="69">
        <v>35000</v>
      </c>
      <c r="N114" s="25">
        <v>10491.25</v>
      </c>
      <c r="O114" s="25">
        <v>0</v>
      </c>
      <c r="P114" s="25">
        <v>10000</v>
      </c>
      <c r="Q114" s="25">
        <v>20000</v>
      </c>
      <c r="R114" s="25">
        <v>25000</v>
      </c>
      <c r="S114" s="69">
        <v>3594</v>
      </c>
      <c r="T114" s="69">
        <v>0</v>
      </c>
      <c r="U114" s="69">
        <v>0</v>
      </c>
      <c r="V114" s="69">
        <v>0</v>
      </c>
      <c r="W114" s="69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</row>
    <row r="115" spans="1:48" ht="12.75">
      <c r="A115" s="44">
        <v>6600</v>
      </c>
      <c r="B115" s="44">
        <v>6600</v>
      </c>
      <c r="C115" s="3" t="s">
        <v>143</v>
      </c>
      <c r="D115" s="68">
        <v>17512</v>
      </c>
      <c r="E115" s="68">
        <v>12500</v>
      </c>
      <c r="F115" s="68">
        <v>25000</v>
      </c>
      <c r="G115" s="68">
        <v>37500</v>
      </c>
      <c r="H115" s="68">
        <v>50000</v>
      </c>
      <c r="I115" s="69">
        <v>15612</v>
      </c>
      <c r="J115" s="69">
        <v>12500</v>
      </c>
      <c r="K115" s="69">
        <v>25000</v>
      </c>
      <c r="L115" s="69">
        <v>37500</v>
      </c>
      <c r="M115" s="69">
        <v>50000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69">
        <v>0</v>
      </c>
      <c r="T115" s="69">
        <v>0</v>
      </c>
      <c r="U115" s="69">
        <v>0</v>
      </c>
      <c r="V115" s="69">
        <v>0</v>
      </c>
      <c r="W115" s="69">
        <v>0</v>
      </c>
      <c r="X115" s="25">
        <v>1900</v>
      </c>
      <c r="Y115" s="25">
        <v>0</v>
      </c>
      <c r="Z115" s="25">
        <v>0</v>
      </c>
      <c r="AA115" s="25">
        <v>0</v>
      </c>
      <c r="AB115" s="25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25">
        <v>0</v>
      </c>
      <c r="AS115" s="25">
        <v>0</v>
      </c>
      <c r="AT115" s="25">
        <v>0</v>
      </c>
      <c r="AU115" s="25">
        <v>0</v>
      </c>
      <c r="AV115" s="25">
        <v>0</v>
      </c>
    </row>
    <row r="116" spans="1:48" ht="12.75">
      <c r="A116" s="44">
        <v>6610</v>
      </c>
      <c r="B116" s="44">
        <v>6610</v>
      </c>
      <c r="C116" s="3" t="s">
        <v>200</v>
      </c>
      <c r="D116" s="68">
        <v>50000</v>
      </c>
      <c r="E116" s="68">
        <v>0</v>
      </c>
      <c r="F116" s="68">
        <v>0</v>
      </c>
      <c r="G116" s="68">
        <v>0</v>
      </c>
      <c r="H116" s="68">
        <v>0</v>
      </c>
      <c r="I116" s="69">
        <v>50000</v>
      </c>
      <c r="J116" s="69">
        <v>0</v>
      </c>
      <c r="K116" s="69">
        <v>0</v>
      </c>
      <c r="L116" s="69">
        <v>0</v>
      </c>
      <c r="M116" s="69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</row>
    <row r="117" spans="1:48" ht="12.75">
      <c r="A117" s="44">
        <v>6620</v>
      </c>
      <c r="B117" s="44">
        <v>6620</v>
      </c>
      <c r="C117" s="3" t="s">
        <v>144</v>
      </c>
      <c r="D117" s="68">
        <v>5802.65</v>
      </c>
      <c r="E117" s="68">
        <v>0</v>
      </c>
      <c r="F117" s="68">
        <v>0</v>
      </c>
      <c r="G117" s="68">
        <v>0</v>
      </c>
      <c r="H117" s="68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25">
        <v>5802.65</v>
      </c>
      <c r="O117" s="25">
        <v>0</v>
      </c>
      <c r="P117" s="25">
        <v>0</v>
      </c>
      <c r="Q117" s="25">
        <v>0</v>
      </c>
      <c r="R117" s="25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</row>
    <row r="118" spans="1:48" ht="12.75">
      <c r="A118" s="44">
        <v>6625</v>
      </c>
      <c r="B118" s="44">
        <v>6625</v>
      </c>
      <c r="C118" s="3" t="s">
        <v>145</v>
      </c>
      <c r="D118" s="68">
        <v>198665.80000000002</v>
      </c>
      <c r="E118" s="68">
        <v>25000</v>
      </c>
      <c r="F118" s="68">
        <v>60000</v>
      </c>
      <c r="G118" s="68">
        <v>95000</v>
      </c>
      <c r="H118" s="68">
        <v>120000</v>
      </c>
      <c r="I118" s="69">
        <v>187886.42</v>
      </c>
      <c r="J118" s="69">
        <v>25000</v>
      </c>
      <c r="K118" s="69">
        <v>50000</v>
      </c>
      <c r="L118" s="69">
        <v>75000</v>
      </c>
      <c r="M118" s="69">
        <v>100000</v>
      </c>
      <c r="N118" s="25">
        <v>1500</v>
      </c>
      <c r="O118" s="25">
        <v>0</v>
      </c>
      <c r="P118" s="25">
        <v>10000</v>
      </c>
      <c r="Q118" s="25">
        <v>20000</v>
      </c>
      <c r="R118" s="25">
        <v>20000</v>
      </c>
      <c r="S118" s="69">
        <v>9279.38</v>
      </c>
      <c r="T118" s="69">
        <v>0</v>
      </c>
      <c r="U118" s="69">
        <v>0</v>
      </c>
      <c r="V118" s="69">
        <v>0</v>
      </c>
      <c r="W118" s="69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25">
        <v>0</v>
      </c>
      <c r="AS118" s="25">
        <v>0</v>
      </c>
      <c r="AT118" s="25">
        <v>0</v>
      </c>
      <c r="AU118" s="25">
        <v>0</v>
      </c>
      <c r="AV118" s="25">
        <v>0</v>
      </c>
    </row>
    <row r="119" spans="1:48" ht="12.75">
      <c r="A119" s="44">
        <v>6630</v>
      </c>
      <c r="B119" s="44">
        <v>6630</v>
      </c>
      <c r="C119" s="3" t="s">
        <v>146</v>
      </c>
      <c r="D119" s="68">
        <v>961218.9900000001</v>
      </c>
      <c r="E119" s="68">
        <v>163000</v>
      </c>
      <c r="F119" s="68">
        <v>314000</v>
      </c>
      <c r="G119" s="68">
        <v>475000</v>
      </c>
      <c r="H119" s="68">
        <v>643000</v>
      </c>
      <c r="I119" s="69">
        <v>6089</v>
      </c>
      <c r="J119" s="69">
        <v>0</v>
      </c>
      <c r="K119" s="69">
        <v>0</v>
      </c>
      <c r="L119" s="69">
        <v>0</v>
      </c>
      <c r="M119" s="69">
        <v>0</v>
      </c>
      <c r="N119" s="25">
        <v>916126.3</v>
      </c>
      <c r="O119" s="25">
        <v>150000</v>
      </c>
      <c r="P119" s="25">
        <v>300000</v>
      </c>
      <c r="Q119" s="25">
        <v>450000</v>
      </c>
      <c r="R119" s="25">
        <v>600000</v>
      </c>
      <c r="S119" s="69">
        <v>661</v>
      </c>
      <c r="T119" s="69">
        <v>1000</v>
      </c>
      <c r="U119" s="69">
        <v>2000</v>
      </c>
      <c r="V119" s="69">
        <v>3000</v>
      </c>
      <c r="W119" s="69">
        <v>4000</v>
      </c>
      <c r="X119" s="25">
        <v>33273.81</v>
      </c>
      <c r="Y119" s="25">
        <v>12000</v>
      </c>
      <c r="Z119" s="25">
        <v>12000</v>
      </c>
      <c r="AA119" s="25">
        <v>12000</v>
      </c>
      <c r="AB119" s="25">
        <v>24000</v>
      </c>
      <c r="AC119" s="69">
        <v>4412.88</v>
      </c>
      <c r="AD119" s="69">
        <v>0</v>
      </c>
      <c r="AE119" s="69">
        <v>0</v>
      </c>
      <c r="AF119" s="69">
        <v>0</v>
      </c>
      <c r="AG119" s="69">
        <v>0</v>
      </c>
      <c r="AH119" s="25">
        <v>656</v>
      </c>
      <c r="AI119" s="25">
        <v>0</v>
      </c>
      <c r="AJ119" s="25">
        <v>0</v>
      </c>
      <c r="AK119" s="25">
        <v>10000</v>
      </c>
      <c r="AL119" s="25">
        <v>15000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</row>
    <row r="120" spans="1:48" ht="12.75">
      <c r="A120" s="44">
        <v>6700</v>
      </c>
      <c r="B120" s="44">
        <v>6700</v>
      </c>
      <c r="C120" s="3" t="s">
        <v>147</v>
      </c>
      <c r="D120" s="68">
        <v>99500</v>
      </c>
      <c r="E120" s="68">
        <v>0</v>
      </c>
      <c r="F120" s="68">
        <v>60000</v>
      </c>
      <c r="G120" s="68">
        <v>70000</v>
      </c>
      <c r="H120" s="68">
        <v>70000</v>
      </c>
      <c r="I120" s="69">
        <v>99500</v>
      </c>
      <c r="J120" s="69">
        <v>0</v>
      </c>
      <c r="K120" s="69">
        <v>60000</v>
      </c>
      <c r="L120" s="69">
        <v>70000</v>
      </c>
      <c r="M120" s="69">
        <v>70000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</row>
    <row r="121" spans="1:48" ht="12.75">
      <c r="A121" s="44">
        <v>6710</v>
      </c>
      <c r="B121" s="44">
        <v>6710</v>
      </c>
      <c r="C121" s="3" t="s">
        <v>148</v>
      </c>
      <c r="D121" s="68">
        <v>336338.64</v>
      </c>
      <c r="E121" s="68">
        <v>90000</v>
      </c>
      <c r="F121" s="68">
        <v>180000</v>
      </c>
      <c r="G121" s="68">
        <v>270000</v>
      </c>
      <c r="H121" s="68">
        <v>360000</v>
      </c>
      <c r="I121" s="69">
        <v>335121.77</v>
      </c>
      <c r="J121" s="69">
        <v>90000</v>
      </c>
      <c r="K121" s="69">
        <v>180000</v>
      </c>
      <c r="L121" s="69">
        <v>270000</v>
      </c>
      <c r="M121" s="69">
        <v>360000</v>
      </c>
      <c r="N121" s="25">
        <v>1216.87</v>
      </c>
      <c r="O121" s="25">
        <v>0</v>
      </c>
      <c r="P121" s="25">
        <v>0</v>
      </c>
      <c r="Q121" s="25">
        <v>0</v>
      </c>
      <c r="R121" s="25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25">
        <v>0</v>
      </c>
      <c r="AS121" s="25">
        <v>0</v>
      </c>
      <c r="AT121" s="25">
        <v>0</v>
      </c>
      <c r="AU121" s="25">
        <v>0</v>
      </c>
      <c r="AV121" s="25">
        <v>0</v>
      </c>
    </row>
    <row r="122" spans="1:48" ht="12.75">
      <c r="A122" s="44">
        <v>6790</v>
      </c>
      <c r="B122" s="44">
        <v>6790</v>
      </c>
      <c r="C122" s="3" t="s">
        <v>149</v>
      </c>
      <c r="D122" s="68">
        <v>0</v>
      </c>
      <c r="E122" s="68">
        <v>0</v>
      </c>
      <c r="F122" s="68">
        <v>0</v>
      </c>
      <c r="G122" s="68">
        <v>0</v>
      </c>
      <c r="H122" s="68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25">
        <v>0</v>
      </c>
      <c r="AS122" s="25">
        <v>0</v>
      </c>
      <c r="AT122" s="25">
        <v>0</v>
      </c>
      <c r="AU122" s="25">
        <v>0</v>
      </c>
      <c r="AV122" s="25">
        <v>0</v>
      </c>
    </row>
    <row r="123" spans="1:48" ht="12.75">
      <c r="A123" s="44">
        <v>6800</v>
      </c>
      <c r="B123" s="44">
        <v>6800</v>
      </c>
      <c r="C123" s="3" t="s">
        <v>150</v>
      </c>
      <c r="D123" s="68">
        <v>22729.5</v>
      </c>
      <c r="E123" s="68">
        <v>5500</v>
      </c>
      <c r="F123" s="68">
        <v>11000</v>
      </c>
      <c r="G123" s="68">
        <v>16500</v>
      </c>
      <c r="H123" s="68">
        <v>22000</v>
      </c>
      <c r="I123" s="69">
        <v>19451.75</v>
      </c>
      <c r="J123" s="69">
        <v>5000</v>
      </c>
      <c r="K123" s="69">
        <v>10000</v>
      </c>
      <c r="L123" s="69">
        <v>15000</v>
      </c>
      <c r="M123" s="69">
        <v>20000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69">
        <v>3277.75</v>
      </c>
      <c r="T123" s="69">
        <v>500</v>
      </c>
      <c r="U123" s="69">
        <v>1000</v>
      </c>
      <c r="V123" s="69">
        <v>1500</v>
      </c>
      <c r="W123" s="69">
        <v>2000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25">
        <v>0</v>
      </c>
      <c r="AS123" s="25">
        <v>0</v>
      </c>
      <c r="AT123" s="25">
        <v>0</v>
      </c>
      <c r="AU123" s="25">
        <v>0</v>
      </c>
      <c r="AV123" s="25">
        <v>0</v>
      </c>
    </row>
    <row r="124" spans="1:48" ht="12.75">
      <c r="A124" s="44">
        <v>6815</v>
      </c>
      <c r="B124" s="44">
        <v>6815</v>
      </c>
      <c r="C124" s="3" t="s">
        <v>151</v>
      </c>
      <c r="D124" s="68">
        <v>3574.87</v>
      </c>
      <c r="E124" s="68">
        <v>65000</v>
      </c>
      <c r="F124" s="68">
        <v>70000</v>
      </c>
      <c r="G124" s="68">
        <v>80000</v>
      </c>
      <c r="H124" s="68">
        <v>85000</v>
      </c>
      <c r="I124" s="69">
        <v>3574.87</v>
      </c>
      <c r="J124" s="69">
        <v>60000</v>
      </c>
      <c r="K124" s="69">
        <v>60000</v>
      </c>
      <c r="L124" s="69">
        <v>65000</v>
      </c>
      <c r="M124" s="69">
        <v>65000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69">
        <v>0</v>
      </c>
      <c r="T124" s="69">
        <v>5000</v>
      </c>
      <c r="U124" s="69">
        <v>10000</v>
      </c>
      <c r="V124" s="69">
        <v>15000</v>
      </c>
      <c r="W124" s="69">
        <v>20000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25">
        <v>0</v>
      </c>
      <c r="AS124" s="25">
        <v>0</v>
      </c>
      <c r="AT124" s="25">
        <v>0</v>
      </c>
      <c r="AU124" s="25">
        <v>0</v>
      </c>
      <c r="AV124" s="25">
        <v>0</v>
      </c>
    </row>
    <row r="125" spans="1:48" ht="12.75">
      <c r="A125" s="44">
        <v>6820</v>
      </c>
      <c r="B125" s="44">
        <v>6820</v>
      </c>
      <c r="C125" s="3" t="s">
        <v>152</v>
      </c>
      <c r="D125" s="68">
        <v>0</v>
      </c>
      <c r="E125" s="68">
        <v>0</v>
      </c>
      <c r="F125" s="68">
        <v>0</v>
      </c>
      <c r="G125" s="68">
        <v>0</v>
      </c>
      <c r="H125" s="68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69">
        <v>0</v>
      </c>
      <c r="T125" s="69">
        <v>0</v>
      </c>
      <c r="U125" s="69">
        <v>0</v>
      </c>
      <c r="V125" s="69">
        <v>0</v>
      </c>
      <c r="W125" s="69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25">
        <v>0</v>
      </c>
      <c r="AS125" s="25">
        <v>0</v>
      </c>
      <c r="AT125" s="25">
        <v>0</v>
      </c>
      <c r="AU125" s="25">
        <v>0</v>
      </c>
      <c r="AV125" s="25">
        <v>0</v>
      </c>
    </row>
    <row r="126" spans="1:48" ht="12.75">
      <c r="A126" s="44">
        <v>6860</v>
      </c>
      <c r="B126" s="44">
        <v>6860</v>
      </c>
      <c r="C126" s="3" t="s">
        <v>153</v>
      </c>
      <c r="D126" s="68">
        <v>19577.16</v>
      </c>
      <c r="E126" s="68">
        <v>5000</v>
      </c>
      <c r="F126" s="68">
        <v>19000</v>
      </c>
      <c r="G126" s="68">
        <v>29000</v>
      </c>
      <c r="H126" s="68">
        <v>34000</v>
      </c>
      <c r="I126" s="69">
        <v>4547.57</v>
      </c>
      <c r="J126" s="69">
        <v>0</v>
      </c>
      <c r="K126" s="69">
        <v>4000</v>
      </c>
      <c r="L126" s="69">
        <v>4000</v>
      </c>
      <c r="M126" s="69">
        <v>4000</v>
      </c>
      <c r="N126" s="25">
        <v>6649</v>
      </c>
      <c r="O126" s="25">
        <v>0</v>
      </c>
      <c r="P126" s="25">
        <v>5000</v>
      </c>
      <c r="Q126" s="25">
        <v>10000</v>
      </c>
      <c r="R126" s="25">
        <v>10000</v>
      </c>
      <c r="S126" s="69">
        <v>8380.59</v>
      </c>
      <c r="T126" s="69">
        <v>5000</v>
      </c>
      <c r="U126" s="69">
        <v>10000</v>
      </c>
      <c r="V126" s="69">
        <v>15000</v>
      </c>
      <c r="W126" s="69">
        <v>20000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</row>
    <row r="127" spans="1:48" ht="12.75">
      <c r="A127" s="44">
        <v>6900</v>
      </c>
      <c r="B127" s="44">
        <v>6900</v>
      </c>
      <c r="C127" s="3" t="s">
        <v>154</v>
      </c>
      <c r="D127" s="68">
        <v>500</v>
      </c>
      <c r="E127" s="68">
        <v>2500</v>
      </c>
      <c r="F127" s="68">
        <v>5000</v>
      </c>
      <c r="G127" s="68">
        <v>7500</v>
      </c>
      <c r="H127" s="68">
        <v>10000</v>
      </c>
      <c r="I127" s="69">
        <v>500</v>
      </c>
      <c r="J127" s="69">
        <v>2500</v>
      </c>
      <c r="K127" s="69">
        <v>5000</v>
      </c>
      <c r="L127" s="69">
        <v>7500</v>
      </c>
      <c r="M127" s="69">
        <v>10000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69">
        <v>0</v>
      </c>
      <c r="T127" s="69">
        <v>0</v>
      </c>
      <c r="U127" s="69">
        <v>0</v>
      </c>
      <c r="V127" s="69">
        <v>0</v>
      </c>
      <c r="W127" s="69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</row>
    <row r="128" spans="1:48" ht="12.75">
      <c r="A128" s="44">
        <v>6920</v>
      </c>
      <c r="B128" s="44">
        <v>6920</v>
      </c>
      <c r="C128" s="3" t="s">
        <v>155</v>
      </c>
      <c r="D128" s="68">
        <v>16556.01</v>
      </c>
      <c r="E128" s="68">
        <v>2000</v>
      </c>
      <c r="F128" s="68">
        <v>4000</v>
      </c>
      <c r="G128" s="68">
        <v>6000</v>
      </c>
      <c r="H128" s="68">
        <v>8000</v>
      </c>
      <c r="I128" s="69">
        <v>14043.38</v>
      </c>
      <c r="J128" s="69">
        <v>2000</v>
      </c>
      <c r="K128" s="69">
        <v>4000</v>
      </c>
      <c r="L128" s="69">
        <v>6000</v>
      </c>
      <c r="M128" s="69">
        <v>8000</v>
      </c>
      <c r="N128" s="25">
        <v>2512.63</v>
      </c>
      <c r="O128" s="25">
        <v>0</v>
      </c>
      <c r="P128" s="25">
        <v>0</v>
      </c>
      <c r="Q128" s="25">
        <v>0</v>
      </c>
      <c r="R128" s="25">
        <v>0</v>
      </c>
      <c r="S128" s="69">
        <v>0</v>
      </c>
      <c r="T128" s="69">
        <v>0</v>
      </c>
      <c r="U128" s="69">
        <v>0</v>
      </c>
      <c r="V128" s="69">
        <v>0</v>
      </c>
      <c r="W128" s="69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25">
        <v>0</v>
      </c>
      <c r="AS128" s="25">
        <v>0</v>
      </c>
      <c r="AT128" s="25">
        <v>0</v>
      </c>
      <c r="AU128" s="25">
        <v>0</v>
      </c>
      <c r="AV128" s="25">
        <v>0</v>
      </c>
    </row>
    <row r="129" spans="1:48" ht="12.75">
      <c r="A129" s="44">
        <v>6930</v>
      </c>
      <c r="B129" s="44">
        <v>6930</v>
      </c>
      <c r="C129" s="3" t="s">
        <v>156</v>
      </c>
      <c r="D129" s="68">
        <v>-5579.97</v>
      </c>
      <c r="E129" s="68">
        <v>3750</v>
      </c>
      <c r="F129" s="68">
        <v>7500</v>
      </c>
      <c r="G129" s="68">
        <v>11150</v>
      </c>
      <c r="H129" s="68">
        <v>15000</v>
      </c>
      <c r="I129" s="69">
        <v>-7777.97</v>
      </c>
      <c r="J129" s="69">
        <v>3750</v>
      </c>
      <c r="K129" s="69">
        <v>7500</v>
      </c>
      <c r="L129" s="69">
        <v>11150</v>
      </c>
      <c r="M129" s="69">
        <v>15000</v>
      </c>
      <c r="N129" s="25">
        <v>398</v>
      </c>
      <c r="O129" s="25">
        <v>0</v>
      </c>
      <c r="P129" s="25">
        <v>0</v>
      </c>
      <c r="Q129" s="25">
        <v>0</v>
      </c>
      <c r="R129" s="25">
        <v>0</v>
      </c>
      <c r="S129" s="69">
        <v>1800</v>
      </c>
      <c r="T129" s="69">
        <v>0</v>
      </c>
      <c r="U129" s="69">
        <v>0</v>
      </c>
      <c r="V129" s="69">
        <v>0</v>
      </c>
      <c r="W129" s="69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25">
        <v>0</v>
      </c>
      <c r="AS129" s="25">
        <v>0</v>
      </c>
      <c r="AT129" s="25">
        <v>0</v>
      </c>
      <c r="AU129" s="25">
        <v>0</v>
      </c>
      <c r="AV129" s="25">
        <v>0</v>
      </c>
    </row>
    <row r="130" spans="1:48" ht="12.75">
      <c r="A130" s="44">
        <v>6940</v>
      </c>
      <c r="B130" s="44">
        <v>6940</v>
      </c>
      <c r="C130" s="3" t="s">
        <v>157</v>
      </c>
      <c r="D130" s="68">
        <v>1865</v>
      </c>
      <c r="E130" s="68">
        <v>5000</v>
      </c>
      <c r="F130" s="68">
        <v>15000</v>
      </c>
      <c r="G130" s="68">
        <v>17500</v>
      </c>
      <c r="H130" s="68">
        <v>20000</v>
      </c>
      <c r="I130" s="69">
        <v>1865</v>
      </c>
      <c r="J130" s="69">
        <v>5000</v>
      </c>
      <c r="K130" s="69">
        <v>15000</v>
      </c>
      <c r="L130" s="69">
        <v>17500</v>
      </c>
      <c r="M130" s="69">
        <v>20000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69">
        <v>0</v>
      </c>
      <c r="T130" s="69">
        <v>0</v>
      </c>
      <c r="U130" s="69">
        <v>0</v>
      </c>
      <c r="V130" s="69">
        <v>0</v>
      </c>
      <c r="W130" s="69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</row>
    <row r="131" spans="1:48" ht="12.75">
      <c r="A131" s="44">
        <v>7140</v>
      </c>
      <c r="B131" s="44">
        <v>7140</v>
      </c>
      <c r="C131" s="3" t="s">
        <v>159</v>
      </c>
      <c r="D131" s="68">
        <v>1932.85</v>
      </c>
      <c r="E131" s="68">
        <v>20000</v>
      </c>
      <c r="F131" s="68">
        <v>20000</v>
      </c>
      <c r="G131" s="68">
        <v>20000</v>
      </c>
      <c r="H131" s="68">
        <v>20000</v>
      </c>
      <c r="I131" s="69">
        <v>0</v>
      </c>
      <c r="J131" s="69">
        <v>0</v>
      </c>
      <c r="K131" s="69">
        <v>0</v>
      </c>
      <c r="L131" s="69">
        <v>0</v>
      </c>
      <c r="M131" s="69">
        <v>0</v>
      </c>
      <c r="N131" s="25">
        <v>1932.85</v>
      </c>
      <c r="O131" s="25">
        <v>0</v>
      </c>
      <c r="P131" s="25">
        <v>0</v>
      </c>
      <c r="Q131" s="25">
        <v>0</v>
      </c>
      <c r="R131" s="25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25">
        <v>0</v>
      </c>
      <c r="Y131" s="25">
        <v>20000</v>
      </c>
      <c r="Z131" s="25">
        <v>20000</v>
      </c>
      <c r="AA131" s="25">
        <v>20000</v>
      </c>
      <c r="AB131" s="25">
        <v>20000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</row>
    <row r="132" spans="1:48" ht="12.75">
      <c r="A132" s="44">
        <v>7320</v>
      </c>
      <c r="B132" s="44">
        <v>7320</v>
      </c>
      <c r="C132" s="3" t="s">
        <v>160</v>
      </c>
      <c r="D132" s="68">
        <v>0</v>
      </c>
      <c r="E132" s="68">
        <v>0</v>
      </c>
      <c r="F132" s="68">
        <v>0</v>
      </c>
      <c r="G132" s="68">
        <v>0</v>
      </c>
      <c r="H132" s="68">
        <v>0</v>
      </c>
      <c r="I132" s="69">
        <v>0</v>
      </c>
      <c r="J132" s="69">
        <v>0</v>
      </c>
      <c r="K132" s="69">
        <v>0</v>
      </c>
      <c r="L132" s="69">
        <v>0</v>
      </c>
      <c r="M132" s="69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69">
        <v>0</v>
      </c>
      <c r="T132" s="69">
        <v>0</v>
      </c>
      <c r="U132" s="69">
        <v>0</v>
      </c>
      <c r="V132" s="69">
        <v>0</v>
      </c>
      <c r="W132" s="69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25">
        <v>0</v>
      </c>
      <c r="AS132" s="25">
        <v>0</v>
      </c>
      <c r="AT132" s="25">
        <v>0</v>
      </c>
      <c r="AU132" s="25">
        <v>0</v>
      </c>
      <c r="AV132" s="25">
        <v>0</v>
      </c>
    </row>
    <row r="133" spans="1:48" ht="12.75">
      <c r="A133" s="44">
        <v>7400</v>
      </c>
      <c r="B133" s="44">
        <v>7400</v>
      </c>
      <c r="C133" s="3" t="s">
        <v>161</v>
      </c>
      <c r="D133" s="68">
        <v>4000</v>
      </c>
      <c r="E133" s="68">
        <v>0</v>
      </c>
      <c r="F133" s="68">
        <v>0</v>
      </c>
      <c r="G133" s="68">
        <v>0</v>
      </c>
      <c r="H133" s="68">
        <v>0</v>
      </c>
      <c r="I133" s="69">
        <v>0</v>
      </c>
      <c r="J133" s="69">
        <v>0</v>
      </c>
      <c r="K133" s="69">
        <v>0</v>
      </c>
      <c r="L133" s="69">
        <v>0</v>
      </c>
      <c r="M133" s="69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69">
        <v>0</v>
      </c>
      <c r="T133" s="69">
        <v>0</v>
      </c>
      <c r="U133" s="69">
        <v>0</v>
      </c>
      <c r="V133" s="69">
        <v>0</v>
      </c>
      <c r="W133" s="69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69">
        <v>4000</v>
      </c>
      <c r="AD133" s="69">
        <v>0</v>
      </c>
      <c r="AE133" s="69">
        <v>0</v>
      </c>
      <c r="AF133" s="69">
        <v>0</v>
      </c>
      <c r="AG133" s="69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</row>
    <row r="134" spans="1:48" ht="12.75">
      <c r="A134" s="44">
        <v>7430</v>
      </c>
      <c r="B134" s="44">
        <v>7430</v>
      </c>
      <c r="C134" s="3" t="s">
        <v>162</v>
      </c>
      <c r="D134" s="68">
        <v>26954</v>
      </c>
      <c r="E134" s="68">
        <v>0</v>
      </c>
      <c r="F134" s="68">
        <v>0</v>
      </c>
      <c r="G134" s="68">
        <v>0</v>
      </c>
      <c r="H134" s="68">
        <v>0</v>
      </c>
      <c r="I134" s="69">
        <v>0</v>
      </c>
      <c r="J134" s="69">
        <v>0</v>
      </c>
      <c r="K134" s="69">
        <v>0</v>
      </c>
      <c r="L134" s="69">
        <v>0</v>
      </c>
      <c r="M134" s="69">
        <v>0</v>
      </c>
      <c r="N134" s="25">
        <v>26954</v>
      </c>
      <c r="O134" s="25">
        <v>0</v>
      </c>
      <c r="P134" s="25">
        <v>0</v>
      </c>
      <c r="Q134" s="25">
        <v>0</v>
      </c>
      <c r="R134" s="25">
        <v>0</v>
      </c>
      <c r="S134" s="69">
        <v>0</v>
      </c>
      <c r="T134" s="69">
        <v>0</v>
      </c>
      <c r="U134" s="69">
        <v>0</v>
      </c>
      <c r="V134" s="69">
        <v>0</v>
      </c>
      <c r="W134" s="69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25">
        <v>0</v>
      </c>
      <c r="AS134" s="25">
        <v>0</v>
      </c>
      <c r="AT134" s="25">
        <v>0</v>
      </c>
      <c r="AU134" s="25">
        <v>0</v>
      </c>
      <c r="AV134" s="25">
        <v>0</v>
      </c>
    </row>
    <row r="135" spans="1:48" ht="12.75">
      <c r="A135" s="44">
        <v>7500</v>
      </c>
      <c r="B135" s="44">
        <v>7500</v>
      </c>
      <c r="C135" s="3" t="s">
        <v>163</v>
      </c>
      <c r="D135" s="68">
        <v>52252.75</v>
      </c>
      <c r="E135" s="68">
        <v>0</v>
      </c>
      <c r="F135" s="68">
        <v>0</v>
      </c>
      <c r="G135" s="68">
        <v>50000</v>
      </c>
      <c r="H135" s="68">
        <v>53400</v>
      </c>
      <c r="I135" s="69">
        <v>52252.75</v>
      </c>
      <c r="J135" s="69">
        <v>0</v>
      </c>
      <c r="K135" s="69">
        <v>0</v>
      </c>
      <c r="L135" s="69">
        <v>50000</v>
      </c>
      <c r="M135" s="69">
        <v>50000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3400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25">
        <v>0</v>
      </c>
      <c r="AS135" s="25">
        <v>0</v>
      </c>
      <c r="AT135" s="25">
        <v>0</v>
      </c>
      <c r="AU135" s="25">
        <v>0</v>
      </c>
      <c r="AV135" s="25">
        <v>0</v>
      </c>
    </row>
    <row r="136" spans="1:48" ht="12.75">
      <c r="A136" s="44">
        <v>7601</v>
      </c>
      <c r="B136" s="44">
        <v>7601</v>
      </c>
      <c r="C136" s="3" t="s">
        <v>164</v>
      </c>
      <c r="D136" s="68">
        <v>9.549694368615746E-12</v>
      </c>
      <c r="E136" s="68">
        <v>0</v>
      </c>
      <c r="F136" s="68">
        <v>0</v>
      </c>
      <c r="G136" s="68">
        <v>0</v>
      </c>
      <c r="H136" s="68">
        <v>0</v>
      </c>
      <c r="I136" s="69">
        <v>156072.57</v>
      </c>
      <c r="J136" s="69">
        <v>0</v>
      </c>
      <c r="K136" s="69">
        <v>0</v>
      </c>
      <c r="L136" s="69">
        <v>0</v>
      </c>
      <c r="M136" s="69">
        <v>0</v>
      </c>
      <c r="N136" s="25">
        <v>-84765.39</v>
      </c>
      <c r="O136" s="25">
        <v>0</v>
      </c>
      <c r="P136" s="25">
        <v>0</v>
      </c>
      <c r="Q136" s="25">
        <v>0</v>
      </c>
      <c r="R136" s="25">
        <v>0</v>
      </c>
      <c r="S136" s="69">
        <v>-27254.73</v>
      </c>
      <c r="T136" s="69">
        <v>0</v>
      </c>
      <c r="U136" s="69">
        <v>0</v>
      </c>
      <c r="V136" s="69">
        <v>0</v>
      </c>
      <c r="W136" s="69">
        <v>0</v>
      </c>
      <c r="X136" s="25">
        <v>-12110.71</v>
      </c>
      <c r="Y136" s="25">
        <v>0</v>
      </c>
      <c r="Z136" s="25">
        <v>0</v>
      </c>
      <c r="AA136" s="25">
        <v>0</v>
      </c>
      <c r="AB136" s="25">
        <v>0</v>
      </c>
      <c r="AC136" s="69">
        <v>-1336.07</v>
      </c>
      <c r="AD136" s="69">
        <v>0</v>
      </c>
      <c r="AE136" s="69">
        <v>0</v>
      </c>
      <c r="AF136" s="69">
        <v>0</v>
      </c>
      <c r="AG136" s="69">
        <v>0</v>
      </c>
      <c r="AH136" s="25">
        <v>-2961.53</v>
      </c>
      <c r="AI136" s="25">
        <v>0</v>
      </c>
      <c r="AJ136" s="25">
        <v>0</v>
      </c>
      <c r="AK136" s="25">
        <v>0</v>
      </c>
      <c r="AL136" s="25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25">
        <v>-27644.14</v>
      </c>
      <c r="AS136" s="25">
        <v>0</v>
      </c>
      <c r="AT136" s="25">
        <v>0</v>
      </c>
      <c r="AU136" s="25">
        <v>0</v>
      </c>
      <c r="AV136" s="25">
        <v>0</v>
      </c>
    </row>
    <row r="137" spans="1:48" ht="12.75">
      <c r="A137" s="44">
        <v>7740</v>
      </c>
      <c r="B137" s="44">
        <v>7740</v>
      </c>
      <c r="C137" s="3" t="s">
        <v>165</v>
      </c>
      <c r="D137" s="68">
        <v>-2.37</v>
      </c>
      <c r="E137" s="68">
        <v>0</v>
      </c>
      <c r="F137" s="68">
        <v>0</v>
      </c>
      <c r="G137" s="68">
        <v>0</v>
      </c>
      <c r="H137" s="68">
        <v>0</v>
      </c>
      <c r="I137" s="69">
        <v>-2.15</v>
      </c>
      <c r="J137" s="69">
        <v>0</v>
      </c>
      <c r="K137" s="69">
        <v>0</v>
      </c>
      <c r="L137" s="69">
        <v>0</v>
      </c>
      <c r="M137" s="69">
        <v>0</v>
      </c>
      <c r="N137" s="25">
        <v>-0.72</v>
      </c>
      <c r="O137" s="25">
        <v>0</v>
      </c>
      <c r="P137" s="25">
        <v>0</v>
      </c>
      <c r="Q137" s="25">
        <v>0</v>
      </c>
      <c r="R137" s="25">
        <v>0</v>
      </c>
      <c r="S137" s="69">
        <v>0.5</v>
      </c>
      <c r="T137" s="69">
        <v>0</v>
      </c>
      <c r="U137" s="69">
        <v>0</v>
      </c>
      <c r="V137" s="69">
        <v>0</v>
      </c>
      <c r="W137" s="69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</row>
    <row r="138" spans="1:48" ht="12.75">
      <c r="A138" s="44">
        <v>7770</v>
      </c>
      <c r="B138" s="44">
        <v>7770</v>
      </c>
      <c r="C138" s="3" t="s">
        <v>166</v>
      </c>
      <c r="D138" s="68">
        <v>26608.51</v>
      </c>
      <c r="E138" s="68">
        <v>5000</v>
      </c>
      <c r="F138" s="68">
        <v>15000</v>
      </c>
      <c r="G138" s="68">
        <v>25000</v>
      </c>
      <c r="H138" s="68">
        <v>30000</v>
      </c>
      <c r="I138" s="69">
        <v>23127.51</v>
      </c>
      <c r="J138" s="69">
        <v>5000</v>
      </c>
      <c r="K138" s="69">
        <v>15000</v>
      </c>
      <c r="L138" s="69">
        <v>25000</v>
      </c>
      <c r="M138" s="69">
        <v>30000</v>
      </c>
      <c r="N138" s="25">
        <v>1901.25</v>
      </c>
      <c r="O138" s="25">
        <v>0</v>
      </c>
      <c r="P138" s="25">
        <v>0</v>
      </c>
      <c r="Q138" s="25">
        <v>0</v>
      </c>
      <c r="R138" s="25">
        <v>0</v>
      </c>
      <c r="S138" s="69">
        <v>359.5</v>
      </c>
      <c r="T138" s="69">
        <v>0</v>
      </c>
      <c r="U138" s="69">
        <v>0</v>
      </c>
      <c r="V138" s="69">
        <v>0</v>
      </c>
      <c r="W138" s="69">
        <v>0</v>
      </c>
      <c r="X138" s="25">
        <v>236.75</v>
      </c>
      <c r="Y138" s="25">
        <v>0</v>
      </c>
      <c r="Z138" s="25">
        <v>0</v>
      </c>
      <c r="AA138" s="25">
        <v>0</v>
      </c>
      <c r="AB138" s="25">
        <v>0</v>
      </c>
      <c r="AC138" s="69">
        <v>47</v>
      </c>
      <c r="AD138" s="69">
        <v>0</v>
      </c>
      <c r="AE138" s="69">
        <v>0</v>
      </c>
      <c r="AF138" s="69">
        <v>0</v>
      </c>
      <c r="AG138" s="69">
        <v>0</v>
      </c>
      <c r="AH138" s="25">
        <v>13.5</v>
      </c>
      <c r="AI138" s="25">
        <v>0</v>
      </c>
      <c r="AJ138" s="25">
        <v>0</v>
      </c>
      <c r="AK138" s="25">
        <v>0</v>
      </c>
      <c r="AL138" s="25">
        <v>0</v>
      </c>
      <c r="AM138" s="69">
        <v>12</v>
      </c>
      <c r="AN138" s="69">
        <v>0</v>
      </c>
      <c r="AO138" s="69">
        <v>0</v>
      </c>
      <c r="AP138" s="69">
        <v>0</v>
      </c>
      <c r="AQ138" s="69">
        <v>0</v>
      </c>
      <c r="AR138" s="25">
        <v>911</v>
      </c>
      <c r="AS138" s="25">
        <v>0</v>
      </c>
      <c r="AT138" s="25">
        <v>0</v>
      </c>
      <c r="AU138" s="25">
        <v>0</v>
      </c>
      <c r="AV138" s="25">
        <v>0</v>
      </c>
    </row>
    <row r="139" spans="1:48" ht="12.75">
      <c r="A139" s="44">
        <v>7780</v>
      </c>
      <c r="B139" s="44">
        <v>7780</v>
      </c>
      <c r="C139" s="3" t="s">
        <v>167</v>
      </c>
      <c r="D139" s="68">
        <v>919.04</v>
      </c>
      <c r="E139" s="68">
        <v>0</v>
      </c>
      <c r="F139" s="68">
        <v>0</v>
      </c>
      <c r="G139" s="68">
        <v>0</v>
      </c>
      <c r="H139" s="68">
        <v>0</v>
      </c>
      <c r="I139" s="69">
        <v>583.35</v>
      </c>
      <c r="J139" s="69">
        <v>0</v>
      </c>
      <c r="K139" s="69">
        <v>0</v>
      </c>
      <c r="L139" s="69">
        <v>0</v>
      </c>
      <c r="M139" s="69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69">
        <v>0</v>
      </c>
      <c r="T139" s="69">
        <v>0</v>
      </c>
      <c r="U139" s="69">
        <v>0</v>
      </c>
      <c r="V139" s="69">
        <v>0</v>
      </c>
      <c r="W139" s="69">
        <v>0</v>
      </c>
      <c r="X139" s="25">
        <v>70</v>
      </c>
      <c r="Y139" s="25">
        <v>0</v>
      </c>
      <c r="Z139" s="25">
        <v>0</v>
      </c>
      <c r="AA139" s="25">
        <v>0</v>
      </c>
      <c r="AB139" s="25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25">
        <v>265.69</v>
      </c>
      <c r="AS139" s="25">
        <v>0</v>
      </c>
      <c r="AT139" s="25">
        <v>0</v>
      </c>
      <c r="AU139" s="25">
        <v>0</v>
      </c>
      <c r="AV139" s="25">
        <v>0</v>
      </c>
    </row>
    <row r="140" spans="1:48" ht="12.75">
      <c r="A140" s="44">
        <v>7790</v>
      </c>
      <c r="B140" s="44">
        <v>7790</v>
      </c>
      <c r="C140" s="3" t="s">
        <v>168</v>
      </c>
      <c r="D140" s="68">
        <v>72717.93999999999</v>
      </c>
      <c r="E140" s="68">
        <v>13000</v>
      </c>
      <c r="F140" s="68">
        <v>26000</v>
      </c>
      <c r="G140" s="68">
        <v>39000</v>
      </c>
      <c r="H140" s="68">
        <v>73000</v>
      </c>
      <c r="I140" s="69">
        <v>14191.15</v>
      </c>
      <c r="J140" s="69">
        <v>5000</v>
      </c>
      <c r="K140" s="69">
        <v>10000</v>
      </c>
      <c r="L140" s="69">
        <v>15000</v>
      </c>
      <c r="M140" s="69">
        <v>20000</v>
      </c>
      <c r="N140" s="25">
        <v>2828.2</v>
      </c>
      <c r="O140" s="25">
        <v>3000</v>
      </c>
      <c r="P140" s="25">
        <v>6000</v>
      </c>
      <c r="Q140" s="25">
        <v>9000</v>
      </c>
      <c r="R140" s="25">
        <v>12000</v>
      </c>
      <c r="S140" s="69">
        <v>24458.89</v>
      </c>
      <c r="T140" s="69">
        <v>0</v>
      </c>
      <c r="U140" s="69">
        <v>0</v>
      </c>
      <c r="V140" s="69">
        <v>0</v>
      </c>
      <c r="W140" s="69">
        <v>1000</v>
      </c>
      <c r="X140" s="25">
        <v>1636</v>
      </c>
      <c r="Y140" s="25">
        <v>0</v>
      </c>
      <c r="Z140" s="25">
        <v>0</v>
      </c>
      <c r="AA140" s="25">
        <v>0</v>
      </c>
      <c r="AB140" s="25">
        <v>0</v>
      </c>
      <c r="AC140" s="69">
        <v>0</v>
      </c>
      <c r="AD140" s="69">
        <v>5000</v>
      </c>
      <c r="AE140" s="69">
        <v>10000</v>
      </c>
      <c r="AF140" s="69">
        <v>15000</v>
      </c>
      <c r="AG140" s="69">
        <v>20000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69">
        <v>1226.7</v>
      </c>
      <c r="AN140" s="69">
        <v>0</v>
      </c>
      <c r="AO140" s="69">
        <v>0</v>
      </c>
      <c r="AP140" s="69">
        <v>0</v>
      </c>
      <c r="AQ140" s="69">
        <v>0</v>
      </c>
      <c r="AR140" s="25">
        <v>28377</v>
      </c>
      <c r="AS140" s="25">
        <v>0</v>
      </c>
      <c r="AT140" s="25">
        <v>0</v>
      </c>
      <c r="AU140" s="25">
        <v>0</v>
      </c>
      <c r="AV140" s="25">
        <v>20000</v>
      </c>
    </row>
    <row r="141" spans="1:48" ht="12.75">
      <c r="A141" s="44">
        <v>7791</v>
      </c>
      <c r="B141" s="44">
        <v>7791</v>
      </c>
      <c r="C141" s="3" t="s">
        <v>184</v>
      </c>
      <c r="D141" s="68">
        <v>0</v>
      </c>
      <c r="E141" s="68">
        <v>0</v>
      </c>
      <c r="F141" s="68">
        <v>0</v>
      </c>
      <c r="G141" s="68">
        <v>0</v>
      </c>
      <c r="H141" s="68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</row>
    <row r="142" spans="1:48" ht="12.75">
      <c r="A142" s="44">
        <v>7795</v>
      </c>
      <c r="B142" s="44">
        <v>7795</v>
      </c>
      <c r="C142" s="3" t="s">
        <v>188</v>
      </c>
      <c r="D142" s="68">
        <v>143825.10999999996</v>
      </c>
      <c r="E142" s="68">
        <v>15000</v>
      </c>
      <c r="F142" s="68">
        <v>48000</v>
      </c>
      <c r="G142" s="68">
        <v>55000</v>
      </c>
      <c r="H142" s="68">
        <v>88398</v>
      </c>
      <c r="I142" s="69">
        <v>32058.76</v>
      </c>
      <c r="J142" s="69">
        <v>0</v>
      </c>
      <c r="K142" s="69">
        <v>8000</v>
      </c>
      <c r="L142" s="69">
        <v>10000</v>
      </c>
      <c r="M142" s="69">
        <v>10000</v>
      </c>
      <c r="N142" s="25">
        <v>67725.39</v>
      </c>
      <c r="O142" s="25">
        <v>5000</v>
      </c>
      <c r="P142" s="25">
        <v>30000</v>
      </c>
      <c r="Q142" s="25">
        <v>35000</v>
      </c>
      <c r="R142" s="25">
        <v>38000</v>
      </c>
      <c r="S142" s="69">
        <v>14916.59</v>
      </c>
      <c r="T142" s="69">
        <v>10000</v>
      </c>
      <c r="U142" s="69">
        <v>10000</v>
      </c>
      <c r="V142" s="69">
        <v>10000</v>
      </c>
      <c r="W142" s="69">
        <v>25000</v>
      </c>
      <c r="X142" s="25">
        <v>8260.8</v>
      </c>
      <c r="Y142" s="25">
        <v>0</v>
      </c>
      <c r="Z142" s="25">
        <v>0</v>
      </c>
      <c r="AA142" s="25">
        <v>0</v>
      </c>
      <c r="AB142" s="25">
        <v>5398</v>
      </c>
      <c r="AC142" s="69">
        <v>213.83</v>
      </c>
      <c r="AD142" s="69">
        <v>0</v>
      </c>
      <c r="AE142" s="69">
        <v>0</v>
      </c>
      <c r="AF142" s="69">
        <v>0</v>
      </c>
      <c r="AG142" s="69">
        <v>0</v>
      </c>
      <c r="AH142" s="25">
        <v>414.08</v>
      </c>
      <c r="AI142" s="25">
        <v>0</v>
      </c>
      <c r="AJ142" s="25">
        <v>0</v>
      </c>
      <c r="AK142" s="25">
        <v>0</v>
      </c>
      <c r="AL142" s="25">
        <v>0</v>
      </c>
      <c r="AM142" s="69">
        <v>353.1</v>
      </c>
      <c r="AN142" s="69">
        <v>0</v>
      </c>
      <c r="AO142" s="69">
        <v>0</v>
      </c>
      <c r="AP142" s="69">
        <v>0</v>
      </c>
      <c r="AQ142" s="69">
        <v>0</v>
      </c>
      <c r="AR142" s="25">
        <v>19882.56</v>
      </c>
      <c r="AS142" s="25">
        <v>0</v>
      </c>
      <c r="AT142" s="25">
        <v>0</v>
      </c>
      <c r="AU142" s="25">
        <v>0</v>
      </c>
      <c r="AV142" s="25">
        <v>10000</v>
      </c>
    </row>
    <row r="143" spans="1:48" ht="12.75">
      <c r="A143" s="44">
        <v>7796</v>
      </c>
      <c r="B143" s="44">
        <v>7796</v>
      </c>
      <c r="C143" s="3" t="s">
        <v>194</v>
      </c>
      <c r="D143" s="68">
        <v>39901.44</v>
      </c>
      <c r="E143" s="68">
        <v>0</v>
      </c>
      <c r="F143" s="68">
        <v>0</v>
      </c>
      <c r="G143" s="68">
        <v>0</v>
      </c>
      <c r="H143" s="68">
        <v>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25">
        <v>31815</v>
      </c>
      <c r="O143" s="25">
        <v>0</v>
      </c>
      <c r="P143" s="25">
        <v>0</v>
      </c>
      <c r="Q143" s="25">
        <v>0</v>
      </c>
      <c r="R143" s="25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25">
        <v>5188.75</v>
      </c>
      <c r="Y143" s="25">
        <v>0</v>
      </c>
      <c r="Z143" s="25">
        <v>0</v>
      </c>
      <c r="AA143" s="25">
        <v>0</v>
      </c>
      <c r="AB143" s="25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25">
        <v>2897.69</v>
      </c>
      <c r="AS143" s="25">
        <v>0</v>
      </c>
      <c r="AT143" s="25">
        <v>0</v>
      </c>
      <c r="AU143" s="25">
        <v>0</v>
      </c>
      <c r="AV143" s="25">
        <v>0</v>
      </c>
    </row>
    <row r="144" spans="1:48" ht="12.75">
      <c r="A144" s="44">
        <v>7797</v>
      </c>
      <c r="B144" s="44">
        <v>7797</v>
      </c>
      <c r="C144" s="3" t="s">
        <v>195</v>
      </c>
      <c r="D144" s="68">
        <v>14245.519999999999</v>
      </c>
      <c r="E144" s="68">
        <v>0</v>
      </c>
      <c r="F144" s="68">
        <v>0</v>
      </c>
      <c r="G144" s="68">
        <v>0</v>
      </c>
      <c r="H144" s="68">
        <v>0</v>
      </c>
      <c r="I144" s="69">
        <v>2550.42</v>
      </c>
      <c r="J144" s="69">
        <v>0</v>
      </c>
      <c r="K144" s="69">
        <v>0</v>
      </c>
      <c r="L144" s="69">
        <v>0</v>
      </c>
      <c r="M144" s="69">
        <v>0</v>
      </c>
      <c r="N144" s="25">
        <v>6418.98</v>
      </c>
      <c r="O144" s="25">
        <v>0</v>
      </c>
      <c r="P144" s="25">
        <v>0</v>
      </c>
      <c r="Q144" s="25">
        <v>0</v>
      </c>
      <c r="R144" s="25">
        <v>0</v>
      </c>
      <c r="S144" s="69">
        <v>3145.74</v>
      </c>
      <c r="T144" s="69">
        <v>0</v>
      </c>
      <c r="U144" s="69">
        <v>0</v>
      </c>
      <c r="V144" s="69">
        <v>0</v>
      </c>
      <c r="W144" s="69">
        <v>0</v>
      </c>
      <c r="X144" s="25">
        <v>1079.8</v>
      </c>
      <c r="Y144" s="25">
        <v>0</v>
      </c>
      <c r="Z144" s="25">
        <v>0</v>
      </c>
      <c r="AA144" s="25">
        <v>0</v>
      </c>
      <c r="AB144" s="25">
        <v>0</v>
      </c>
      <c r="AC144" s="69">
        <v>10.5</v>
      </c>
      <c r="AD144" s="69">
        <v>0</v>
      </c>
      <c r="AE144" s="69">
        <v>0</v>
      </c>
      <c r="AF144" s="69">
        <v>0</v>
      </c>
      <c r="AG144" s="69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69">
        <v>9</v>
      </c>
      <c r="AN144" s="69">
        <v>0</v>
      </c>
      <c r="AO144" s="69">
        <v>0</v>
      </c>
      <c r="AP144" s="69">
        <v>0</v>
      </c>
      <c r="AQ144" s="69">
        <v>0</v>
      </c>
      <c r="AR144" s="25">
        <v>1031.08</v>
      </c>
      <c r="AS144" s="25">
        <v>0</v>
      </c>
      <c r="AT144" s="25">
        <v>0</v>
      </c>
      <c r="AU144" s="25">
        <v>0</v>
      </c>
      <c r="AV144" s="25">
        <v>0</v>
      </c>
    </row>
    <row r="145" spans="1:48" ht="12.75">
      <c r="A145" s="44">
        <v>7830</v>
      </c>
      <c r="B145" s="44">
        <v>7830</v>
      </c>
      <c r="C145" s="3" t="s">
        <v>169</v>
      </c>
      <c r="D145" s="68">
        <v>0</v>
      </c>
      <c r="E145" s="68">
        <v>0</v>
      </c>
      <c r="F145" s="68">
        <v>0</v>
      </c>
      <c r="G145" s="68">
        <v>0</v>
      </c>
      <c r="H145" s="68">
        <v>85000</v>
      </c>
      <c r="I145" s="69">
        <v>0</v>
      </c>
      <c r="J145" s="69">
        <v>0</v>
      </c>
      <c r="K145" s="69">
        <v>0</v>
      </c>
      <c r="L145" s="69">
        <v>0</v>
      </c>
      <c r="M145" s="69">
        <v>35000</v>
      </c>
      <c r="N145" s="25">
        <v>0</v>
      </c>
      <c r="O145" s="25">
        <v>0</v>
      </c>
      <c r="P145" s="25">
        <v>0</v>
      </c>
      <c r="Q145" s="25">
        <v>0</v>
      </c>
      <c r="R145" s="25">
        <v>50000</v>
      </c>
      <c r="S145" s="69">
        <v>0</v>
      </c>
      <c r="T145" s="69">
        <v>0</v>
      </c>
      <c r="U145" s="69">
        <v>0</v>
      </c>
      <c r="V145" s="69">
        <v>0</v>
      </c>
      <c r="W145" s="69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</row>
    <row r="146" spans="1:48" ht="12.75">
      <c r="A146" s="44">
        <v>7990</v>
      </c>
      <c r="B146" s="44">
        <v>7990</v>
      </c>
      <c r="C146" s="3" t="s">
        <v>170</v>
      </c>
      <c r="D146" s="68">
        <v>0</v>
      </c>
      <c r="E146" s="68">
        <v>0</v>
      </c>
      <c r="F146" s="68">
        <v>0</v>
      </c>
      <c r="G146" s="68">
        <v>0</v>
      </c>
      <c r="H146" s="68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25">
        <v>0</v>
      </c>
      <c r="AS146" s="25">
        <v>0</v>
      </c>
      <c r="AT146" s="25">
        <v>0</v>
      </c>
      <c r="AU146" s="25">
        <v>0</v>
      </c>
      <c r="AV146" s="25">
        <v>0</v>
      </c>
    </row>
    <row r="147" spans="1:48" ht="12.75">
      <c r="A147" s="44"/>
      <c r="B147" s="44"/>
      <c r="C147" s="3"/>
      <c r="D147" s="68"/>
      <c r="E147" s="68"/>
      <c r="F147" s="68"/>
      <c r="G147" s="68"/>
      <c r="H147" s="68"/>
      <c r="I147" s="69"/>
      <c r="J147" s="69"/>
      <c r="K147" s="69"/>
      <c r="L147" s="69"/>
      <c r="M147" s="69"/>
      <c r="N147" s="25"/>
      <c r="O147" s="25"/>
      <c r="P147" s="25"/>
      <c r="Q147" s="25"/>
      <c r="R147" s="25"/>
      <c r="S147" s="69"/>
      <c r="T147" s="69"/>
      <c r="U147" s="69"/>
      <c r="V147" s="69"/>
      <c r="W147" s="69"/>
      <c r="X147" s="25"/>
      <c r="Y147" s="25"/>
      <c r="Z147" s="25"/>
      <c r="AA147" s="25"/>
      <c r="AB147" s="25"/>
      <c r="AC147" s="69"/>
      <c r="AD147" s="69"/>
      <c r="AE147" s="69"/>
      <c r="AF147" s="69"/>
      <c r="AG147" s="69"/>
      <c r="AH147" s="25"/>
      <c r="AI147" s="25"/>
      <c r="AJ147" s="25"/>
      <c r="AK147" s="25"/>
      <c r="AL147" s="25"/>
      <c r="AM147" s="69"/>
      <c r="AN147" s="69"/>
      <c r="AO147" s="69"/>
      <c r="AP147" s="69"/>
      <c r="AQ147" s="69"/>
      <c r="AR147" s="25"/>
      <c r="AS147" s="25"/>
      <c r="AT147" s="25"/>
      <c r="AU147" s="25"/>
      <c r="AV147" s="25"/>
    </row>
    <row r="148" spans="1:48" ht="12.75">
      <c r="A148" s="21"/>
      <c r="B148" s="21"/>
      <c r="C148" s="17" t="s">
        <v>9</v>
      </c>
      <c r="D148" s="70">
        <f aca="true" t="shared" si="12" ref="D148:AV148">SUM(D110:D147)</f>
        <v>2570515.6999999997</v>
      </c>
      <c r="E148" s="70">
        <f t="shared" si="12"/>
        <v>622250</v>
      </c>
      <c r="F148" s="70">
        <f t="shared" si="12"/>
        <v>1192000</v>
      </c>
      <c r="G148" s="70">
        <f t="shared" si="12"/>
        <v>1672515</v>
      </c>
      <c r="H148" s="70">
        <f t="shared" si="12"/>
        <v>2307663</v>
      </c>
      <c r="I148" s="71">
        <f t="shared" si="12"/>
        <v>1387159.2400000002</v>
      </c>
      <c r="J148" s="71">
        <f t="shared" si="12"/>
        <v>405750</v>
      </c>
      <c r="K148" s="71">
        <f t="shared" si="12"/>
        <v>736000</v>
      </c>
      <c r="L148" s="71">
        <f t="shared" si="12"/>
        <v>1006150</v>
      </c>
      <c r="M148" s="71">
        <f t="shared" si="12"/>
        <v>1317000</v>
      </c>
      <c r="N148" s="18">
        <f t="shared" si="12"/>
        <v>1050405.73</v>
      </c>
      <c r="O148" s="18">
        <f t="shared" si="12"/>
        <v>158000</v>
      </c>
      <c r="P148" s="18">
        <f t="shared" si="12"/>
        <v>381000</v>
      </c>
      <c r="Q148" s="18">
        <f t="shared" si="12"/>
        <v>564000</v>
      </c>
      <c r="R148" s="18">
        <f t="shared" si="12"/>
        <v>800000</v>
      </c>
      <c r="S148" s="71">
        <f t="shared" si="12"/>
        <v>60106.71</v>
      </c>
      <c r="T148" s="71">
        <f t="shared" si="12"/>
        <v>21500</v>
      </c>
      <c r="U148" s="71">
        <f t="shared" si="12"/>
        <v>33000</v>
      </c>
      <c r="V148" s="71">
        <f t="shared" si="12"/>
        <v>44500</v>
      </c>
      <c r="W148" s="71">
        <f t="shared" si="12"/>
        <v>72000</v>
      </c>
      <c r="X148" s="18">
        <f t="shared" si="12"/>
        <v>40052.149999999994</v>
      </c>
      <c r="Y148" s="18">
        <f t="shared" si="12"/>
        <v>32000</v>
      </c>
      <c r="Z148" s="18">
        <f t="shared" si="12"/>
        <v>32000</v>
      </c>
      <c r="AA148" s="18">
        <f t="shared" si="12"/>
        <v>32865</v>
      </c>
      <c r="AB148" s="18">
        <f t="shared" si="12"/>
        <v>53663</v>
      </c>
      <c r="AC148" s="71">
        <f t="shared" si="12"/>
        <v>7348.140000000001</v>
      </c>
      <c r="AD148" s="71">
        <f t="shared" si="12"/>
        <v>5000</v>
      </c>
      <c r="AE148" s="71">
        <f t="shared" si="12"/>
        <v>10000</v>
      </c>
      <c r="AF148" s="71">
        <f t="shared" si="12"/>
        <v>15000</v>
      </c>
      <c r="AG148" s="71">
        <f t="shared" si="12"/>
        <v>20000</v>
      </c>
      <c r="AH148" s="18">
        <f t="shared" si="12"/>
        <v>-1877.9500000000003</v>
      </c>
      <c r="AI148" s="18">
        <f t="shared" si="12"/>
        <v>0</v>
      </c>
      <c r="AJ148" s="18">
        <f t="shared" si="12"/>
        <v>0</v>
      </c>
      <c r="AK148" s="18">
        <f t="shared" si="12"/>
        <v>10000</v>
      </c>
      <c r="AL148" s="18">
        <f t="shared" si="12"/>
        <v>15000</v>
      </c>
      <c r="AM148" s="71">
        <f t="shared" si="12"/>
        <v>1600.8000000000002</v>
      </c>
      <c r="AN148" s="71">
        <f t="shared" si="12"/>
        <v>0</v>
      </c>
      <c r="AO148" s="71">
        <f t="shared" si="12"/>
        <v>0</v>
      </c>
      <c r="AP148" s="71">
        <f t="shared" si="12"/>
        <v>0</v>
      </c>
      <c r="AQ148" s="71">
        <f t="shared" si="12"/>
        <v>0</v>
      </c>
      <c r="AR148" s="18">
        <f t="shared" si="12"/>
        <v>25720.879999999997</v>
      </c>
      <c r="AS148" s="18">
        <f t="shared" si="12"/>
        <v>0</v>
      </c>
      <c r="AT148" s="18">
        <f t="shared" si="12"/>
        <v>0</v>
      </c>
      <c r="AU148" s="18">
        <f t="shared" si="12"/>
        <v>0</v>
      </c>
      <c r="AV148" s="18">
        <f t="shared" si="12"/>
        <v>30000</v>
      </c>
    </row>
    <row r="149" spans="1:48" ht="12.75">
      <c r="A149" s="21"/>
      <c r="B149" s="21"/>
      <c r="C149" s="17"/>
      <c r="D149" s="70"/>
      <c r="E149" s="70"/>
      <c r="F149" s="70"/>
      <c r="G149" s="70"/>
      <c r="H149" s="70"/>
      <c r="I149" s="71"/>
      <c r="J149" s="71"/>
      <c r="K149" s="71"/>
      <c r="L149" s="71"/>
      <c r="M149" s="71"/>
      <c r="N149" s="18"/>
      <c r="O149" s="18"/>
      <c r="P149" s="18"/>
      <c r="Q149" s="18"/>
      <c r="R149" s="18"/>
      <c r="S149" s="71"/>
      <c r="T149" s="71"/>
      <c r="U149" s="71"/>
      <c r="V149" s="71"/>
      <c r="W149" s="71"/>
      <c r="X149" s="18"/>
      <c r="Y149" s="18"/>
      <c r="Z149" s="18"/>
      <c r="AA149" s="18"/>
      <c r="AB149" s="18"/>
      <c r="AC149" s="71"/>
      <c r="AD149" s="71"/>
      <c r="AE149" s="71"/>
      <c r="AF149" s="71"/>
      <c r="AG149" s="71"/>
      <c r="AH149" s="18"/>
      <c r="AI149" s="18"/>
      <c r="AJ149" s="18"/>
      <c r="AK149" s="18"/>
      <c r="AL149" s="18"/>
      <c r="AM149" s="71"/>
      <c r="AN149" s="71"/>
      <c r="AO149" s="71"/>
      <c r="AP149" s="71"/>
      <c r="AQ149" s="71"/>
      <c r="AR149" s="18"/>
      <c r="AS149" s="18"/>
      <c r="AT149" s="18"/>
      <c r="AU149" s="18"/>
      <c r="AV149" s="18"/>
    </row>
    <row r="150" spans="1:48" ht="12.75">
      <c r="A150" s="44">
        <v>6000</v>
      </c>
      <c r="B150" s="44">
        <v>6000</v>
      </c>
      <c r="C150" s="3" t="s">
        <v>171</v>
      </c>
      <c r="D150" s="68">
        <v>379147.75</v>
      </c>
      <c r="E150" s="68">
        <v>112500</v>
      </c>
      <c r="F150" s="68">
        <v>225000</v>
      </c>
      <c r="G150" s="68">
        <v>337500</v>
      </c>
      <c r="H150" s="68">
        <v>450000</v>
      </c>
      <c r="I150" s="69">
        <v>83413</v>
      </c>
      <c r="J150" s="69">
        <v>30000</v>
      </c>
      <c r="K150" s="69">
        <v>60000</v>
      </c>
      <c r="L150" s="69">
        <v>90000</v>
      </c>
      <c r="M150" s="69">
        <v>120000</v>
      </c>
      <c r="N150" s="25">
        <v>286249.75</v>
      </c>
      <c r="O150" s="25">
        <v>82500</v>
      </c>
      <c r="P150" s="25">
        <v>165000</v>
      </c>
      <c r="Q150" s="25">
        <v>247500</v>
      </c>
      <c r="R150" s="25">
        <v>330000</v>
      </c>
      <c r="S150" s="69">
        <v>0</v>
      </c>
      <c r="T150" s="69">
        <v>0</v>
      </c>
      <c r="U150" s="69">
        <v>0</v>
      </c>
      <c r="V150" s="69">
        <v>0</v>
      </c>
      <c r="W150" s="69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69">
        <v>9485</v>
      </c>
      <c r="AD150" s="69">
        <v>0</v>
      </c>
      <c r="AE150" s="69">
        <v>0</v>
      </c>
      <c r="AF150" s="69">
        <v>0</v>
      </c>
      <c r="AG150" s="69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25">
        <v>0</v>
      </c>
      <c r="AS150" s="25">
        <v>0</v>
      </c>
      <c r="AT150" s="25">
        <v>0</v>
      </c>
      <c r="AU150" s="25">
        <v>0</v>
      </c>
      <c r="AV150" s="25">
        <v>0</v>
      </c>
    </row>
    <row r="151" spans="1:48" ht="12.75">
      <c r="A151" s="44">
        <v>6010</v>
      </c>
      <c r="B151" s="44">
        <v>6010</v>
      </c>
      <c r="C151" s="3" t="s">
        <v>172</v>
      </c>
      <c r="D151" s="68">
        <v>58870</v>
      </c>
      <c r="E151" s="68">
        <v>10653</v>
      </c>
      <c r="F151" s="68">
        <v>21306</v>
      </c>
      <c r="G151" s="68">
        <v>31959</v>
      </c>
      <c r="H151" s="68">
        <v>42612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25">
        <v>15384</v>
      </c>
      <c r="O151" s="25">
        <v>0</v>
      </c>
      <c r="P151" s="25">
        <v>0</v>
      </c>
      <c r="Q151" s="25">
        <v>0</v>
      </c>
      <c r="R151" s="25">
        <v>0</v>
      </c>
      <c r="S151" s="69">
        <v>0</v>
      </c>
      <c r="T151" s="69">
        <v>0</v>
      </c>
      <c r="U151" s="69">
        <v>0</v>
      </c>
      <c r="V151" s="69">
        <v>0</v>
      </c>
      <c r="W151" s="69">
        <v>0</v>
      </c>
      <c r="X151" s="25">
        <v>43486</v>
      </c>
      <c r="Y151" s="25">
        <v>10653</v>
      </c>
      <c r="Z151" s="25">
        <v>21306</v>
      </c>
      <c r="AA151" s="25">
        <v>31959</v>
      </c>
      <c r="AB151" s="25">
        <v>42612</v>
      </c>
      <c r="AC151" s="69">
        <v>0</v>
      </c>
      <c r="AD151" s="69">
        <v>0</v>
      </c>
      <c r="AE151" s="69">
        <v>0</v>
      </c>
      <c r="AF151" s="69">
        <v>0</v>
      </c>
      <c r="AG151" s="69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0</v>
      </c>
    </row>
    <row r="152" spans="1:48" ht="12.75">
      <c r="A152" s="21"/>
      <c r="B152" s="21"/>
      <c r="C152" s="17" t="s">
        <v>18</v>
      </c>
      <c r="D152" s="70">
        <f aca="true" t="shared" si="13" ref="D152:M152">SUM(D150:D151)</f>
        <v>438017.75</v>
      </c>
      <c r="E152" s="70">
        <f t="shared" si="13"/>
        <v>123153</v>
      </c>
      <c r="F152" s="70">
        <f t="shared" si="13"/>
        <v>246306</v>
      </c>
      <c r="G152" s="70">
        <f t="shared" si="13"/>
        <v>369459</v>
      </c>
      <c r="H152" s="70">
        <f t="shared" si="13"/>
        <v>492612</v>
      </c>
      <c r="I152" s="71">
        <f t="shared" si="13"/>
        <v>83413</v>
      </c>
      <c r="J152" s="71">
        <f t="shared" si="13"/>
        <v>30000</v>
      </c>
      <c r="K152" s="71">
        <f t="shared" si="13"/>
        <v>60000</v>
      </c>
      <c r="L152" s="71">
        <f t="shared" si="13"/>
        <v>90000</v>
      </c>
      <c r="M152" s="71">
        <f t="shared" si="13"/>
        <v>120000</v>
      </c>
      <c r="N152" s="18">
        <f aca="true" t="shared" si="14" ref="N152:AV152">SUM(N150:N151)</f>
        <v>301633.75</v>
      </c>
      <c r="O152" s="18">
        <f t="shared" si="14"/>
        <v>82500</v>
      </c>
      <c r="P152" s="18">
        <f t="shared" si="14"/>
        <v>165000</v>
      </c>
      <c r="Q152" s="18">
        <f t="shared" si="14"/>
        <v>247500</v>
      </c>
      <c r="R152" s="18">
        <f t="shared" si="14"/>
        <v>330000</v>
      </c>
      <c r="S152" s="71">
        <f t="shared" si="14"/>
        <v>0</v>
      </c>
      <c r="T152" s="71">
        <f t="shared" si="14"/>
        <v>0</v>
      </c>
      <c r="U152" s="71">
        <f t="shared" si="14"/>
        <v>0</v>
      </c>
      <c r="V152" s="71">
        <f t="shared" si="14"/>
        <v>0</v>
      </c>
      <c r="W152" s="71">
        <f t="shared" si="14"/>
        <v>0</v>
      </c>
      <c r="X152" s="18">
        <f t="shared" si="14"/>
        <v>43486</v>
      </c>
      <c r="Y152" s="18">
        <f t="shared" si="14"/>
        <v>10653</v>
      </c>
      <c r="Z152" s="18">
        <f t="shared" si="14"/>
        <v>21306</v>
      </c>
      <c r="AA152" s="18">
        <f t="shared" si="14"/>
        <v>31959</v>
      </c>
      <c r="AB152" s="18">
        <f t="shared" si="14"/>
        <v>42612</v>
      </c>
      <c r="AC152" s="71">
        <f t="shared" si="14"/>
        <v>9485</v>
      </c>
      <c r="AD152" s="71">
        <f t="shared" si="14"/>
        <v>0</v>
      </c>
      <c r="AE152" s="71">
        <f t="shared" si="14"/>
        <v>0</v>
      </c>
      <c r="AF152" s="71">
        <f t="shared" si="14"/>
        <v>0</v>
      </c>
      <c r="AG152" s="71">
        <f t="shared" si="14"/>
        <v>0</v>
      </c>
      <c r="AH152" s="18">
        <f t="shared" si="14"/>
        <v>0</v>
      </c>
      <c r="AI152" s="18">
        <f t="shared" si="14"/>
        <v>0</v>
      </c>
      <c r="AJ152" s="18">
        <f t="shared" si="14"/>
        <v>0</v>
      </c>
      <c r="AK152" s="18">
        <f t="shared" si="14"/>
        <v>0</v>
      </c>
      <c r="AL152" s="18">
        <f t="shared" si="14"/>
        <v>0</v>
      </c>
      <c r="AM152" s="71">
        <f t="shared" si="14"/>
        <v>0</v>
      </c>
      <c r="AN152" s="71">
        <f t="shared" si="14"/>
        <v>0</v>
      </c>
      <c r="AO152" s="71">
        <f t="shared" si="14"/>
        <v>0</v>
      </c>
      <c r="AP152" s="71">
        <f t="shared" si="14"/>
        <v>0</v>
      </c>
      <c r="AQ152" s="71">
        <f t="shared" si="14"/>
        <v>0</v>
      </c>
      <c r="AR152" s="18">
        <f t="shared" si="14"/>
        <v>0</v>
      </c>
      <c r="AS152" s="18">
        <f t="shared" si="14"/>
        <v>0</v>
      </c>
      <c r="AT152" s="18">
        <f t="shared" si="14"/>
        <v>0</v>
      </c>
      <c r="AU152" s="18">
        <f t="shared" si="14"/>
        <v>0</v>
      </c>
      <c r="AV152" s="18">
        <f t="shared" si="14"/>
        <v>0</v>
      </c>
    </row>
    <row r="153" spans="1:48" ht="12.75">
      <c r="A153" s="44"/>
      <c r="B153" s="44"/>
      <c r="C153" s="3"/>
      <c r="D153" s="68"/>
      <c r="E153" s="68"/>
      <c r="F153" s="68"/>
      <c r="G153" s="68"/>
      <c r="H153" s="68"/>
      <c r="I153" s="69"/>
      <c r="J153" s="69"/>
      <c r="K153" s="69"/>
      <c r="L153" s="69"/>
      <c r="M153" s="69"/>
      <c r="N153" s="25"/>
      <c r="O153" s="25"/>
      <c r="P153" s="25"/>
      <c r="Q153" s="25"/>
      <c r="R153" s="25"/>
      <c r="S153" s="69"/>
      <c r="T153" s="69"/>
      <c r="U153" s="69"/>
      <c r="V153" s="69"/>
      <c r="W153" s="69"/>
      <c r="X153" s="25"/>
      <c r="Y153" s="25"/>
      <c r="Z153" s="25"/>
      <c r="AA153" s="25"/>
      <c r="AB153" s="25"/>
      <c r="AC153" s="69"/>
      <c r="AD153" s="69"/>
      <c r="AE153" s="69"/>
      <c r="AF153" s="69"/>
      <c r="AG153" s="69"/>
      <c r="AH153" s="25"/>
      <c r="AI153" s="25"/>
      <c r="AJ153" s="25"/>
      <c r="AK153" s="25"/>
      <c r="AL153" s="25"/>
      <c r="AM153" s="69"/>
      <c r="AN153" s="69"/>
      <c r="AO153" s="69"/>
      <c r="AP153" s="69"/>
      <c r="AQ153" s="69"/>
      <c r="AR153" s="25"/>
      <c r="AS153" s="25"/>
      <c r="AT153" s="25"/>
      <c r="AU153" s="25"/>
      <c r="AV153" s="25"/>
    </row>
    <row r="154" spans="1:48" ht="13.5" customHeight="1">
      <c r="A154" s="21"/>
      <c r="B154" s="21"/>
      <c r="C154" s="17" t="s">
        <v>5</v>
      </c>
      <c r="D154" s="70">
        <f aca="true" t="shared" si="15" ref="D154:AV154">D65-D83-D108-D148-D152</f>
        <v>534299.5699999998</v>
      </c>
      <c r="E154" s="70">
        <f t="shared" si="15"/>
        <v>-1381755</v>
      </c>
      <c r="F154" s="70">
        <f t="shared" si="15"/>
        <v>2491332</v>
      </c>
      <c r="G154" s="70">
        <f t="shared" si="15"/>
        <v>1328372</v>
      </c>
      <c r="H154" s="70">
        <f t="shared" si="15"/>
        <v>667441</v>
      </c>
      <c r="I154" s="71">
        <f t="shared" si="15"/>
        <v>-6897.779999999329</v>
      </c>
      <c r="J154" s="71">
        <f t="shared" si="15"/>
        <v>-472750</v>
      </c>
      <c r="K154" s="71">
        <f t="shared" si="15"/>
        <v>695000</v>
      </c>
      <c r="L154" s="71">
        <f t="shared" si="15"/>
        <v>759850</v>
      </c>
      <c r="M154" s="71">
        <f t="shared" si="15"/>
        <v>489950</v>
      </c>
      <c r="N154" s="18">
        <f t="shared" si="15"/>
        <v>277228.24999999814</v>
      </c>
      <c r="O154" s="18">
        <f t="shared" si="15"/>
        <v>-1132777</v>
      </c>
      <c r="P154" s="18">
        <f t="shared" si="15"/>
        <v>1860195</v>
      </c>
      <c r="Q154" s="18">
        <f t="shared" si="15"/>
        <v>523899</v>
      </c>
      <c r="R154" s="18">
        <f t="shared" si="15"/>
        <v>33505</v>
      </c>
      <c r="S154" s="71">
        <f t="shared" si="15"/>
        <v>5208.589999999815</v>
      </c>
      <c r="T154" s="71">
        <f t="shared" si="15"/>
        <v>224247</v>
      </c>
      <c r="U154" s="71">
        <f t="shared" si="15"/>
        <v>-26175</v>
      </c>
      <c r="V154" s="71">
        <f t="shared" si="15"/>
        <v>-198756</v>
      </c>
      <c r="W154" s="71">
        <f t="shared" si="15"/>
        <v>74851</v>
      </c>
      <c r="X154" s="18">
        <f t="shared" si="15"/>
        <v>154972.31999999986</v>
      </c>
      <c r="Y154" s="18">
        <f t="shared" si="15"/>
        <v>95827</v>
      </c>
      <c r="Z154" s="18">
        <f t="shared" si="15"/>
        <v>58614</v>
      </c>
      <c r="AA154" s="18">
        <f t="shared" si="15"/>
        <v>159928</v>
      </c>
      <c r="AB154" s="18">
        <f t="shared" si="15"/>
        <v>68287</v>
      </c>
      <c r="AC154" s="71">
        <f t="shared" si="15"/>
        <v>38609.95</v>
      </c>
      <c r="AD154" s="71">
        <f t="shared" si="15"/>
        <v>-8000</v>
      </c>
      <c r="AE154" s="71">
        <f t="shared" si="15"/>
        <v>-5500</v>
      </c>
      <c r="AF154" s="71">
        <f t="shared" si="15"/>
        <v>-8876</v>
      </c>
      <c r="AG154" s="71">
        <f t="shared" si="15"/>
        <v>804</v>
      </c>
      <c r="AH154" s="18">
        <f t="shared" si="15"/>
        <v>33673.42</v>
      </c>
      <c r="AI154" s="18">
        <f t="shared" si="15"/>
        <v>-15000</v>
      </c>
      <c r="AJ154" s="18">
        <f t="shared" si="15"/>
        <v>-17500</v>
      </c>
      <c r="AK154" s="18">
        <f t="shared" si="15"/>
        <v>2000</v>
      </c>
      <c r="AL154" s="18">
        <f t="shared" si="15"/>
        <v>1000</v>
      </c>
      <c r="AM154" s="71">
        <f t="shared" si="15"/>
        <v>-133.80000000000018</v>
      </c>
      <c r="AN154" s="71">
        <f t="shared" si="15"/>
        <v>2500</v>
      </c>
      <c r="AO154" s="71">
        <f t="shared" si="15"/>
        <v>2500</v>
      </c>
      <c r="AP154" s="71">
        <f t="shared" si="15"/>
        <v>19500</v>
      </c>
      <c r="AQ154" s="71">
        <f t="shared" si="15"/>
        <v>16085</v>
      </c>
      <c r="AR154" s="18">
        <f t="shared" si="15"/>
        <v>31638.620000000003</v>
      </c>
      <c r="AS154" s="18">
        <f t="shared" si="15"/>
        <v>-75802</v>
      </c>
      <c r="AT154" s="18">
        <f t="shared" si="15"/>
        <v>-75802</v>
      </c>
      <c r="AU154" s="18">
        <f t="shared" si="15"/>
        <v>70827</v>
      </c>
      <c r="AV154" s="18">
        <f t="shared" si="15"/>
        <v>-17041</v>
      </c>
    </row>
    <row r="155" spans="1:48" ht="13.5" customHeight="1">
      <c r="A155" s="44"/>
      <c r="B155" s="44"/>
      <c r="C155" s="3"/>
      <c r="D155" s="68"/>
      <c r="E155" s="68"/>
      <c r="F155" s="68"/>
      <c r="G155" s="68"/>
      <c r="H155" s="68"/>
      <c r="I155" s="69"/>
      <c r="J155" s="69"/>
      <c r="K155" s="69"/>
      <c r="L155" s="69"/>
      <c r="M155" s="69"/>
      <c r="N155" s="25"/>
      <c r="O155" s="25"/>
      <c r="P155" s="25"/>
      <c r="Q155" s="25"/>
      <c r="R155" s="25"/>
      <c r="S155" s="69"/>
      <c r="T155" s="69"/>
      <c r="U155" s="69"/>
      <c r="V155" s="69"/>
      <c r="W155" s="69"/>
      <c r="X155" s="25"/>
      <c r="Y155" s="25"/>
      <c r="Z155" s="25"/>
      <c r="AA155" s="25"/>
      <c r="AB155" s="25"/>
      <c r="AC155" s="69"/>
      <c r="AD155" s="69"/>
      <c r="AE155" s="69"/>
      <c r="AF155" s="69"/>
      <c r="AG155" s="69"/>
      <c r="AH155" s="25"/>
      <c r="AI155" s="25"/>
      <c r="AJ155" s="25"/>
      <c r="AK155" s="25"/>
      <c r="AL155" s="25"/>
      <c r="AM155" s="69"/>
      <c r="AN155" s="69"/>
      <c r="AO155" s="69"/>
      <c r="AP155" s="69"/>
      <c r="AQ155" s="69"/>
      <c r="AR155" s="25"/>
      <c r="AS155" s="25"/>
      <c r="AT155" s="25"/>
      <c r="AU155" s="25"/>
      <c r="AV155" s="25"/>
    </row>
    <row r="156" spans="1:48" ht="13.5" customHeight="1">
      <c r="A156" s="44">
        <v>8050</v>
      </c>
      <c r="B156" s="44">
        <v>8050</v>
      </c>
      <c r="C156" s="3" t="s">
        <v>11</v>
      </c>
      <c r="D156" s="68">
        <v>-12051.35</v>
      </c>
      <c r="E156" s="68">
        <v>0</v>
      </c>
      <c r="F156" s="68">
        <v>0</v>
      </c>
      <c r="G156" s="68">
        <v>0</v>
      </c>
      <c r="H156" s="68">
        <v>-15000</v>
      </c>
      <c r="I156" s="69">
        <v>-6530.78</v>
      </c>
      <c r="J156" s="69">
        <v>0</v>
      </c>
      <c r="K156" s="69">
        <v>0</v>
      </c>
      <c r="L156" s="69">
        <v>0</v>
      </c>
      <c r="M156" s="69">
        <v>0</v>
      </c>
      <c r="N156" s="25">
        <v>-3483.57</v>
      </c>
      <c r="O156" s="25">
        <v>0</v>
      </c>
      <c r="P156" s="25">
        <v>0</v>
      </c>
      <c r="Q156" s="25">
        <v>0</v>
      </c>
      <c r="R156" s="25">
        <v>-15000</v>
      </c>
      <c r="S156" s="69">
        <v>-712.88</v>
      </c>
      <c r="T156" s="69">
        <v>0</v>
      </c>
      <c r="U156" s="69">
        <v>0</v>
      </c>
      <c r="V156" s="69">
        <v>0</v>
      </c>
      <c r="W156" s="69">
        <v>0</v>
      </c>
      <c r="X156" s="25">
        <v>-95.2</v>
      </c>
      <c r="Y156" s="25">
        <v>0</v>
      </c>
      <c r="Z156" s="25">
        <v>0</v>
      </c>
      <c r="AA156" s="25">
        <v>0</v>
      </c>
      <c r="AB156" s="25">
        <v>0</v>
      </c>
      <c r="AC156" s="69">
        <v>-37.25</v>
      </c>
      <c r="AD156" s="69">
        <v>0</v>
      </c>
      <c r="AE156" s="69">
        <v>0</v>
      </c>
      <c r="AF156" s="69">
        <v>0</v>
      </c>
      <c r="AG156" s="69">
        <v>0</v>
      </c>
      <c r="AH156" s="25">
        <v>-109.16</v>
      </c>
      <c r="AI156" s="25">
        <v>0</v>
      </c>
      <c r="AJ156" s="25">
        <v>0</v>
      </c>
      <c r="AK156" s="25">
        <v>0</v>
      </c>
      <c r="AL156" s="25">
        <v>0</v>
      </c>
      <c r="AM156" s="69">
        <v>-102.34</v>
      </c>
      <c r="AN156" s="69">
        <v>0</v>
      </c>
      <c r="AO156" s="69">
        <v>0</v>
      </c>
      <c r="AP156" s="69">
        <v>0</v>
      </c>
      <c r="AQ156" s="69">
        <v>0</v>
      </c>
      <c r="AR156" s="25">
        <v>-980.17</v>
      </c>
      <c r="AS156" s="25">
        <v>0</v>
      </c>
      <c r="AT156" s="25">
        <v>0</v>
      </c>
      <c r="AU156" s="25">
        <v>0</v>
      </c>
      <c r="AV156" s="25">
        <v>0</v>
      </c>
    </row>
    <row r="157" spans="1:48" ht="13.5" customHeight="1">
      <c r="A157" s="44">
        <v>8070</v>
      </c>
      <c r="B157" s="44">
        <v>8070</v>
      </c>
      <c r="C157" s="3" t="s">
        <v>64</v>
      </c>
      <c r="D157" s="68">
        <v>-367</v>
      </c>
      <c r="E157" s="68">
        <v>0</v>
      </c>
      <c r="F157" s="68">
        <v>0</v>
      </c>
      <c r="G157" s="68">
        <v>0</v>
      </c>
      <c r="H157" s="68">
        <v>0</v>
      </c>
      <c r="I157" s="69">
        <v>-367</v>
      </c>
      <c r="J157" s="69">
        <v>0</v>
      </c>
      <c r="K157" s="69">
        <v>0</v>
      </c>
      <c r="L157" s="69">
        <v>0</v>
      </c>
      <c r="M157" s="69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69">
        <v>0</v>
      </c>
      <c r="T157" s="69">
        <v>0</v>
      </c>
      <c r="U157" s="69">
        <v>0</v>
      </c>
      <c r="V157" s="69">
        <v>0</v>
      </c>
      <c r="W157" s="69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25">
        <v>0</v>
      </c>
      <c r="AS157" s="25">
        <v>0</v>
      </c>
      <c r="AT157" s="25">
        <v>0</v>
      </c>
      <c r="AU157" s="25">
        <v>0</v>
      </c>
      <c r="AV157" s="25">
        <v>0</v>
      </c>
    </row>
    <row r="158" spans="1:48" ht="13.5" customHeight="1">
      <c r="A158" s="44">
        <v>8150</v>
      </c>
      <c r="B158" s="44">
        <v>8150</v>
      </c>
      <c r="C158" s="3" t="s">
        <v>173</v>
      </c>
      <c r="D158" s="68">
        <v>32734.27</v>
      </c>
      <c r="E158" s="68">
        <v>0</v>
      </c>
      <c r="F158" s="68">
        <v>0</v>
      </c>
      <c r="G158" s="68">
        <v>0</v>
      </c>
      <c r="H158" s="68">
        <v>46000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25">
        <v>29934.27</v>
      </c>
      <c r="O158" s="25">
        <v>0</v>
      </c>
      <c r="P158" s="25">
        <v>0</v>
      </c>
      <c r="Q158" s="25">
        <v>0</v>
      </c>
      <c r="R158" s="25">
        <v>46000</v>
      </c>
      <c r="S158" s="69">
        <v>0</v>
      </c>
      <c r="T158" s="69">
        <v>0</v>
      </c>
      <c r="U158" s="69">
        <v>0</v>
      </c>
      <c r="V158" s="69">
        <v>0</v>
      </c>
      <c r="W158" s="69">
        <v>0</v>
      </c>
      <c r="X158" s="25">
        <v>2800</v>
      </c>
      <c r="Y158" s="25">
        <v>0</v>
      </c>
      <c r="Z158" s="25">
        <v>0</v>
      </c>
      <c r="AA158" s="25">
        <v>0</v>
      </c>
      <c r="AB158" s="25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25">
        <v>0</v>
      </c>
      <c r="AS158" s="25">
        <v>0</v>
      </c>
      <c r="AT158" s="25">
        <v>0</v>
      </c>
      <c r="AU158" s="25">
        <v>0</v>
      </c>
      <c r="AV158" s="25">
        <v>0</v>
      </c>
    </row>
    <row r="159" spans="1:48" ht="13.5" customHeight="1">
      <c r="A159" s="21"/>
      <c r="B159" s="21"/>
      <c r="C159" s="17" t="s">
        <v>52</v>
      </c>
      <c r="D159" s="70">
        <f aca="true" t="shared" si="16" ref="D159:M159">SUM(D156:D158)</f>
        <v>20315.92</v>
      </c>
      <c r="E159" s="70">
        <f t="shared" si="16"/>
        <v>0</v>
      </c>
      <c r="F159" s="70">
        <f t="shared" si="16"/>
        <v>0</v>
      </c>
      <c r="G159" s="70">
        <f t="shared" si="16"/>
        <v>0</v>
      </c>
      <c r="H159" s="70">
        <f t="shared" si="16"/>
        <v>31000</v>
      </c>
      <c r="I159" s="71">
        <f t="shared" si="16"/>
        <v>-6897.78</v>
      </c>
      <c r="J159" s="71">
        <f t="shared" si="16"/>
        <v>0</v>
      </c>
      <c r="K159" s="71">
        <f t="shared" si="16"/>
        <v>0</v>
      </c>
      <c r="L159" s="71">
        <f t="shared" si="16"/>
        <v>0</v>
      </c>
      <c r="M159" s="71">
        <f t="shared" si="16"/>
        <v>0</v>
      </c>
      <c r="N159" s="18">
        <f aca="true" t="shared" si="17" ref="N159:AV159">SUM(N156:N158)</f>
        <v>26450.7</v>
      </c>
      <c r="O159" s="18">
        <f t="shared" si="17"/>
        <v>0</v>
      </c>
      <c r="P159" s="18">
        <f t="shared" si="17"/>
        <v>0</v>
      </c>
      <c r="Q159" s="18">
        <f t="shared" si="17"/>
        <v>0</v>
      </c>
      <c r="R159" s="18">
        <f t="shared" si="17"/>
        <v>31000</v>
      </c>
      <c r="S159" s="71">
        <f t="shared" si="17"/>
        <v>-712.88</v>
      </c>
      <c r="T159" s="71">
        <f t="shared" si="17"/>
        <v>0</v>
      </c>
      <c r="U159" s="71">
        <f t="shared" si="17"/>
        <v>0</v>
      </c>
      <c r="V159" s="71">
        <f t="shared" si="17"/>
        <v>0</v>
      </c>
      <c r="W159" s="71">
        <f t="shared" si="17"/>
        <v>0</v>
      </c>
      <c r="X159" s="18">
        <f t="shared" si="17"/>
        <v>2704.8</v>
      </c>
      <c r="Y159" s="18">
        <f t="shared" si="17"/>
        <v>0</v>
      </c>
      <c r="Z159" s="18">
        <f t="shared" si="17"/>
        <v>0</v>
      </c>
      <c r="AA159" s="18">
        <f t="shared" si="17"/>
        <v>0</v>
      </c>
      <c r="AB159" s="18">
        <f t="shared" si="17"/>
        <v>0</v>
      </c>
      <c r="AC159" s="71">
        <f t="shared" si="17"/>
        <v>-37.25</v>
      </c>
      <c r="AD159" s="71">
        <f t="shared" si="17"/>
        <v>0</v>
      </c>
      <c r="AE159" s="71">
        <f t="shared" si="17"/>
        <v>0</v>
      </c>
      <c r="AF159" s="71">
        <f t="shared" si="17"/>
        <v>0</v>
      </c>
      <c r="AG159" s="71">
        <f t="shared" si="17"/>
        <v>0</v>
      </c>
      <c r="AH159" s="18">
        <f t="shared" si="17"/>
        <v>-109.16</v>
      </c>
      <c r="AI159" s="18">
        <f t="shared" si="17"/>
        <v>0</v>
      </c>
      <c r="AJ159" s="18">
        <f t="shared" si="17"/>
        <v>0</v>
      </c>
      <c r="AK159" s="18">
        <f t="shared" si="17"/>
        <v>0</v>
      </c>
      <c r="AL159" s="18">
        <f t="shared" si="17"/>
        <v>0</v>
      </c>
      <c r="AM159" s="71">
        <f t="shared" si="17"/>
        <v>-102.34</v>
      </c>
      <c r="AN159" s="71">
        <f t="shared" si="17"/>
        <v>0</v>
      </c>
      <c r="AO159" s="71">
        <f t="shared" si="17"/>
        <v>0</v>
      </c>
      <c r="AP159" s="71">
        <f t="shared" si="17"/>
        <v>0</v>
      </c>
      <c r="AQ159" s="71">
        <f t="shared" si="17"/>
        <v>0</v>
      </c>
      <c r="AR159" s="18">
        <f t="shared" si="17"/>
        <v>-980.17</v>
      </c>
      <c r="AS159" s="18">
        <f t="shared" si="17"/>
        <v>0</v>
      </c>
      <c r="AT159" s="18">
        <f t="shared" si="17"/>
        <v>0</v>
      </c>
      <c r="AU159" s="18">
        <f t="shared" si="17"/>
        <v>0</v>
      </c>
      <c r="AV159" s="18">
        <f t="shared" si="17"/>
        <v>0</v>
      </c>
    </row>
    <row r="160" spans="1:48" ht="12.75">
      <c r="A160" s="44"/>
      <c r="B160" s="44"/>
      <c r="C160" s="3"/>
      <c r="D160" s="68"/>
      <c r="E160" s="68"/>
      <c r="F160" s="68"/>
      <c r="G160" s="68"/>
      <c r="H160" s="68"/>
      <c r="I160" s="69"/>
      <c r="J160" s="69"/>
      <c r="K160" s="69"/>
      <c r="L160" s="69"/>
      <c r="M160" s="69"/>
      <c r="N160" s="25"/>
      <c r="O160" s="25"/>
      <c r="P160" s="25"/>
      <c r="Q160" s="25"/>
      <c r="R160" s="25"/>
      <c r="S160" s="69"/>
      <c r="T160" s="69"/>
      <c r="U160" s="69"/>
      <c r="V160" s="69"/>
      <c r="W160" s="69"/>
      <c r="X160" s="25"/>
      <c r="Y160" s="25"/>
      <c r="Z160" s="25"/>
      <c r="AA160" s="25"/>
      <c r="AB160" s="25"/>
      <c r="AC160" s="69"/>
      <c r="AD160" s="69"/>
      <c r="AE160" s="69"/>
      <c r="AF160" s="69"/>
      <c r="AG160" s="69"/>
      <c r="AH160" s="25"/>
      <c r="AI160" s="25"/>
      <c r="AJ160" s="25"/>
      <c r="AK160" s="25"/>
      <c r="AL160" s="25"/>
      <c r="AM160" s="69"/>
      <c r="AN160" s="69"/>
      <c r="AO160" s="69"/>
      <c r="AP160" s="69"/>
      <c r="AQ160" s="69"/>
      <c r="AR160" s="25"/>
      <c r="AS160" s="25"/>
      <c r="AT160" s="25"/>
      <c r="AU160" s="25"/>
      <c r="AV160" s="25"/>
    </row>
    <row r="161" spans="1:48" ht="12.75">
      <c r="A161" s="21"/>
      <c r="B161" s="21"/>
      <c r="C161" s="19" t="s">
        <v>16</v>
      </c>
      <c r="D161" s="72">
        <f aca="true" t="shared" si="18" ref="D161:M161">D154-D159</f>
        <v>513983.64999999985</v>
      </c>
      <c r="E161" s="72">
        <f t="shared" si="18"/>
        <v>-1381755</v>
      </c>
      <c r="F161" s="72">
        <f t="shared" si="18"/>
        <v>2491332</v>
      </c>
      <c r="G161" s="72">
        <f t="shared" si="18"/>
        <v>1328372</v>
      </c>
      <c r="H161" s="72">
        <f t="shared" si="18"/>
        <v>636441</v>
      </c>
      <c r="I161" s="73">
        <f t="shared" si="18"/>
        <v>6.702975952066481E-10</v>
      </c>
      <c r="J161" s="73">
        <f t="shared" si="18"/>
        <v>-472750</v>
      </c>
      <c r="K161" s="73">
        <f t="shared" si="18"/>
        <v>695000</v>
      </c>
      <c r="L161" s="73">
        <f t="shared" si="18"/>
        <v>759850</v>
      </c>
      <c r="M161" s="73">
        <f t="shared" si="18"/>
        <v>489950</v>
      </c>
      <c r="N161" s="20">
        <f aca="true" t="shared" si="19" ref="N161:AV161">N154-N159</f>
        <v>250777.54999999813</v>
      </c>
      <c r="O161" s="20">
        <f t="shared" si="19"/>
        <v>-1132777</v>
      </c>
      <c r="P161" s="20">
        <f t="shared" si="19"/>
        <v>1860195</v>
      </c>
      <c r="Q161" s="20">
        <f t="shared" si="19"/>
        <v>523899</v>
      </c>
      <c r="R161" s="20">
        <f t="shared" si="19"/>
        <v>2505</v>
      </c>
      <c r="S161" s="73">
        <f t="shared" si="19"/>
        <v>5921.469999999815</v>
      </c>
      <c r="T161" s="73">
        <f t="shared" si="19"/>
        <v>224247</v>
      </c>
      <c r="U161" s="73">
        <f t="shared" si="19"/>
        <v>-26175</v>
      </c>
      <c r="V161" s="73">
        <f t="shared" si="19"/>
        <v>-198756</v>
      </c>
      <c r="W161" s="73">
        <f t="shared" si="19"/>
        <v>74851</v>
      </c>
      <c r="X161" s="20">
        <f t="shared" si="19"/>
        <v>152267.51999999987</v>
      </c>
      <c r="Y161" s="20">
        <f t="shared" si="19"/>
        <v>95827</v>
      </c>
      <c r="Z161" s="20">
        <f t="shared" si="19"/>
        <v>58614</v>
      </c>
      <c r="AA161" s="20">
        <f t="shared" si="19"/>
        <v>159928</v>
      </c>
      <c r="AB161" s="20">
        <f t="shared" si="19"/>
        <v>68287</v>
      </c>
      <c r="AC161" s="73">
        <f t="shared" si="19"/>
        <v>38647.2</v>
      </c>
      <c r="AD161" s="73">
        <f t="shared" si="19"/>
        <v>-8000</v>
      </c>
      <c r="AE161" s="73">
        <f t="shared" si="19"/>
        <v>-5500</v>
      </c>
      <c r="AF161" s="73">
        <f t="shared" si="19"/>
        <v>-8876</v>
      </c>
      <c r="AG161" s="73">
        <f t="shared" si="19"/>
        <v>804</v>
      </c>
      <c r="AH161" s="20">
        <f t="shared" si="19"/>
        <v>33782.58</v>
      </c>
      <c r="AI161" s="20">
        <f t="shared" si="19"/>
        <v>-15000</v>
      </c>
      <c r="AJ161" s="20">
        <f t="shared" si="19"/>
        <v>-17500</v>
      </c>
      <c r="AK161" s="20">
        <f t="shared" si="19"/>
        <v>2000</v>
      </c>
      <c r="AL161" s="20">
        <f t="shared" si="19"/>
        <v>1000</v>
      </c>
      <c r="AM161" s="73">
        <f t="shared" si="19"/>
        <v>-31.46000000000018</v>
      </c>
      <c r="AN161" s="73">
        <f t="shared" si="19"/>
        <v>2500</v>
      </c>
      <c r="AO161" s="73">
        <f t="shared" si="19"/>
        <v>2500</v>
      </c>
      <c r="AP161" s="73">
        <f t="shared" si="19"/>
        <v>19500</v>
      </c>
      <c r="AQ161" s="73">
        <f t="shared" si="19"/>
        <v>16085</v>
      </c>
      <c r="AR161" s="20">
        <f t="shared" si="19"/>
        <v>32618.79</v>
      </c>
      <c r="AS161" s="20">
        <f t="shared" si="19"/>
        <v>-75802</v>
      </c>
      <c r="AT161" s="20">
        <f t="shared" si="19"/>
        <v>-75802</v>
      </c>
      <c r="AU161" s="20">
        <f t="shared" si="19"/>
        <v>70827</v>
      </c>
      <c r="AV161" s="20">
        <f t="shared" si="19"/>
        <v>-17041</v>
      </c>
    </row>
    <row r="162" spans="5:48" ht="15.75" customHeight="1">
      <c r="E162" s="74"/>
      <c r="F162" s="74"/>
      <c r="G162" s="74"/>
      <c r="H162" s="74"/>
      <c r="J162" s="74"/>
      <c r="K162" s="74"/>
      <c r="L162" s="74"/>
      <c r="M162" s="74"/>
      <c r="O162" s="74"/>
      <c r="P162" s="74"/>
      <c r="Q162" s="74"/>
      <c r="R162" s="74"/>
      <c r="T162" s="74"/>
      <c r="U162" s="74"/>
      <c r="V162" s="74"/>
      <c r="W162" s="74"/>
      <c r="Y162" s="74"/>
      <c r="Z162" s="74"/>
      <c r="AA162" s="74"/>
      <c r="AB162" s="74"/>
      <c r="AD162" s="74"/>
      <c r="AE162" s="74"/>
      <c r="AF162" s="74"/>
      <c r="AG162" s="74"/>
      <c r="AI162" s="74"/>
      <c r="AJ162" s="74"/>
      <c r="AK162" s="74"/>
      <c r="AL162" s="74"/>
      <c r="AN162" s="74"/>
      <c r="AO162" s="74"/>
      <c r="AP162" s="74"/>
      <c r="AQ162" s="74"/>
      <c r="AS162" s="74"/>
      <c r="AT162" s="74"/>
      <c r="AU162" s="74"/>
      <c r="AV162" s="74"/>
    </row>
  </sheetData>
  <sheetProtection/>
  <mergeCells count="18">
    <mergeCell ref="AS6:AV6"/>
    <mergeCell ref="E32:H32"/>
    <mergeCell ref="J32:M32"/>
    <mergeCell ref="O32:R32"/>
    <mergeCell ref="T32:W32"/>
    <mergeCell ref="Y32:AB32"/>
    <mergeCell ref="AD32:AG32"/>
    <mergeCell ref="AI32:AL32"/>
    <mergeCell ref="AS32:AV32"/>
    <mergeCell ref="AN6:AQ6"/>
    <mergeCell ref="AN32:AQ32"/>
    <mergeCell ref="E6:H6"/>
    <mergeCell ref="J6:M6"/>
    <mergeCell ref="O6:R6"/>
    <mergeCell ref="T6:W6"/>
    <mergeCell ref="Y6:AB6"/>
    <mergeCell ref="AD6:AG6"/>
    <mergeCell ref="AI6:AL6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2.7109375" style="0" customWidth="1"/>
  </cols>
  <sheetData>
    <row r="1" spans="1:16" ht="15">
      <c r="A1" s="2">
        <v>99</v>
      </c>
      <c r="C1" s="1" t="s">
        <v>42</v>
      </c>
      <c r="D1" s="1" t="str">
        <f>Totalt!D1</f>
        <v>Pr desember</v>
      </c>
      <c r="H1" s="9"/>
      <c r="J1" s="9"/>
      <c r="K1"/>
      <c r="M1"/>
      <c r="N1"/>
      <c r="O1"/>
      <c r="P1"/>
    </row>
    <row r="2" spans="3:16" ht="15">
      <c r="C2" s="1"/>
      <c r="D2" s="1"/>
      <c r="K2" s="1"/>
      <c r="M2" s="1"/>
      <c r="N2" s="1"/>
      <c r="O2" s="1"/>
      <c r="P2" s="1"/>
    </row>
    <row r="3" spans="3:16" ht="15">
      <c r="C3" s="1" t="s">
        <v>53</v>
      </c>
      <c r="D3" s="1"/>
      <c r="K3" s="1"/>
      <c r="M3" s="1"/>
      <c r="N3" s="1"/>
      <c r="O3" s="1"/>
      <c r="P3" s="1"/>
    </row>
    <row r="4" spans="3:16" ht="15">
      <c r="C4" s="1"/>
      <c r="D4" s="1"/>
      <c r="K4" s="1"/>
      <c r="M4" s="1"/>
      <c r="N4" s="1"/>
      <c r="O4" s="1"/>
      <c r="P4" s="1"/>
    </row>
    <row r="5" spans="1:17" s="84" customFormat="1" ht="12" hidden="1">
      <c r="A5" s="82"/>
      <c r="B5" s="82"/>
      <c r="C5" s="83"/>
      <c r="D5" s="83" t="e">
        <f>Totalt!D5</f>
        <v>#REF!</v>
      </c>
      <c r="E5" s="83" t="e">
        <f>Totalt!E5</f>
        <v>#REF!</v>
      </c>
      <c r="F5" s="83">
        <f>Totalt!F5</f>
        <v>0</v>
      </c>
      <c r="G5" s="83" t="e">
        <f>Totalt!G5</f>
        <v>#REF!</v>
      </c>
      <c r="H5" s="83">
        <v>201701</v>
      </c>
      <c r="I5" s="83">
        <f>Totalt!I5</f>
        <v>0</v>
      </c>
      <c r="J5" s="83" t="e">
        <f>Totalt!J5</f>
        <v>#REF!</v>
      </c>
      <c r="K5" s="83" t="e">
        <f>Totalt!K5</f>
        <v>#REF!</v>
      </c>
      <c r="L5" s="83">
        <f>Totalt!L5</f>
        <v>0</v>
      </c>
      <c r="M5" s="83" t="e">
        <f>Totalt!M5</f>
        <v>#REF!</v>
      </c>
      <c r="N5" s="83" t="e">
        <f>Totalt!N5</f>
        <v>#REF!</v>
      </c>
      <c r="O5" s="83">
        <f>Totalt!O5</f>
        <v>0</v>
      </c>
      <c r="P5" s="83" t="e">
        <f>Totalt!P5</f>
        <v>#REF!</v>
      </c>
      <c r="Q5" s="82"/>
    </row>
    <row r="6" spans="1:17" s="84" customFormat="1" ht="12" hidden="1">
      <c r="A6" s="82"/>
      <c r="B6" s="82"/>
      <c r="C6" s="83"/>
      <c r="D6" s="83">
        <v>201703</v>
      </c>
      <c r="E6" s="83">
        <f>Totalt!E6</f>
        <v>201703</v>
      </c>
      <c r="F6" s="83">
        <f>Totalt!F6</f>
        <v>0</v>
      </c>
      <c r="G6" s="83">
        <v>201706</v>
      </c>
      <c r="H6" s="83" t="e">
        <f>Totalt!H6</f>
        <v>#REF!</v>
      </c>
      <c r="I6" s="83">
        <f>Totalt!I6</f>
        <v>0</v>
      </c>
      <c r="J6" s="83">
        <f>Totalt!J6</f>
        <v>201709</v>
      </c>
      <c r="K6" s="83" t="e">
        <f>Totalt!K6</f>
        <v>#REF!</v>
      </c>
      <c r="L6" s="83">
        <f>Totalt!L6</f>
        <v>0</v>
      </c>
      <c r="M6" s="83">
        <f>Totalt!M6</f>
        <v>201712</v>
      </c>
      <c r="N6" s="83" t="e">
        <f>Totalt!N6</f>
        <v>#REF!</v>
      </c>
      <c r="O6" s="83">
        <f>Totalt!O6</f>
        <v>0</v>
      </c>
      <c r="P6" s="83" t="e">
        <f>Totalt!P6</f>
        <v>#REF!</v>
      </c>
      <c r="Q6" s="82"/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23" t="s">
        <v>175</v>
      </c>
      <c r="H8" s="23" t="s">
        <v>175</v>
      </c>
      <c r="I8" s="23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189350</v>
      </c>
      <c r="E9" s="24">
        <v>229643</v>
      </c>
      <c r="F9" s="24">
        <f aca="true" t="shared" si="0" ref="F9:F15">D9-E9</f>
        <v>-40293</v>
      </c>
      <c r="G9" s="24">
        <v>188550</v>
      </c>
      <c r="H9" s="24">
        <v>229643</v>
      </c>
      <c r="I9" s="24">
        <f aca="true" t="shared" si="1" ref="I9:I15">G9-H9</f>
        <v>-41093</v>
      </c>
      <c r="J9" s="24">
        <v>190036</v>
      </c>
      <c r="K9" s="24">
        <v>229643</v>
      </c>
      <c r="L9" s="24">
        <f aca="true" t="shared" si="2" ref="L9:L15">J9-K9</f>
        <v>-39607</v>
      </c>
      <c r="M9" s="24">
        <v>341730</v>
      </c>
      <c r="N9" s="24">
        <v>382739</v>
      </c>
      <c r="O9" s="24">
        <f aca="true" t="shared" si="3" ref="O9:O15">M9-N9</f>
        <v>-41009</v>
      </c>
      <c r="P9" s="24">
        <v>382739</v>
      </c>
      <c r="Q9" s="77" t="e">
        <f>M9-#REF!</f>
        <v>#REF!</v>
      </c>
    </row>
    <row r="10" spans="1:17" ht="12.75">
      <c r="A10" s="2">
        <v>322</v>
      </c>
      <c r="B10" s="2">
        <v>322</v>
      </c>
      <c r="C10" s="3" t="s">
        <v>67</v>
      </c>
      <c r="D10" s="25">
        <v>37500</v>
      </c>
      <c r="E10" s="25">
        <v>51000</v>
      </c>
      <c r="F10" s="25">
        <f t="shared" si="0"/>
        <v>-13500</v>
      </c>
      <c r="G10" s="25">
        <v>37500</v>
      </c>
      <c r="H10" s="25">
        <v>51000</v>
      </c>
      <c r="I10" s="25">
        <f t="shared" si="1"/>
        <v>-13500</v>
      </c>
      <c r="J10" s="25">
        <v>37500</v>
      </c>
      <c r="K10" s="25">
        <v>51000</v>
      </c>
      <c r="L10" s="25">
        <f t="shared" si="2"/>
        <v>-13500</v>
      </c>
      <c r="M10" s="25">
        <v>75000</v>
      </c>
      <c r="N10" s="25">
        <v>85000</v>
      </c>
      <c r="O10" s="25">
        <f t="shared" si="3"/>
        <v>-10000</v>
      </c>
      <c r="P10" s="25">
        <v>85000</v>
      </c>
      <c r="Q10" s="78" t="e">
        <f>M10-#REF!</f>
        <v>#REF!</v>
      </c>
    </row>
    <row r="11" spans="1:17" ht="12.75">
      <c r="A11" s="2">
        <v>323</v>
      </c>
      <c r="B11" s="2">
        <v>323</v>
      </c>
      <c r="C11" s="3" t="s">
        <v>68</v>
      </c>
      <c r="D11" s="25">
        <v>99324.78</v>
      </c>
      <c r="E11" s="25">
        <v>14400</v>
      </c>
      <c r="F11" s="25">
        <f t="shared" si="0"/>
        <v>84924.78</v>
      </c>
      <c r="G11" s="25">
        <v>99324.78</v>
      </c>
      <c r="H11" s="25">
        <v>14400</v>
      </c>
      <c r="I11" s="25">
        <f t="shared" si="1"/>
        <v>84924.78</v>
      </c>
      <c r="J11" s="25">
        <v>99324.78</v>
      </c>
      <c r="K11" s="25">
        <v>14400</v>
      </c>
      <c r="L11" s="25">
        <f t="shared" si="2"/>
        <v>84924.78</v>
      </c>
      <c r="M11" s="25">
        <v>99324.78</v>
      </c>
      <c r="N11" s="25">
        <v>24000</v>
      </c>
      <c r="O11" s="25">
        <f t="shared" si="3"/>
        <v>75324.78</v>
      </c>
      <c r="P11" s="25">
        <v>24000</v>
      </c>
      <c r="Q11" s="78" t="e">
        <f>M11-#REF!</f>
        <v>#REF!</v>
      </c>
    </row>
    <row r="12" spans="1:17" ht="12.75">
      <c r="A12" s="2">
        <v>324</v>
      </c>
      <c r="B12" s="2">
        <v>324</v>
      </c>
      <c r="C12" s="3" t="s">
        <v>69</v>
      </c>
      <c r="D12" s="25">
        <v>515.1</v>
      </c>
      <c r="E12" s="25">
        <v>6000</v>
      </c>
      <c r="F12" s="25">
        <f t="shared" si="0"/>
        <v>-5484.9</v>
      </c>
      <c r="G12" s="25">
        <v>1415.1</v>
      </c>
      <c r="H12" s="25">
        <v>6000</v>
      </c>
      <c r="I12" s="25">
        <f t="shared" si="1"/>
        <v>-4584.9</v>
      </c>
      <c r="J12" s="25">
        <v>1615.1</v>
      </c>
      <c r="K12" s="25">
        <v>6000</v>
      </c>
      <c r="L12" s="25">
        <f t="shared" si="2"/>
        <v>-4384.9</v>
      </c>
      <c r="M12" s="25">
        <v>5885.1</v>
      </c>
      <c r="N12" s="25">
        <v>10000</v>
      </c>
      <c r="O12" s="25">
        <f t="shared" si="3"/>
        <v>-4114.9</v>
      </c>
      <c r="P12" s="25">
        <v>10000</v>
      </c>
      <c r="Q12" s="78" t="e">
        <f>M12-#REF!</f>
        <v>#REF!</v>
      </c>
    </row>
    <row r="13" spans="1:17" ht="12.75">
      <c r="A13" s="2">
        <v>325</v>
      </c>
      <c r="B13" s="2">
        <v>325</v>
      </c>
      <c r="C13" s="3" t="s">
        <v>70</v>
      </c>
      <c r="D13" s="25">
        <v>0</v>
      </c>
      <c r="E13" s="25">
        <v>0</v>
      </c>
      <c r="F13" s="25">
        <f t="shared" si="0"/>
        <v>0</v>
      </c>
      <c r="G13" s="25">
        <v>0</v>
      </c>
      <c r="H13" s="25">
        <v>0</v>
      </c>
      <c r="I13" s="25">
        <f t="shared" si="1"/>
        <v>0</v>
      </c>
      <c r="J13" s="25">
        <v>120480</v>
      </c>
      <c r="K13" s="25">
        <v>146629</v>
      </c>
      <c r="L13" s="25">
        <f t="shared" si="2"/>
        <v>-26149</v>
      </c>
      <c r="M13" s="25">
        <v>157518</v>
      </c>
      <c r="N13" s="25">
        <v>166629</v>
      </c>
      <c r="O13" s="25">
        <f t="shared" si="3"/>
        <v>-9111</v>
      </c>
      <c r="P13" s="25">
        <v>166629</v>
      </c>
      <c r="Q13" s="78" t="e">
        <f>M13-#REF!</f>
        <v>#REF!</v>
      </c>
    </row>
    <row r="14" spans="1:17" ht="12.75">
      <c r="A14" s="2">
        <v>326</v>
      </c>
      <c r="B14" s="2">
        <v>326</v>
      </c>
      <c r="C14" s="3" t="s">
        <v>1</v>
      </c>
      <c r="D14" s="25">
        <v>0</v>
      </c>
      <c r="E14" s="25">
        <v>0</v>
      </c>
      <c r="F14" s="25">
        <f t="shared" si="0"/>
        <v>0</v>
      </c>
      <c r="G14" s="25">
        <v>0</v>
      </c>
      <c r="H14" s="25">
        <v>0</v>
      </c>
      <c r="I14" s="25">
        <f t="shared" si="1"/>
        <v>0</v>
      </c>
      <c r="J14" s="25">
        <v>0</v>
      </c>
      <c r="K14" s="25">
        <v>0</v>
      </c>
      <c r="L14" s="25">
        <f t="shared" si="2"/>
        <v>0</v>
      </c>
      <c r="M14" s="25">
        <v>0</v>
      </c>
      <c r="N14" s="25">
        <v>0</v>
      </c>
      <c r="O14" s="25">
        <f t="shared" si="3"/>
        <v>0</v>
      </c>
      <c r="P14" s="25">
        <v>0</v>
      </c>
      <c r="Q14" s="78" t="e">
        <f>M14-#REF!</f>
        <v>#REF!</v>
      </c>
    </row>
    <row r="15" spans="1:17" ht="12.75">
      <c r="A15" s="15"/>
      <c r="B15" s="16"/>
      <c r="C15" s="17" t="s">
        <v>187</v>
      </c>
      <c r="D15" s="18">
        <f>SUM(D9:D14)</f>
        <v>326689.88</v>
      </c>
      <c r="E15" s="18">
        <f>SUM(E9:E14)</f>
        <v>301043</v>
      </c>
      <c r="F15" s="18">
        <f t="shared" si="0"/>
        <v>25646.880000000005</v>
      </c>
      <c r="G15" s="18">
        <f>SUM(G9:G14)</f>
        <v>326789.88</v>
      </c>
      <c r="H15" s="18">
        <f>SUM(H9:H14)</f>
        <v>301043</v>
      </c>
      <c r="I15" s="18">
        <f t="shared" si="1"/>
        <v>25746.880000000005</v>
      </c>
      <c r="J15" s="18">
        <f>SUM(J9:J14)</f>
        <v>448955.88</v>
      </c>
      <c r="K15" s="18">
        <f>SUM(K9:K14)</f>
        <v>447672</v>
      </c>
      <c r="L15" s="18">
        <f t="shared" si="2"/>
        <v>1283.8800000000047</v>
      </c>
      <c r="M15" s="18">
        <f>SUM(M9:M14)</f>
        <v>679457.88</v>
      </c>
      <c r="N15" s="18">
        <f>SUM(N9:N14)</f>
        <v>668368</v>
      </c>
      <c r="O15" s="18">
        <f t="shared" si="3"/>
        <v>11089.880000000005</v>
      </c>
      <c r="P15" s="18">
        <f>SUM(P9:P14)</f>
        <v>668368</v>
      </c>
      <c r="Q15" s="79" t="e">
        <f>M15-#REF!</f>
        <v>#REF!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40730</v>
      </c>
      <c r="E17" s="25">
        <v>37000</v>
      </c>
      <c r="F17" s="25">
        <f aca="true" t="shared" si="4" ref="F17:F24">D17-E17</f>
        <v>3730</v>
      </c>
      <c r="G17" s="25">
        <v>82155</v>
      </c>
      <c r="H17" s="25">
        <v>37000</v>
      </c>
      <c r="I17" s="25">
        <f aca="true" t="shared" si="5" ref="I17:I24">G17-H17</f>
        <v>45155</v>
      </c>
      <c r="J17" s="25">
        <v>104330</v>
      </c>
      <c r="K17" s="25">
        <v>37000</v>
      </c>
      <c r="L17" s="25">
        <f aca="true" t="shared" si="6" ref="L17:L24">J17-K17</f>
        <v>67330</v>
      </c>
      <c r="M17" s="25">
        <v>23860.37</v>
      </c>
      <c r="N17" s="25">
        <v>59000</v>
      </c>
      <c r="O17" s="25">
        <f aca="true" t="shared" si="7" ref="O17:O24">M17-N17</f>
        <v>-35139.630000000005</v>
      </c>
      <c r="P17" s="25">
        <v>59000</v>
      </c>
      <c r="Q17" s="78" t="e">
        <f>M17-#REF!</f>
        <v>#REF!</v>
      </c>
    </row>
    <row r="18" spans="1:17" ht="12.75">
      <c r="A18" s="2">
        <v>410</v>
      </c>
      <c r="B18" s="2">
        <v>410</v>
      </c>
      <c r="C18" s="3" t="s">
        <v>72</v>
      </c>
      <c r="D18" s="25">
        <v>83213.95</v>
      </c>
      <c r="E18" s="25">
        <v>0</v>
      </c>
      <c r="F18" s="25">
        <f t="shared" si="4"/>
        <v>83213.95</v>
      </c>
      <c r="G18" s="25">
        <v>85874.31</v>
      </c>
      <c r="H18" s="25">
        <v>0</v>
      </c>
      <c r="I18" s="25">
        <f t="shared" si="5"/>
        <v>85874.31</v>
      </c>
      <c r="J18" s="25">
        <v>99711.31</v>
      </c>
      <c r="K18" s="25">
        <v>0</v>
      </c>
      <c r="L18" s="25">
        <f t="shared" si="6"/>
        <v>99711.31</v>
      </c>
      <c r="M18" s="25">
        <v>99711.31</v>
      </c>
      <c r="N18" s="25">
        <v>0</v>
      </c>
      <c r="O18" s="25">
        <f t="shared" si="7"/>
        <v>99711.31</v>
      </c>
      <c r="P18" s="25">
        <v>0</v>
      </c>
      <c r="Q18" s="78" t="e">
        <f>M18-#REF!</f>
        <v>#REF!</v>
      </c>
    </row>
    <row r="19" spans="1:17" ht="12.75">
      <c r="A19" s="2">
        <v>420</v>
      </c>
      <c r="B19" s="2">
        <v>420</v>
      </c>
      <c r="C19" s="3" t="s">
        <v>73</v>
      </c>
      <c r="D19" s="25">
        <v>2030</v>
      </c>
      <c r="E19" s="25">
        <v>0</v>
      </c>
      <c r="F19" s="25">
        <f t="shared" si="4"/>
        <v>2030</v>
      </c>
      <c r="G19" s="25">
        <v>1720</v>
      </c>
      <c r="H19" s="25">
        <v>0</v>
      </c>
      <c r="I19" s="25">
        <f t="shared" si="5"/>
        <v>1720</v>
      </c>
      <c r="J19" s="25">
        <v>880</v>
      </c>
      <c r="K19" s="25">
        <v>0</v>
      </c>
      <c r="L19" s="25">
        <f t="shared" si="6"/>
        <v>880</v>
      </c>
      <c r="M19" s="25">
        <v>50090</v>
      </c>
      <c r="N19" s="25">
        <v>0</v>
      </c>
      <c r="O19" s="25">
        <f t="shared" si="7"/>
        <v>50090</v>
      </c>
      <c r="P19" s="25">
        <v>0</v>
      </c>
      <c r="Q19" s="78" t="e">
        <f>M19-#REF!</f>
        <v>#REF!</v>
      </c>
    </row>
    <row r="20" spans="1:17" ht="12.75">
      <c r="A20" s="2">
        <v>500</v>
      </c>
      <c r="B20" s="2">
        <v>500</v>
      </c>
      <c r="C20" s="3" t="s">
        <v>74</v>
      </c>
      <c r="D20" s="25">
        <v>177035</v>
      </c>
      <c r="E20" s="25">
        <v>299645</v>
      </c>
      <c r="F20" s="25">
        <f t="shared" si="4"/>
        <v>-122610</v>
      </c>
      <c r="G20" s="25">
        <v>283482</v>
      </c>
      <c r="H20" s="25">
        <v>299645</v>
      </c>
      <c r="I20" s="25">
        <f t="shared" si="5"/>
        <v>-16163</v>
      </c>
      <c r="J20" s="25">
        <v>283482</v>
      </c>
      <c r="K20" s="25">
        <v>299645</v>
      </c>
      <c r="L20" s="25">
        <f t="shared" si="6"/>
        <v>-16163</v>
      </c>
      <c r="M20" s="25">
        <v>413542</v>
      </c>
      <c r="N20" s="25">
        <v>529409</v>
      </c>
      <c r="O20" s="25">
        <f t="shared" si="7"/>
        <v>-115867</v>
      </c>
      <c r="P20" s="25">
        <v>529409</v>
      </c>
      <c r="Q20" s="78" t="e">
        <f>M20-#REF!</f>
        <v>#REF!</v>
      </c>
    </row>
    <row r="21" spans="1:17" ht="12.75">
      <c r="A21" s="2">
        <v>610</v>
      </c>
      <c r="B21" s="2">
        <v>610</v>
      </c>
      <c r="C21" s="3" t="s">
        <v>4</v>
      </c>
      <c r="D21" s="25">
        <v>11495.45</v>
      </c>
      <c r="E21" s="25">
        <v>40200</v>
      </c>
      <c r="F21" s="25">
        <f t="shared" si="4"/>
        <v>-28704.55</v>
      </c>
      <c r="G21" s="25">
        <v>39651.4</v>
      </c>
      <c r="H21" s="25">
        <v>40200</v>
      </c>
      <c r="I21" s="25">
        <f t="shared" si="5"/>
        <v>-548.5999999999985</v>
      </c>
      <c r="J21" s="25">
        <v>54969.85</v>
      </c>
      <c r="K21" s="25">
        <v>40200</v>
      </c>
      <c r="L21" s="25">
        <f t="shared" si="6"/>
        <v>14769.849999999999</v>
      </c>
      <c r="M21" s="25">
        <v>60615.58</v>
      </c>
      <c r="N21" s="25">
        <v>97000</v>
      </c>
      <c r="O21" s="25">
        <f t="shared" si="7"/>
        <v>-36384.42</v>
      </c>
      <c r="P21" s="25">
        <v>97000</v>
      </c>
      <c r="Q21" s="78" t="e">
        <f>M21-#REF!</f>
        <v>#REF!</v>
      </c>
    </row>
    <row r="22" spans="1:17" ht="12.75">
      <c r="A22" s="15"/>
      <c r="B22" s="16"/>
      <c r="C22" s="17" t="s">
        <v>186</v>
      </c>
      <c r="D22" s="18">
        <f>SUM(D17:D21)</f>
        <v>314504.4</v>
      </c>
      <c r="E22" s="18">
        <f aca="true" t="shared" si="8" ref="E22:P22">SUM(E17:E21)</f>
        <v>376845</v>
      </c>
      <c r="F22" s="18">
        <f t="shared" si="8"/>
        <v>-62340.600000000006</v>
      </c>
      <c r="G22" s="18">
        <f t="shared" si="8"/>
        <v>492882.71</v>
      </c>
      <c r="H22" s="18">
        <f t="shared" si="8"/>
        <v>376845</v>
      </c>
      <c r="I22" s="18">
        <f t="shared" si="8"/>
        <v>116037.70999999999</v>
      </c>
      <c r="J22" s="18">
        <f t="shared" si="8"/>
        <v>543373.16</v>
      </c>
      <c r="K22" s="18">
        <f t="shared" si="8"/>
        <v>376845</v>
      </c>
      <c r="L22" s="18">
        <f t="shared" si="8"/>
        <v>166528.16</v>
      </c>
      <c r="M22" s="18">
        <f t="shared" si="8"/>
        <v>647819.2599999999</v>
      </c>
      <c r="N22" s="18">
        <f t="shared" si="8"/>
        <v>685409</v>
      </c>
      <c r="O22" s="18">
        <f t="shared" si="8"/>
        <v>-37589.740000000005</v>
      </c>
      <c r="P22" s="18">
        <f t="shared" si="8"/>
        <v>685409</v>
      </c>
      <c r="Q22" s="79" t="e">
        <f>M22-#REF!</f>
        <v>#REF!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0</v>
      </c>
      <c r="E24" s="88">
        <v>0</v>
      </c>
      <c r="F24" s="88">
        <f t="shared" si="4"/>
        <v>0</v>
      </c>
      <c r="G24" s="88">
        <v>0</v>
      </c>
      <c r="H24" s="88">
        <v>0</v>
      </c>
      <c r="I24" s="88">
        <f t="shared" si="5"/>
        <v>0</v>
      </c>
      <c r="J24" s="88">
        <v>0</v>
      </c>
      <c r="K24" s="88">
        <v>0</v>
      </c>
      <c r="L24" s="88">
        <f t="shared" si="6"/>
        <v>0</v>
      </c>
      <c r="M24" s="88">
        <v>0</v>
      </c>
      <c r="N24" s="88">
        <v>0</v>
      </c>
      <c r="O24" s="88">
        <f t="shared" si="7"/>
        <v>0</v>
      </c>
      <c r="P24" s="88">
        <v>0</v>
      </c>
      <c r="Q24" s="90" t="e">
        <f>M24-#REF!</f>
        <v>#REF!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12185.479999999981</v>
      </c>
      <c r="E26" s="18">
        <f aca="true" t="shared" si="9" ref="E26:P26">E15-E22-E24</f>
        <v>-75802</v>
      </c>
      <c r="F26" s="18">
        <f t="shared" si="9"/>
        <v>87987.48000000001</v>
      </c>
      <c r="G26" s="18">
        <f t="shared" si="9"/>
        <v>-166092.83000000002</v>
      </c>
      <c r="H26" s="18">
        <f t="shared" si="9"/>
        <v>-75802</v>
      </c>
      <c r="I26" s="18">
        <f t="shared" si="9"/>
        <v>-90290.82999999999</v>
      </c>
      <c r="J26" s="18">
        <f t="shared" si="9"/>
        <v>-94417.28000000003</v>
      </c>
      <c r="K26" s="18">
        <f t="shared" si="9"/>
        <v>70827</v>
      </c>
      <c r="L26" s="18">
        <f t="shared" si="9"/>
        <v>-165244.28</v>
      </c>
      <c r="M26" s="18">
        <f t="shared" si="9"/>
        <v>31638.62000000011</v>
      </c>
      <c r="N26" s="18">
        <f t="shared" si="9"/>
        <v>-17041</v>
      </c>
      <c r="O26" s="18">
        <f t="shared" si="9"/>
        <v>48679.62000000001</v>
      </c>
      <c r="P26" s="18">
        <f t="shared" si="9"/>
        <v>-17041</v>
      </c>
      <c r="Q26" s="79" t="e">
        <f>M26-#REF!</f>
        <v>#REF!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>D28-E28</f>
        <v>0</v>
      </c>
      <c r="G28" s="25">
        <v>0</v>
      </c>
      <c r="H28" s="25">
        <v>0</v>
      </c>
      <c r="I28" s="25">
        <f>G28-H28</f>
        <v>0</v>
      </c>
      <c r="J28" s="25">
        <v>0</v>
      </c>
      <c r="K28" s="25">
        <v>0</v>
      </c>
      <c r="L28" s="25">
        <f>J28-K28</f>
        <v>0</v>
      </c>
      <c r="M28" s="25">
        <v>-980.17</v>
      </c>
      <c r="N28" s="25">
        <v>0</v>
      </c>
      <c r="O28" s="25">
        <f>M28-N28</f>
        <v>-980.17</v>
      </c>
      <c r="P28" s="25">
        <v>0</v>
      </c>
      <c r="Q28" s="78" t="e">
        <f>M28-#REF!</f>
        <v>#REF!</v>
      </c>
    </row>
    <row r="29" spans="1:17" ht="12.75">
      <c r="A29" s="2">
        <v>815</v>
      </c>
      <c r="B29" s="8">
        <v>815</v>
      </c>
      <c r="C29" s="3" t="s">
        <v>10</v>
      </c>
      <c r="D29" s="25">
        <v>0</v>
      </c>
      <c r="E29" s="25">
        <v>0</v>
      </c>
      <c r="F29" s="25">
        <f>D29-E29</f>
        <v>0</v>
      </c>
      <c r="G29" s="25">
        <v>0</v>
      </c>
      <c r="H29" s="25">
        <v>0</v>
      </c>
      <c r="I29" s="25">
        <f>G29-H29</f>
        <v>0</v>
      </c>
      <c r="J29" s="25">
        <v>0</v>
      </c>
      <c r="K29" s="25">
        <v>0</v>
      </c>
      <c r="L29" s="25">
        <f>J29-K29</f>
        <v>0</v>
      </c>
      <c r="M29" s="25">
        <v>0</v>
      </c>
      <c r="N29" s="25">
        <v>0</v>
      </c>
      <c r="O29" s="25">
        <f>M29-N29</f>
        <v>0</v>
      </c>
      <c r="P29" s="25">
        <v>0</v>
      </c>
      <c r="Q29" s="78" t="e">
        <f>M29-#REF!</f>
        <v>#REF!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12185.479999999981</v>
      </c>
      <c r="E31" s="20">
        <f>E26+E28*-1-E29</f>
        <v>-75802</v>
      </c>
      <c r="F31" s="20">
        <f>D31-E31</f>
        <v>87987.47999999998</v>
      </c>
      <c r="G31" s="20">
        <f>G26+G28*-1-G29</f>
        <v>-166092.83000000002</v>
      </c>
      <c r="H31" s="20">
        <f>H26+H28*-1-H29</f>
        <v>-75802</v>
      </c>
      <c r="I31" s="20">
        <f>G31-H31</f>
        <v>-90290.83000000002</v>
      </c>
      <c r="J31" s="20">
        <f>J26+J28*-1-J29</f>
        <v>-94417.28000000003</v>
      </c>
      <c r="K31" s="20">
        <f>K26+K28*-1-K29</f>
        <v>70827</v>
      </c>
      <c r="L31" s="20">
        <f>J31-K31</f>
        <v>-165244.28000000003</v>
      </c>
      <c r="M31" s="20">
        <f>M26+M28*-1-M29</f>
        <v>32618.79000000011</v>
      </c>
      <c r="N31" s="20">
        <f>N26+N28*-1-N29</f>
        <v>-17041</v>
      </c>
      <c r="O31" s="20">
        <f>M31-N31</f>
        <v>49659.79000000011</v>
      </c>
      <c r="P31" s="20">
        <f>P26+P28*-1-P29</f>
        <v>-17041</v>
      </c>
      <c r="Q31" s="80" t="e">
        <f>M31-#REF!</f>
        <v>#REF!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23" t="s">
        <v>174</v>
      </c>
      <c r="E35" s="23" t="s">
        <v>174</v>
      </c>
      <c r="F35" s="23" t="s">
        <v>174</v>
      </c>
      <c r="G35" s="23" t="s">
        <v>175</v>
      </c>
      <c r="H35" s="23" t="s">
        <v>175</v>
      </c>
      <c r="I35" s="23" t="s">
        <v>175</v>
      </c>
      <c r="J35" s="23" t="s">
        <v>176</v>
      </c>
      <c r="K35" s="23" t="s">
        <v>176</v>
      </c>
      <c r="L35" s="23" t="s">
        <v>176</v>
      </c>
      <c r="M35" s="23" t="s">
        <v>177</v>
      </c>
      <c r="N35" s="23" t="s">
        <v>177</v>
      </c>
      <c r="O35" s="23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 aca="true" t="shared" si="10" ref="F37:F56">D37-E37</f>
        <v>0</v>
      </c>
      <c r="G37" s="25">
        <v>0</v>
      </c>
      <c r="H37" s="25">
        <v>0</v>
      </c>
      <c r="I37" s="25">
        <f aca="true" t="shared" si="11" ref="I37:I56">G37-H37</f>
        <v>0</v>
      </c>
      <c r="J37" s="25">
        <v>0</v>
      </c>
      <c r="K37" s="25">
        <v>0</v>
      </c>
      <c r="L37" s="25">
        <f aca="true" t="shared" si="12" ref="L37:L56">J37-K37</f>
        <v>0</v>
      </c>
      <c r="M37" s="25">
        <v>0</v>
      </c>
      <c r="N37" s="25">
        <v>0</v>
      </c>
      <c r="O37" s="25">
        <f aca="true" t="shared" si="13" ref="O37:O56">M37-N37</f>
        <v>0</v>
      </c>
      <c r="P37" s="25">
        <v>0</v>
      </c>
      <c r="Q37" s="78" t="e">
        <f>M37-#REF!</f>
        <v>#REF!</v>
      </c>
    </row>
    <row r="38" spans="1:17" ht="12.75">
      <c r="A38" s="44">
        <v>3120</v>
      </c>
      <c r="B38" s="44">
        <v>3120</v>
      </c>
      <c r="C38" s="3" t="s">
        <v>91</v>
      </c>
      <c r="D38" s="25">
        <v>37500</v>
      </c>
      <c r="E38" s="25">
        <v>51000</v>
      </c>
      <c r="F38" s="25">
        <f t="shared" si="10"/>
        <v>-13500</v>
      </c>
      <c r="G38" s="25">
        <v>37500</v>
      </c>
      <c r="H38" s="25">
        <v>51000</v>
      </c>
      <c r="I38" s="25">
        <f t="shared" si="11"/>
        <v>-13500</v>
      </c>
      <c r="J38" s="25">
        <v>37500</v>
      </c>
      <c r="K38" s="25">
        <v>51000</v>
      </c>
      <c r="L38" s="25">
        <f t="shared" si="12"/>
        <v>-13500</v>
      </c>
      <c r="M38" s="25">
        <v>75000</v>
      </c>
      <c r="N38" s="25">
        <v>85000</v>
      </c>
      <c r="O38" s="25">
        <f t="shared" si="13"/>
        <v>-10000</v>
      </c>
      <c r="P38" s="25">
        <v>85000</v>
      </c>
      <c r="Q38" s="78" t="e">
        <f>M38-#REF!</f>
        <v>#REF!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0</v>
      </c>
      <c r="F39" s="25">
        <f t="shared" si="10"/>
        <v>0</v>
      </c>
      <c r="G39" s="25">
        <v>0</v>
      </c>
      <c r="H39" s="25">
        <v>0</v>
      </c>
      <c r="I39" s="25">
        <f t="shared" si="11"/>
        <v>0</v>
      </c>
      <c r="J39" s="25">
        <v>0</v>
      </c>
      <c r="K39" s="25">
        <v>0</v>
      </c>
      <c r="L39" s="25">
        <f t="shared" si="12"/>
        <v>0</v>
      </c>
      <c r="M39" s="25">
        <v>0</v>
      </c>
      <c r="N39" s="25">
        <v>0</v>
      </c>
      <c r="O39" s="25">
        <f t="shared" si="13"/>
        <v>0</v>
      </c>
      <c r="P39" s="25">
        <v>0</v>
      </c>
      <c r="Q39" s="78" t="e">
        <f>M39-#REF!</f>
        <v>#REF!</v>
      </c>
    </row>
    <row r="40" spans="1:17" ht="12.75">
      <c r="A40" s="44">
        <v>3130</v>
      </c>
      <c r="B40" s="44">
        <v>3130</v>
      </c>
      <c r="C40" s="3" t="s">
        <v>93</v>
      </c>
      <c r="D40" s="25">
        <v>515.1</v>
      </c>
      <c r="E40" s="25">
        <v>6000</v>
      </c>
      <c r="F40" s="25">
        <f t="shared" si="10"/>
        <v>-5484.9</v>
      </c>
      <c r="G40" s="25">
        <v>1415.1</v>
      </c>
      <c r="H40" s="25">
        <v>6000</v>
      </c>
      <c r="I40" s="25">
        <f t="shared" si="11"/>
        <v>-4584.9</v>
      </c>
      <c r="J40" s="25">
        <v>1615.1</v>
      </c>
      <c r="K40" s="25">
        <v>6000</v>
      </c>
      <c r="L40" s="25">
        <f t="shared" si="12"/>
        <v>-4384.9</v>
      </c>
      <c r="M40" s="25">
        <v>5885.1</v>
      </c>
      <c r="N40" s="25">
        <v>10000</v>
      </c>
      <c r="O40" s="25">
        <f t="shared" si="13"/>
        <v>-4114.9</v>
      </c>
      <c r="P40" s="25">
        <v>10000</v>
      </c>
      <c r="Q40" s="78" t="e">
        <f>M40-#REF!</f>
        <v>#REF!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 t="e">
        <f>M41-#REF!</f>
        <v>#REF!</v>
      </c>
    </row>
    <row r="42" spans="1:17" ht="12.75">
      <c r="A42" s="44">
        <v>3210</v>
      </c>
      <c r="B42" s="44">
        <v>3210</v>
      </c>
      <c r="C42" s="3" t="s">
        <v>95</v>
      </c>
      <c r="D42" s="25">
        <v>189350</v>
      </c>
      <c r="E42" s="25">
        <v>229643</v>
      </c>
      <c r="F42" s="25">
        <f t="shared" si="10"/>
        <v>-40293</v>
      </c>
      <c r="G42" s="25">
        <v>188550</v>
      </c>
      <c r="H42" s="25">
        <v>229643</v>
      </c>
      <c r="I42" s="25">
        <f t="shared" si="11"/>
        <v>-41093</v>
      </c>
      <c r="J42" s="25">
        <v>190036</v>
      </c>
      <c r="K42" s="25">
        <v>229643</v>
      </c>
      <c r="L42" s="25">
        <f t="shared" si="12"/>
        <v>-39607</v>
      </c>
      <c r="M42" s="25">
        <v>341730</v>
      </c>
      <c r="N42" s="25">
        <v>382739</v>
      </c>
      <c r="O42" s="25">
        <f t="shared" si="13"/>
        <v>-41009</v>
      </c>
      <c r="P42" s="25">
        <v>382739</v>
      </c>
      <c r="Q42" s="78" t="e">
        <f>M42-#REF!</f>
        <v>#REF!</v>
      </c>
    </row>
    <row r="43" spans="1:17" ht="12.75">
      <c r="A43" s="44">
        <v>3215</v>
      </c>
      <c r="B43" s="44">
        <v>3215</v>
      </c>
      <c r="C43" s="3" t="s">
        <v>96</v>
      </c>
      <c r="D43" s="25">
        <v>0</v>
      </c>
      <c r="E43" s="25">
        <v>0</v>
      </c>
      <c r="F43" s="25">
        <f t="shared" si="10"/>
        <v>0</v>
      </c>
      <c r="G43" s="25">
        <v>0</v>
      </c>
      <c r="H43" s="25">
        <v>0</v>
      </c>
      <c r="I43" s="25">
        <f t="shared" si="11"/>
        <v>0</v>
      </c>
      <c r="J43" s="25">
        <v>0</v>
      </c>
      <c r="K43" s="25">
        <v>0</v>
      </c>
      <c r="L43" s="25">
        <f t="shared" si="12"/>
        <v>0</v>
      </c>
      <c r="M43" s="25">
        <v>0</v>
      </c>
      <c r="N43" s="25">
        <v>0</v>
      </c>
      <c r="O43" s="25">
        <f t="shared" si="13"/>
        <v>0</v>
      </c>
      <c r="P43" s="25">
        <v>0</v>
      </c>
      <c r="Q43" s="78" t="e">
        <f>M43-#REF!</f>
        <v>#REF!</v>
      </c>
    </row>
    <row r="44" spans="1:17" ht="12.75">
      <c r="A44" s="44">
        <v>3217</v>
      </c>
      <c r="B44" s="44">
        <v>3217</v>
      </c>
      <c r="C44" s="3" t="s">
        <v>97</v>
      </c>
      <c r="D44" s="25">
        <v>0</v>
      </c>
      <c r="E44" s="25">
        <v>0</v>
      </c>
      <c r="F44" s="25">
        <f t="shared" si="10"/>
        <v>0</v>
      </c>
      <c r="G44" s="25">
        <v>0</v>
      </c>
      <c r="H44" s="25">
        <v>0</v>
      </c>
      <c r="I44" s="25">
        <f t="shared" si="11"/>
        <v>0</v>
      </c>
      <c r="J44" s="25">
        <v>0</v>
      </c>
      <c r="K44" s="25">
        <v>0</v>
      </c>
      <c r="L44" s="25">
        <f t="shared" si="12"/>
        <v>0</v>
      </c>
      <c r="M44" s="25">
        <v>0</v>
      </c>
      <c r="N44" s="25">
        <v>0</v>
      </c>
      <c r="O44" s="25">
        <f t="shared" si="13"/>
        <v>0</v>
      </c>
      <c r="P44" s="25">
        <v>0</v>
      </c>
      <c r="Q44" s="78" t="e">
        <f>M44-#REF!</f>
        <v>#REF!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0</v>
      </c>
      <c r="H45" s="25">
        <v>0</v>
      </c>
      <c r="I45" s="25">
        <f t="shared" si="11"/>
        <v>0</v>
      </c>
      <c r="J45" s="25">
        <v>0</v>
      </c>
      <c r="K45" s="25">
        <v>0</v>
      </c>
      <c r="L45" s="25">
        <f t="shared" si="12"/>
        <v>0</v>
      </c>
      <c r="M45" s="25">
        <v>0</v>
      </c>
      <c r="N45" s="25">
        <v>0</v>
      </c>
      <c r="O45" s="25">
        <f t="shared" si="13"/>
        <v>0</v>
      </c>
      <c r="P45" s="25">
        <v>0</v>
      </c>
      <c r="Q45" s="78" t="e">
        <f>M45-#REF!</f>
        <v>#REF!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0</v>
      </c>
      <c r="H46" s="25">
        <v>0</v>
      </c>
      <c r="I46" s="25">
        <f t="shared" si="11"/>
        <v>0</v>
      </c>
      <c r="J46" s="25">
        <v>0</v>
      </c>
      <c r="K46" s="25">
        <v>0</v>
      </c>
      <c r="L46" s="25">
        <f t="shared" si="12"/>
        <v>0</v>
      </c>
      <c r="M46" s="25">
        <v>0</v>
      </c>
      <c r="N46" s="25">
        <v>0</v>
      </c>
      <c r="O46" s="25">
        <f t="shared" si="13"/>
        <v>0</v>
      </c>
      <c r="P46" s="25">
        <v>0</v>
      </c>
      <c r="Q46" s="78" t="e">
        <f>M46-#REF!</f>
        <v>#REF!</v>
      </c>
    </row>
    <row r="47" spans="1:17" ht="12.75">
      <c r="A47" s="44">
        <v>3320</v>
      </c>
      <c r="B47" s="44">
        <v>3320</v>
      </c>
      <c r="C47" s="3" t="s">
        <v>100</v>
      </c>
      <c r="D47" s="25">
        <v>99324.78</v>
      </c>
      <c r="E47" s="25">
        <v>8400</v>
      </c>
      <c r="F47" s="25">
        <f t="shared" si="10"/>
        <v>90924.78</v>
      </c>
      <c r="G47" s="25">
        <v>99324.78</v>
      </c>
      <c r="H47" s="25">
        <v>8400</v>
      </c>
      <c r="I47" s="25">
        <f t="shared" si="11"/>
        <v>90924.78</v>
      </c>
      <c r="J47" s="25">
        <v>99324.78</v>
      </c>
      <c r="K47" s="25">
        <v>8400</v>
      </c>
      <c r="L47" s="25">
        <f t="shared" si="12"/>
        <v>90924.78</v>
      </c>
      <c r="M47" s="25">
        <v>99324.78</v>
      </c>
      <c r="N47" s="25">
        <v>14000</v>
      </c>
      <c r="O47" s="25">
        <f t="shared" si="13"/>
        <v>85324.78</v>
      </c>
      <c r="P47" s="25">
        <v>14000</v>
      </c>
      <c r="Q47" s="78" t="e">
        <f>M47-#REF!</f>
        <v>#REF!</v>
      </c>
    </row>
    <row r="48" spans="1:17" ht="12.75">
      <c r="A48" s="44">
        <v>3321</v>
      </c>
      <c r="B48" s="44">
        <v>3321</v>
      </c>
      <c r="C48" s="3" t="s">
        <v>101</v>
      </c>
      <c r="D48" s="25">
        <v>0</v>
      </c>
      <c r="E48" s="25">
        <v>0</v>
      </c>
      <c r="F48" s="25">
        <f t="shared" si="10"/>
        <v>0</v>
      </c>
      <c r="G48" s="25">
        <v>0</v>
      </c>
      <c r="H48" s="25">
        <v>0</v>
      </c>
      <c r="I48" s="25">
        <f t="shared" si="11"/>
        <v>0</v>
      </c>
      <c r="J48" s="25">
        <v>0</v>
      </c>
      <c r="K48" s="25">
        <v>0</v>
      </c>
      <c r="L48" s="25">
        <f t="shared" si="12"/>
        <v>0</v>
      </c>
      <c r="M48" s="25">
        <v>0</v>
      </c>
      <c r="N48" s="25">
        <v>0</v>
      </c>
      <c r="O48" s="25">
        <f t="shared" si="13"/>
        <v>0</v>
      </c>
      <c r="P48" s="25">
        <v>0</v>
      </c>
      <c r="Q48" s="78" t="e">
        <f>M48-#REF!</f>
        <v>#REF!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6000</v>
      </c>
      <c r="F49" s="25">
        <f t="shared" si="10"/>
        <v>-6000</v>
      </c>
      <c r="G49" s="25">
        <v>0</v>
      </c>
      <c r="H49" s="25">
        <v>6000</v>
      </c>
      <c r="I49" s="25">
        <f t="shared" si="11"/>
        <v>-6000</v>
      </c>
      <c r="J49" s="25">
        <v>0</v>
      </c>
      <c r="K49" s="25">
        <v>6000</v>
      </c>
      <c r="L49" s="25">
        <f t="shared" si="12"/>
        <v>-6000</v>
      </c>
      <c r="M49" s="25">
        <v>0</v>
      </c>
      <c r="N49" s="25">
        <v>10000</v>
      </c>
      <c r="O49" s="25">
        <f t="shared" si="13"/>
        <v>-10000</v>
      </c>
      <c r="P49" s="25">
        <v>10000</v>
      </c>
      <c r="Q49" s="78" t="e">
        <f>M49-#REF!</f>
        <v>#REF!</v>
      </c>
    </row>
    <row r="50" spans="1:17" ht="12.75">
      <c r="A50" s="44">
        <v>3350</v>
      </c>
      <c r="B50" s="44">
        <v>3350</v>
      </c>
      <c r="C50" s="3" t="s">
        <v>102</v>
      </c>
      <c r="D50" s="25">
        <v>0</v>
      </c>
      <c r="E50" s="25">
        <v>0</v>
      </c>
      <c r="F50" s="25">
        <f t="shared" si="10"/>
        <v>0</v>
      </c>
      <c r="G50" s="25">
        <v>0</v>
      </c>
      <c r="H50" s="25">
        <v>0</v>
      </c>
      <c r="I50" s="25">
        <f t="shared" si="11"/>
        <v>0</v>
      </c>
      <c r="J50" s="25">
        <v>0</v>
      </c>
      <c r="K50" s="25">
        <v>0</v>
      </c>
      <c r="L50" s="25">
        <f t="shared" si="12"/>
        <v>0</v>
      </c>
      <c r="M50" s="25">
        <v>0</v>
      </c>
      <c r="N50" s="25">
        <v>0</v>
      </c>
      <c r="O50" s="25">
        <f t="shared" si="13"/>
        <v>0</v>
      </c>
      <c r="P50" s="25">
        <v>0</v>
      </c>
      <c r="Q50" s="78" t="e">
        <f>M50-#REF!</f>
        <v>#REF!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 t="e">
        <f>M51-#REF!</f>
        <v>#REF!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f t="shared" si="12"/>
        <v>0</v>
      </c>
      <c r="M52" s="25">
        <v>0</v>
      </c>
      <c r="N52" s="25">
        <v>0</v>
      </c>
      <c r="O52" s="25">
        <f t="shared" si="13"/>
        <v>0</v>
      </c>
      <c r="P52" s="25">
        <v>0</v>
      </c>
      <c r="Q52" s="78" t="e">
        <f>M52-#REF!</f>
        <v>#REF!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 t="e">
        <f>M53-#REF!</f>
        <v>#REF!</v>
      </c>
    </row>
    <row r="54" spans="1:17" ht="12.75">
      <c r="A54" s="44">
        <v>3605</v>
      </c>
      <c r="B54" s="44">
        <v>3605</v>
      </c>
      <c r="C54" s="3" t="s">
        <v>104</v>
      </c>
      <c r="D54" s="25">
        <v>0</v>
      </c>
      <c r="E54" s="25">
        <v>0</v>
      </c>
      <c r="F54" s="25">
        <f t="shared" si="10"/>
        <v>0</v>
      </c>
      <c r="G54" s="25">
        <v>0</v>
      </c>
      <c r="H54" s="25">
        <v>0</v>
      </c>
      <c r="I54" s="25">
        <f t="shared" si="11"/>
        <v>0</v>
      </c>
      <c r="J54" s="25">
        <v>0</v>
      </c>
      <c r="K54" s="25">
        <v>0</v>
      </c>
      <c r="L54" s="25">
        <f t="shared" si="12"/>
        <v>0</v>
      </c>
      <c r="M54" s="25">
        <v>0</v>
      </c>
      <c r="N54" s="25">
        <v>0</v>
      </c>
      <c r="O54" s="25">
        <f t="shared" si="13"/>
        <v>0</v>
      </c>
      <c r="P54" s="25">
        <v>0</v>
      </c>
      <c r="Q54" s="78" t="e">
        <f>M54-#REF!</f>
        <v>#REF!</v>
      </c>
    </row>
    <row r="55" spans="1:17" ht="12.75">
      <c r="A55" s="44">
        <v>3610</v>
      </c>
      <c r="B55" s="44">
        <v>3610</v>
      </c>
      <c r="C55" s="3" t="s">
        <v>105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f t="shared" si="12"/>
        <v>0</v>
      </c>
      <c r="M55" s="25">
        <v>0</v>
      </c>
      <c r="N55" s="25">
        <v>0</v>
      </c>
      <c r="O55" s="25">
        <f t="shared" si="13"/>
        <v>0</v>
      </c>
      <c r="P55" s="25">
        <v>0</v>
      </c>
      <c r="Q55" s="78" t="e">
        <f>M55-#REF!</f>
        <v>#REF!</v>
      </c>
    </row>
    <row r="56" spans="1:17" ht="12.75">
      <c r="A56" s="44"/>
      <c r="B56" s="44"/>
      <c r="C56" s="17" t="s">
        <v>6</v>
      </c>
      <c r="D56" s="18">
        <f>SUM(D37:D55)</f>
        <v>326689.88</v>
      </c>
      <c r="E56" s="18">
        <f>SUM(E37:E55)</f>
        <v>301043</v>
      </c>
      <c r="F56" s="18">
        <f t="shared" si="10"/>
        <v>25646.880000000005</v>
      </c>
      <c r="G56" s="18">
        <f>SUM(G37:G55)</f>
        <v>326789.88</v>
      </c>
      <c r="H56" s="18">
        <f>SUM(H37:H55)</f>
        <v>301043</v>
      </c>
      <c r="I56" s="18">
        <f t="shared" si="11"/>
        <v>25746.880000000005</v>
      </c>
      <c r="J56" s="18">
        <f>SUM(J37:J55)</f>
        <v>328475.88</v>
      </c>
      <c r="K56" s="18">
        <f>SUM(K37:K55)</f>
        <v>301043</v>
      </c>
      <c r="L56" s="18">
        <f t="shared" si="12"/>
        <v>27432.880000000005</v>
      </c>
      <c r="M56" s="18">
        <f>SUM(M37:M55)</f>
        <v>521939.88</v>
      </c>
      <c r="N56" s="18">
        <f>SUM(N37:N55)</f>
        <v>501739</v>
      </c>
      <c r="O56" s="18">
        <f t="shared" si="13"/>
        <v>20200.880000000005</v>
      </c>
      <c r="P56" s="18">
        <f>SUM(P37:P55)</f>
        <v>501739</v>
      </c>
      <c r="Q56" s="79" t="e">
        <f>M56-#REF!</f>
        <v>#REF!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0</v>
      </c>
      <c r="E58" s="25">
        <v>0</v>
      </c>
      <c r="F58" s="25">
        <f aca="true" t="shared" si="14" ref="F58:F64">D58-E58</f>
        <v>0</v>
      </c>
      <c r="G58" s="25">
        <v>0</v>
      </c>
      <c r="H58" s="25">
        <v>0</v>
      </c>
      <c r="I58" s="25">
        <f aca="true" t="shared" si="15" ref="I58:I64">G58-H58</f>
        <v>0</v>
      </c>
      <c r="J58" s="25">
        <v>15000</v>
      </c>
      <c r="K58" s="25">
        <v>0</v>
      </c>
      <c r="L58" s="25">
        <f aca="true" t="shared" si="16" ref="L58:L64">J58-K58</f>
        <v>15000</v>
      </c>
      <c r="M58" s="25">
        <v>15000</v>
      </c>
      <c r="N58" s="25">
        <v>0</v>
      </c>
      <c r="O58" s="25">
        <f aca="true" t="shared" si="17" ref="O58:O64">M58-N58</f>
        <v>15000</v>
      </c>
      <c r="P58" s="25">
        <v>0</v>
      </c>
      <c r="Q58" s="78" t="e">
        <f>M58-#REF!</f>
        <v>#REF!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37038</v>
      </c>
      <c r="N59" s="25">
        <v>20000</v>
      </c>
      <c r="O59" s="25">
        <f t="shared" si="17"/>
        <v>17038</v>
      </c>
      <c r="P59" s="25">
        <v>20000</v>
      </c>
      <c r="Q59" s="78" t="e">
        <f>M59-#REF!</f>
        <v>#REF!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0</v>
      </c>
      <c r="H60" s="25">
        <v>0</v>
      </c>
      <c r="I60" s="25">
        <f t="shared" si="15"/>
        <v>0</v>
      </c>
      <c r="J60" s="25">
        <v>105480</v>
      </c>
      <c r="K60" s="25">
        <v>146629</v>
      </c>
      <c r="L60" s="25">
        <f t="shared" si="16"/>
        <v>-41149</v>
      </c>
      <c r="M60" s="25">
        <v>105480</v>
      </c>
      <c r="N60" s="25">
        <v>146629</v>
      </c>
      <c r="O60" s="25">
        <f t="shared" si="17"/>
        <v>-41149</v>
      </c>
      <c r="P60" s="25">
        <v>146629</v>
      </c>
      <c r="Q60" s="78" t="e">
        <f>M60-#REF!</f>
        <v>#REF!</v>
      </c>
    </row>
    <row r="61" spans="1:17" ht="12.75">
      <c r="A61" s="44">
        <v>3630</v>
      </c>
      <c r="B61" s="44">
        <v>3630</v>
      </c>
      <c r="C61" s="3" t="s">
        <v>109</v>
      </c>
      <c r="D61" s="25">
        <v>0</v>
      </c>
      <c r="E61" s="25">
        <v>0</v>
      </c>
      <c r="F61" s="25">
        <f t="shared" si="14"/>
        <v>0</v>
      </c>
      <c r="G61" s="25">
        <v>0</v>
      </c>
      <c r="H61" s="25">
        <v>0</v>
      </c>
      <c r="I61" s="25">
        <f t="shared" si="15"/>
        <v>0</v>
      </c>
      <c r="J61" s="25">
        <v>0</v>
      </c>
      <c r="K61" s="25">
        <v>0</v>
      </c>
      <c r="L61" s="25">
        <f t="shared" si="16"/>
        <v>0</v>
      </c>
      <c r="M61" s="25">
        <v>0</v>
      </c>
      <c r="N61" s="25">
        <v>0</v>
      </c>
      <c r="O61" s="25">
        <f t="shared" si="17"/>
        <v>0</v>
      </c>
      <c r="P61" s="25">
        <v>0</v>
      </c>
      <c r="Q61" s="78" t="e">
        <f>M61-#REF!</f>
        <v>#REF!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D62-E62</f>
        <v>0</v>
      </c>
      <c r="G62" s="25">
        <v>0</v>
      </c>
      <c r="H62" s="25">
        <v>0</v>
      </c>
      <c r="I62" s="25">
        <f>G62-H62</f>
        <v>0</v>
      </c>
      <c r="J62" s="25">
        <v>0</v>
      </c>
      <c r="K62" s="25">
        <v>0</v>
      </c>
      <c r="L62" s="25">
        <f>J62-K62</f>
        <v>0</v>
      </c>
      <c r="M62" s="25">
        <v>0</v>
      </c>
      <c r="N62" s="25">
        <v>0</v>
      </c>
      <c r="O62" s="25">
        <f>M62-N62</f>
        <v>0</v>
      </c>
      <c r="P62" s="25">
        <v>0</v>
      </c>
      <c r="Q62" s="78" t="e">
        <f>M62-#REF!</f>
        <v>#REF!</v>
      </c>
    </row>
    <row r="63" spans="1:17" ht="12.75">
      <c r="A63" s="44">
        <v>3990</v>
      </c>
      <c r="B63" s="44">
        <v>3990</v>
      </c>
      <c r="C63" s="3" t="s">
        <v>110</v>
      </c>
      <c r="D63" s="25">
        <v>0</v>
      </c>
      <c r="E63" s="25">
        <v>0</v>
      </c>
      <c r="F63" s="25">
        <f t="shared" si="14"/>
        <v>0</v>
      </c>
      <c r="G63" s="25">
        <v>0</v>
      </c>
      <c r="H63" s="25">
        <v>0</v>
      </c>
      <c r="I63" s="25">
        <f t="shared" si="15"/>
        <v>0</v>
      </c>
      <c r="J63" s="25">
        <v>0</v>
      </c>
      <c r="K63" s="25">
        <v>0</v>
      </c>
      <c r="L63" s="25">
        <f t="shared" si="16"/>
        <v>0</v>
      </c>
      <c r="M63" s="25">
        <v>0</v>
      </c>
      <c r="N63" s="25">
        <v>0</v>
      </c>
      <c r="O63" s="25">
        <f t="shared" si="17"/>
        <v>0</v>
      </c>
      <c r="P63" s="25">
        <v>0</v>
      </c>
      <c r="Q63" s="78" t="e">
        <f>M63-#REF!</f>
        <v>#REF!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 t="e">
        <f>M64-#REF!</f>
        <v>#REF!</v>
      </c>
    </row>
    <row r="65" spans="1:17" ht="12.75">
      <c r="A65" s="44"/>
      <c r="B65" s="44"/>
      <c r="C65" s="17" t="s">
        <v>17</v>
      </c>
      <c r="D65" s="18">
        <f>SUM(D58:D64)</f>
        <v>0</v>
      </c>
      <c r="E65" s="18">
        <f aca="true" t="shared" si="18" ref="E65:P65">SUM(E58:E64)</f>
        <v>0</v>
      </c>
      <c r="F65" s="18">
        <f t="shared" si="18"/>
        <v>0</v>
      </c>
      <c r="G65" s="18">
        <f t="shared" si="18"/>
        <v>0</v>
      </c>
      <c r="H65" s="18">
        <f t="shared" si="18"/>
        <v>0</v>
      </c>
      <c r="I65" s="18">
        <f t="shared" si="18"/>
        <v>0</v>
      </c>
      <c r="J65" s="18">
        <f t="shared" si="18"/>
        <v>120480</v>
      </c>
      <c r="K65" s="18">
        <f t="shared" si="18"/>
        <v>146629</v>
      </c>
      <c r="L65" s="18">
        <f t="shared" si="18"/>
        <v>-26149</v>
      </c>
      <c r="M65" s="18">
        <f t="shared" si="18"/>
        <v>157518</v>
      </c>
      <c r="N65" s="18">
        <f t="shared" si="18"/>
        <v>166629</v>
      </c>
      <c r="O65" s="18">
        <f t="shared" si="18"/>
        <v>-9111</v>
      </c>
      <c r="P65" s="18">
        <f t="shared" si="18"/>
        <v>166629</v>
      </c>
      <c r="Q65" s="79" t="e">
        <f>M65-#REF!</f>
        <v>#REF!</v>
      </c>
    </row>
    <row r="66" spans="1:17" ht="12.75">
      <c r="A66" s="21"/>
      <c r="B66" s="21"/>
      <c r="C66" s="17" t="s">
        <v>2</v>
      </c>
      <c r="D66" s="18">
        <f>D56+D65</f>
        <v>326689.88</v>
      </c>
      <c r="E66" s="18">
        <f aca="true" t="shared" si="19" ref="E66:P66">E56+E65</f>
        <v>301043</v>
      </c>
      <c r="F66" s="18">
        <f t="shared" si="19"/>
        <v>25646.880000000005</v>
      </c>
      <c r="G66" s="18">
        <f t="shared" si="19"/>
        <v>326789.88</v>
      </c>
      <c r="H66" s="18">
        <f t="shared" si="19"/>
        <v>301043</v>
      </c>
      <c r="I66" s="18">
        <f t="shared" si="19"/>
        <v>25746.880000000005</v>
      </c>
      <c r="J66" s="18">
        <f t="shared" si="19"/>
        <v>448955.88</v>
      </c>
      <c r="K66" s="18">
        <f t="shared" si="19"/>
        <v>447672</v>
      </c>
      <c r="L66" s="18">
        <f t="shared" si="19"/>
        <v>1283.8800000000047</v>
      </c>
      <c r="M66" s="18">
        <f t="shared" si="19"/>
        <v>679457.88</v>
      </c>
      <c r="N66" s="18">
        <f t="shared" si="19"/>
        <v>668368</v>
      </c>
      <c r="O66" s="18">
        <f t="shared" si="19"/>
        <v>11089.880000000005</v>
      </c>
      <c r="P66" s="18">
        <f t="shared" si="19"/>
        <v>668368</v>
      </c>
      <c r="Q66" s="79" t="e">
        <f>M66-#REF!</f>
        <v>#REF!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0</v>
      </c>
      <c r="E68" s="25">
        <v>4000</v>
      </c>
      <c r="F68" s="25">
        <f aca="true" t="shared" si="20" ref="F68:F83">D68-E68</f>
        <v>-4000</v>
      </c>
      <c r="G68" s="25">
        <v>0</v>
      </c>
      <c r="H68" s="25">
        <v>4000</v>
      </c>
      <c r="I68" s="25">
        <f aca="true" t="shared" si="21" ref="I68:I83">G68-H68</f>
        <v>-4000</v>
      </c>
      <c r="J68" s="25">
        <v>300</v>
      </c>
      <c r="K68" s="25">
        <v>4000</v>
      </c>
      <c r="L68" s="25">
        <f aca="true" t="shared" si="22" ref="L68:L83">J68-K68</f>
        <v>-3700</v>
      </c>
      <c r="M68" s="25">
        <v>4300</v>
      </c>
      <c r="N68" s="25">
        <v>4000</v>
      </c>
      <c r="O68" s="25">
        <f aca="true" t="shared" si="23" ref="O68:O83">M68-N68</f>
        <v>300</v>
      </c>
      <c r="P68" s="25">
        <v>4000</v>
      </c>
      <c r="Q68" s="78" t="e">
        <f>M68-#REF!</f>
        <v>#REF!</v>
      </c>
    </row>
    <row r="69" spans="1:17" ht="12.75">
      <c r="A69" s="44">
        <v>4221</v>
      </c>
      <c r="B69" s="44">
        <v>4221</v>
      </c>
      <c r="C69" s="3" t="s">
        <v>58</v>
      </c>
      <c r="D69" s="25">
        <v>0</v>
      </c>
      <c r="E69" s="25">
        <v>0</v>
      </c>
      <c r="F69" s="25">
        <f t="shared" si="20"/>
        <v>0</v>
      </c>
      <c r="G69" s="25">
        <v>0</v>
      </c>
      <c r="H69" s="25">
        <v>0</v>
      </c>
      <c r="I69" s="25">
        <f t="shared" si="21"/>
        <v>0</v>
      </c>
      <c r="J69" s="25">
        <v>0</v>
      </c>
      <c r="K69" s="25">
        <v>0</v>
      </c>
      <c r="L69" s="25">
        <f t="shared" si="22"/>
        <v>0</v>
      </c>
      <c r="M69" s="25">
        <v>0</v>
      </c>
      <c r="N69" s="25">
        <v>0</v>
      </c>
      <c r="O69" s="25">
        <f t="shared" si="23"/>
        <v>0</v>
      </c>
      <c r="P69" s="25">
        <v>0</v>
      </c>
      <c r="Q69" s="78" t="e">
        <f>M69-#REF!</f>
        <v>#REF!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D70-E70</f>
        <v>0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0</v>
      </c>
      <c r="N70" s="25">
        <v>0</v>
      </c>
      <c r="O70" s="25">
        <f>M70-N70</f>
        <v>0</v>
      </c>
      <c r="P70" s="25">
        <v>0</v>
      </c>
      <c r="Q70" s="78" t="e">
        <f>M70-#REF!</f>
        <v>#REF!</v>
      </c>
    </row>
    <row r="71" spans="1:17" ht="12.75">
      <c r="A71" s="44">
        <v>4225</v>
      </c>
      <c r="B71" s="44">
        <v>4225</v>
      </c>
      <c r="C71" s="3" t="s">
        <v>113</v>
      </c>
      <c r="D71" s="25">
        <v>83213.95</v>
      </c>
      <c r="E71" s="25">
        <v>0</v>
      </c>
      <c r="F71" s="25">
        <f t="shared" si="20"/>
        <v>83213.95</v>
      </c>
      <c r="G71" s="25">
        <v>85874.31</v>
      </c>
      <c r="H71" s="25">
        <v>0</v>
      </c>
      <c r="I71" s="25">
        <f t="shared" si="21"/>
        <v>85874.31</v>
      </c>
      <c r="J71" s="25">
        <v>99711.31</v>
      </c>
      <c r="K71" s="25">
        <v>0</v>
      </c>
      <c r="L71" s="25">
        <f t="shared" si="22"/>
        <v>99711.31</v>
      </c>
      <c r="M71" s="25">
        <v>99711.31</v>
      </c>
      <c r="N71" s="25">
        <v>0</v>
      </c>
      <c r="O71" s="25">
        <f t="shared" si="23"/>
        <v>99711.31</v>
      </c>
      <c r="P71" s="25">
        <v>0</v>
      </c>
      <c r="Q71" s="78" t="e">
        <f>M71-#REF!</f>
        <v>#REF!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0</v>
      </c>
      <c r="F72" s="25">
        <f t="shared" si="20"/>
        <v>0</v>
      </c>
      <c r="G72" s="25">
        <v>0</v>
      </c>
      <c r="H72" s="25">
        <v>0</v>
      </c>
      <c r="I72" s="25">
        <f t="shared" si="21"/>
        <v>0</v>
      </c>
      <c r="J72" s="25">
        <v>0</v>
      </c>
      <c r="K72" s="25">
        <v>0</v>
      </c>
      <c r="L72" s="25">
        <f t="shared" si="22"/>
        <v>0</v>
      </c>
      <c r="M72" s="25">
        <v>0</v>
      </c>
      <c r="N72" s="25">
        <v>0</v>
      </c>
      <c r="O72" s="25">
        <f t="shared" si="23"/>
        <v>0</v>
      </c>
      <c r="P72" s="25">
        <v>0</v>
      </c>
      <c r="Q72" s="78" t="e">
        <f>M72-#REF!</f>
        <v>#REF!</v>
      </c>
    </row>
    <row r="73" spans="1:17" ht="12.75">
      <c r="A73" s="44">
        <v>4230</v>
      </c>
      <c r="B73" s="44">
        <v>4230</v>
      </c>
      <c r="C73" s="3" t="s">
        <v>115</v>
      </c>
      <c r="D73" s="25">
        <v>4000</v>
      </c>
      <c r="E73" s="25">
        <v>0</v>
      </c>
      <c r="F73" s="25">
        <f t="shared" si="20"/>
        <v>4000</v>
      </c>
      <c r="G73" s="25">
        <v>42500</v>
      </c>
      <c r="H73" s="25">
        <v>0</v>
      </c>
      <c r="I73" s="25">
        <f t="shared" si="21"/>
        <v>42500</v>
      </c>
      <c r="J73" s="25">
        <v>42500</v>
      </c>
      <c r="K73" s="25">
        <v>0</v>
      </c>
      <c r="L73" s="25">
        <f t="shared" si="22"/>
        <v>42500</v>
      </c>
      <c r="M73" s="25">
        <v>42500</v>
      </c>
      <c r="N73" s="25">
        <v>0</v>
      </c>
      <c r="O73" s="25">
        <f t="shared" si="23"/>
        <v>42500</v>
      </c>
      <c r="P73" s="25">
        <v>0</v>
      </c>
      <c r="Q73" s="78" t="e">
        <f>M73-#REF!</f>
        <v>#REF!</v>
      </c>
    </row>
    <row r="74" spans="1:17" ht="12.75">
      <c r="A74" s="44">
        <v>4241</v>
      </c>
      <c r="B74" s="44">
        <v>4241</v>
      </c>
      <c r="C74" s="3" t="s">
        <v>117</v>
      </c>
      <c r="D74" s="25">
        <v>36730</v>
      </c>
      <c r="E74" s="25">
        <v>33000</v>
      </c>
      <c r="F74" s="25">
        <f t="shared" si="20"/>
        <v>3730</v>
      </c>
      <c r="G74" s="25">
        <v>39655</v>
      </c>
      <c r="H74" s="25">
        <v>33000</v>
      </c>
      <c r="I74" s="25">
        <f t="shared" si="21"/>
        <v>6655</v>
      </c>
      <c r="J74" s="25">
        <v>61530</v>
      </c>
      <c r="K74" s="25">
        <v>33000</v>
      </c>
      <c r="L74" s="25">
        <f t="shared" si="22"/>
        <v>28530</v>
      </c>
      <c r="M74" s="25">
        <v>63240</v>
      </c>
      <c r="N74" s="25">
        <v>55000</v>
      </c>
      <c r="O74" s="25">
        <f t="shared" si="23"/>
        <v>8240</v>
      </c>
      <c r="P74" s="25">
        <v>55000</v>
      </c>
      <c r="Q74" s="78" t="e">
        <f>M74-#REF!</f>
        <v>#REF!</v>
      </c>
    </row>
    <row r="75" spans="1:17" ht="12.75">
      <c r="A75" s="44">
        <v>4247</v>
      </c>
      <c r="B75" s="44">
        <v>4247</v>
      </c>
      <c r="C75" s="3" t="s">
        <v>59</v>
      </c>
      <c r="D75" s="25">
        <v>0</v>
      </c>
      <c r="E75" s="25">
        <v>0</v>
      </c>
      <c r="F75" s="25">
        <f t="shared" si="20"/>
        <v>0</v>
      </c>
      <c r="G75" s="25">
        <v>0</v>
      </c>
      <c r="H75" s="25">
        <v>0</v>
      </c>
      <c r="I75" s="25">
        <f t="shared" si="21"/>
        <v>0</v>
      </c>
      <c r="J75" s="25">
        <v>0</v>
      </c>
      <c r="K75" s="25">
        <v>0</v>
      </c>
      <c r="L75" s="25">
        <f t="shared" si="22"/>
        <v>0</v>
      </c>
      <c r="M75" s="25">
        <v>-86179.63</v>
      </c>
      <c r="N75" s="25">
        <v>0</v>
      </c>
      <c r="O75" s="25">
        <f t="shared" si="23"/>
        <v>-86179.63</v>
      </c>
      <c r="P75" s="25">
        <v>0</v>
      </c>
      <c r="Q75" s="78" t="e">
        <f>M75-#REF!</f>
        <v>#REF!</v>
      </c>
    </row>
    <row r="76" spans="1:17" ht="12.75">
      <c r="A76" s="44">
        <v>4280</v>
      </c>
      <c r="B76" s="44">
        <v>4280</v>
      </c>
      <c r="C76" s="3" t="s">
        <v>119</v>
      </c>
      <c r="D76" s="25">
        <v>0</v>
      </c>
      <c r="E76" s="25">
        <v>0</v>
      </c>
      <c r="F76" s="25">
        <f t="shared" si="20"/>
        <v>0</v>
      </c>
      <c r="G76" s="25">
        <v>0</v>
      </c>
      <c r="H76" s="25">
        <v>0</v>
      </c>
      <c r="I76" s="25">
        <f t="shared" si="21"/>
        <v>0</v>
      </c>
      <c r="J76" s="25">
        <v>0</v>
      </c>
      <c r="K76" s="25">
        <v>0</v>
      </c>
      <c r="L76" s="25">
        <f t="shared" si="22"/>
        <v>0</v>
      </c>
      <c r="M76" s="25">
        <v>0</v>
      </c>
      <c r="N76" s="25">
        <v>0</v>
      </c>
      <c r="O76" s="25">
        <f t="shared" si="23"/>
        <v>0</v>
      </c>
      <c r="P76" s="25">
        <v>0</v>
      </c>
      <c r="Q76" s="78" t="e">
        <f>M76-#REF!</f>
        <v>#REF!</v>
      </c>
    </row>
    <row r="77" spans="1:17" ht="12.75">
      <c r="A77" s="44">
        <v>4300</v>
      </c>
      <c r="B77" s="44">
        <v>4300</v>
      </c>
      <c r="C77" s="3" t="s">
        <v>120</v>
      </c>
      <c r="D77" s="25">
        <v>0</v>
      </c>
      <c r="E77" s="25">
        <v>0</v>
      </c>
      <c r="F77" s="25">
        <f t="shared" si="20"/>
        <v>0</v>
      </c>
      <c r="G77" s="25">
        <v>0</v>
      </c>
      <c r="H77" s="25">
        <v>0</v>
      </c>
      <c r="I77" s="25">
        <f t="shared" si="21"/>
        <v>0</v>
      </c>
      <c r="J77" s="25">
        <v>0</v>
      </c>
      <c r="K77" s="25">
        <v>0</v>
      </c>
      <c r="L77" s="25">
        <f t="shared" si="22"/>
        <v>0</v>
      </c>
      <c r="M77" s="25">
        <v>51800</v>
      </c>
      <c r="N77" s="25">
        <v>0</v>
      </c>
      <c r="O77" s="25">
        <f t="shared" si="23"/>
        <v>51800</v>
      </c>
      <c r="P77" s="25">
        <v>0</v>
      </c>
      <c r="Q77" s="78" t="e">
        <f>M77-#REF!</f>
        <v>#REF!</v>
      </c>
    </row>
    <row r="78" spans="1:17" ht="12.75">
      <c r="A78" s="44">
        <v>4331</v>
      </c>
      <c r="B78" s="44">
        <v>4331</v>
      </c>
      <c r="C78" s="3" t="s">
        <v>121</v>
      </c>
      <c r="D78" s="25">
        <v>0</v>
      </c>
      <c r="E78" s="25">
        <v>0</v>
      </c>
      <c r="F78" s="25">
        <f t="shared" si="20"/>
        <v>0</v>
      </c>
      <c r="G78" s="25">
        <v>0</v>
      </c>
      <c r="H78" s="25">
        <v>0</v>
      </c>
      <c r="I78" s="25">
        <f t="shared" si="21"/>
        <v>0</v>
      </c>
      <c r="J78" s="25">
        <v>0</v>
      </c>
      <c r="K78" s="25">
        <v>0</v>
      </c>
      <c r="L78" s="25">
        <f t="shared" si="22"/>
        <v>0</v>
      </c>
      <c r="M78" s="25">
        <v>0</v>
      </c>
      <c r="N78" s="25">
        <v>0</v>
      </c>
      <c r="O78" s="25">
        <f t="shared" si="23"/>
        <v>0</v>
      </c>
      <c r="P78" s="25">
        <v>0</v>
      </c>
      <c r="Q78" s="78" t="e">
        <f>M78-#REF!</f>
        <v>#REF!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20"/>
        <v>0</v>
      </c>
      <c r="G79" s="25">
        <v>0</v>
      </c>
      <c r="H79" s="25">
        <v>0</v>
      </c>
      <c r="I79" s="25">
        <f t="shared" si="21"/>
        <v>0</v>
      </c>
      <c r="J79" s="25">
        <v>0</v>
      </c>
      <c r="K79" s="25">
        <v>0</v>
      </c>
      <c r="L79" s="25">
        <f t="shared" si="22"/>
        <v>0</v>
      </c>
      <c r="M79" s="25">
        <v>0</v>
      </c>
      <c r="N79" s="25">
        <v>0</v>
      </c>
      <c r="O79" s="25">
        <f t="shared" si="23"/>
        <v>0</v>
      </c>
      <c r="P79" s="25">
        <v>0</v>
      </c>
      <c r="Q79" s="78" t="e">
        <f>M79-#REF!</f>
        <v>#REF!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D80-E80</f>
        <v>0</v>
      </c>
      <c r="G80" s="25">
        <v>0</v>
      </c>
      <c r="H80" s="25">
        <v>0</v>
      </c>
      <c r="I80" s="25">
        <f>G80-H80</f>
        <v>0</v>
      </c>
      <c r="J80" s="25">
        <v>0</v>
      </c>
      <c r="K80" s="25">
        <v>0</v>
      </c>
      <c r="L80" s="25">
        <f>J80-K80</f>
        <v>0</v>
      </c>
      <c r="M80" s="25">
        <v>0</v>
      </c>
      <c r="N80" s="25">
        <v>0</v>
      </c>
      <c r="O80" s="25">
        <f>M80-N80</f>
        <v>0</v>
      </c>
      <c r="P80" s="25">
        <v>0</v>
      </c>
      <c r="Q80" s="78" t="e">
        <f>M80-#REF!</f>
        <v>#REF!</v>
      </c>
    </row>
    <row r="81" spans="1:17" ht="12.75">
      <c r="A81" s="44">
        <v>4990</v>
      </c>
      <c r="B81" s="44">
        <v>4990</v>
      </c>
      <c r="C81" s="3" t="s">
        <v>123</v>
      </c>
      <c r="D81" s="25">
        <v>2030</v>
      </c>
      <c r="E81" s="25">
        <v>0</v>
      </c>
      <c r="F81" s="25">
        <f>D81-E81</f>
        <v>2030</v>
      </c>
      <c r="G81" s="25">
        <v>1720</v>
      </c>
      <c r="H81" s="25">
        <v>0</v>
      </c>
      <c r="I81" s="25">
        <f>G81-H81</f>
        <v>1720</v>
      </c>
      <c r="J81" s="25">
        <v>880</v>
      </c>
      <c r="K81" s="25">
        <v>0</v>
      </c>
      <c r="L81" s="25">
        <f>J81-K81</f>
        <v>880</v>
      </c>
      <c r="M81" s="25">
        <v>-1710</v>
      </c>
      <c r="N81" s="25">
        <v>0</v>
      </c>
      <c r="O81" s="25">
        <f>M81-N81</f>
        <v>-1710</v>
      </c>
      <c r="P81" s="25">
        <v>0</v>
      </c>
      <c r="Q81" s="78" t="e">
        <f>M81-#REF!</f>
        <v>#REF!</v>
      </c>
    </row>
    <row r="82" spans="1:17" ht="12.75">
      <c r="A82" s="44">
        <v>6550</v>
      </c>
      <c r="B82" s="44">
        <v>6550</v>
      </c>
      <c r="C82" s="3" t="s">
        <v>141</v>
      </c>
      <c r="D82" s="25">
        <v>5832.7</v>
      </c>
      <c r="E82" s="25">
        <v>40200</v>
      </c>
      <c r="F82" s="25">
        <f>D82-E82</f>
        <v>-34367.3</v>
      </c>
      <c r="G82" s="25">
        <v>5832.7</v>
      </c>
      <c r="H82" s="25">
        <v>40200</v>
      </c>
      <c r="I82" s="25">
        <f>G82-H82</f>
        <v>-34367.3</v>
      </c>
      <c r="J82" s="25">
        <v>10564.7</v>
      </c>
      <c r="K82" s="25">
        <v>40200</v>
      </c>
      <c r="L82" s="25">
        <f>J82-K82</f>
        <v>-29635.3</v>
      </c>
      <c r="M82" s="25">
        <v>34894.7</v>
      </c>
      <c r="N82" s="25">
        <v>67000</v>
      </c>
      <c r="O82" s="25">
        <f>M82-N82</f>
        <v>-32105.300000000003</v>
      </c>
      <c r="P82" s="25">
        <v>67000</v>
      </c>
      <c r="Q82" s="78" t="e">
        <f>M82-#REF!</f>
        <v>#REF!</v>
      </c>
    </row>
    <row r="83" spans="1:17" ht="12.75">
      <c r="A83" s="44">
        <v>6555</v>
      </c>
      <c r="B83" s="44">
        <v>6555</v>
      </c>
      <c r="C83" s="3" t="s">
        <v>142</v>
      </c>
      <c r="D83" s="25">
        <v>0</v>
      </c>
      <c r="E83" s="25">
        <v>0</v>
      </c>
      <c r="F83" s="25">
        <f t="shared" si="20"/>
        <v>0</v>
      </c>
      <c r="G83" s="25">
        <v>0</v>
      </c>
      <c r="H83" s="25">
        <v>0</v>
      </c>
      <c r="I83" s="25">
        <f t="shared" si="21"/>
        <v>0</v>
      </c>
      <c r="J83" s="25">
        <v>0</v>
      </c>
      <c r="K83" s="25">
        <v>0</v>
      </c>
      <c r="L83" s="25">
        <f t="shared" si="22"/>
        <v>0</v>
      </c>
      <c r="M83" s="25">
        <v>0</v>
      </c>
      <c r="N83" s="25">
        <v>0</v>
      </c>
      <c r="O83" s="25">
        <f t="shared" si="23"/>
        <v>0</v>
      </c>
      <c r="P83" s="25">
        <v>0</v>
      </c>
      <c r="Q83" s="78" t="e">
        <f>M83-#REF!</f>
        <v>#REF!</v>
      </c>
    </row>
    <row r="84" spans="1:17" ht="12.75">
      <c r="A84" s="21"/>
      <c r="B84" s="21"/>
      <c r="C84" s="17" t="s">
        <v>7</v>
      </c>
      <c r="D84" s="18">
        <f aca="true" t="shared" si="24" ref="D84:P84">SUM(D68:D83)</f>
        <v>131806.65</v>
      </c>
      <c r="E84" s="18">
        <f t="shared" si="24"/>
        <v>77200</v>
      </c>
      <c r="F84" s="18">
        <f t="shared" si="24"/>
        <v>54606.649999999994</v>
      </c>
      <c r="G84" s="18">
        <f t="shared" si="24"/>
        <v>175582.01</v>
      </c>
      <c r="H84" s="18">
        <f t="shared" si="24"/>
        <v>77200</v>
      </c>
      <c r="I84" s="18">
        <f t="shared" si="24"/>
        <v>98382.01</v>
      </c>
      <c r="J84" s="18">
        <f t="shared" si="24"/>
        <v>215486.01</v>
      </c>
      <c r="K84" s="18">
        <f t="shared" si="24"/>
        <v>77200</v>
      </c>
      <c r="L84" s="18">
        <f t="shared" si="24"/>
        <v>138286.01</v>
      </c>
      <c r="M84" s="18">
        <f t="shared" si="24"/>
        <v>208556.38</v>
      </c>
      <c r="N84" s="18">
        <f t="shared" si="24"/>
        <v>126000</v>
      </c>
      <c r="O84" s="18">
        <f t="shared" si="24"/>
        <v>82556.37999999999</v>
      </c>
      <c r="P84" s="18">
        <f t="shared" si="24"/>
        <v>126000</v>
      </c>
      <c r="Q84" s="79" t="e">
        <f>M84-#REF!</f>
        <v>#REF!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11129</v>
      </c>
      <c r="E86" s="25">
        <v>3000</v>
      </c>
      <c r="F86" s="25">
        <f aca="true" t="shared" si="25" ref="F86:F108">D86-E86</f>
        <v>8129</v>
      </c>
      <c r="G86" s="25">
        <v>13080</v>
      </c>
      <c r="H86" s="25">
        <v>3000</v>
      </c>
      <c r="I86" s="25">
        <f aca="true" t="shared" si="26" ref="I86:I108">G86-H86</f>
        <v>10080</v>
      </c>
      <c r="J86" s="25">
        <v>13080</v>
      </c>
      <c r="K86" s="25">
        <v>3000</v>
      </c>
      <c r="L86" s="25">
        <f aca="true" t="shared" si="27" ref="L86:L108">J86-K86</f>
        <v>10080</v>
      </c>
      <c r="M86" s="25">
        <v>13080</v>
      </c>
      <c r="N86" s="25">
        <v>5000</v>
      </c>
      <c r="O86" s="25">
        <f aca="true" t="shared" si="28" ref="O86:O108">M86-N86</f>
        <v>8080</v>
      </c>
      <c r="P86" s="25">
        <v>5000</v>
      </c>
      <c r="Q86" s="78" t="e">
        <f>M86-#REF!</f>
        <v>#REF!</v>
      </c>
    </row>
    <row r="87" spans="1:17" ht="12.75">
      <c r="A87" s="44">
        <v>4250</v>
      </c>
      <c r="B87" s="44">
        <v>4250</v>
      </c>
      <c r="C87" s="3" t="s">
        <v>118</v>
      </c>
      <c r="D87" s="25">
        <v>0</v>
      </c>
      <c r="E87" s="25">
        <v>0</v>
      </c>
      <c r="F87" s="25">
        <f>D87-E87</f>
        <v>0</v>
      </c>
      <c r="G87" s="25">
        <v>0</v>
      </c>
      <c r="H87" s="25">
        <v>0</v>
      </c>
      <c r="I87" s="25">
        <f>G87-H87</f>
        <v>0</v>
      </c>
      <c r="J87" s="25">
        <v>0</v>
      </c>
      <c r="K87" s="25">
        <v>0</v>
      </c>
      <c r="L87" s="25">
        <f>J87-K87</f>
        <v>0</v>
      </c>
      <c r="M87" s="25">
        <v>0</v>
      </c>
      <c r="N87" s="25">
        <v>0</v>
      </c>
      <c r="O87" s="25">
        <f>M87-N87</f>
        <v>0</v>
      </c>
      <c r="P87" s="25">
        <v>0</v>
      </c>
      <c r="Q87" s="78" t="e">
        <f>M87-#REF!</f>
        <v>#REF!</v>
      </c>
    </row>
    <row r="88" spans="1:17" ht="12.75">
      <c r="A88" s="44">
        <v>5000</v>
      </c>
      <c r="B88" s="44">
        <v>5000</v>
      </c>
      <c r="C88" s="3" t="s">
        <v>124</v>
      </c>
      <c r="D88" s="25">
        <v>0</v>
      </c>
      <c r="E88" s="25">
        <v>263476</v>
      </c>
      <c r="F88" s="25">
        <f>D88-E88</f>
        <v>-263476</v>
      </c>
      <c r="G88" s="25">
        <v>0</v>
      </c>
      <c r="H88" s="25">
        <v>263476</v>
      </c>
      <c r="I88" s="25">
        <f>G88-H88</f>
        <v>-263476</v>
      </c>
      <c r="J88" s="25">
        <v>0</v>
      </c>
      <c r="K88" s="25">
        <v>263476</v>
      </c>
      <c r="L88" s="25">
        <f>J88-K88</f>
        <v>-263476</v>
      </c>
      <c r="M88" s="25">
        <v>0</v>
      </c>
      <c r="N88" s="25">
        <v>439127</v>
      </c>
      <c r="O88" s="25">
        <f>M88-N88</f>
        <v>-439127</v>
      </c>
      <c r="P88" s="25">
        <v>439127</v>
      </c>
      <c r="Q88" s="78" t="e">
        <f>M88-#REF!</f>
        <v>#REF!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D89-E89</f>
        <v>0</v>
      </c>
      <c r="G89" s="25">
        <v>0</v>
      </c>
      <c r="H89" s="25">
        <v>0</v>
      </c>
      <c r="I89" s="25">
        <f>G89-H89</f>
        <v>0</v>
      </c>
      <c r="J89" s="25">
        <v>0</v>
      </c>
      <c r="K89" s="25">
        <v>0</v>
      </c>
      <c r="L89" s="25">
        <f>J89-K89</f>
        <v>0</v>
      </c>
      <c r="M89" s="25">
        <v>0</v>
      </c>
      <c r="N89" s="25">
        <v>0</v>
      </c>
      <c r="O89" s="25">
        <f>M89-N89</f>
        <v>0</v>
      </c>
      <c r="P89" s="25">
        <v>0</v>
      </c>
      <c r="Q89" s="78" t="e">
        <f>M89-#REF!</f>
        <v>#REF!</v>
      </c>
    </row>
    <row r="90" spans="1:17" ht="12.75">
      <c r="A90" s="75">
        <v>5007</v>
      </c>
      <c r="B90" s="44">
        <v>5007</v>
      </c>
      <c r="C90" s="3" t="s">
        <v>65</v>
      </c>
      <c r="D90" s="25">
        <v>0</v>
      </c>
      <c r="E90" s="25">
        <v>0</v>
      </c>
      <c r="F90" s="25">
        <f t="shared" si="25"/>
        <v>0</v>
      </c>
      <c r="G90" s="25">
        <v>0</v>
      </c>
      <c r="H90" s="25">
        <v>0</v>
      </c>
      <c r="I90" s="25">
        <f t="shared" si="26"/>
        <v>0</v>
      </c>
      <c r="J90" s="25">
        <v>0</v>
      </c>
      <c r="K90" s="25">
        <v>0</v>
      </c>
      <c r="L90" s="25">
        <f t="shared" si="27"/>
        <v>0</v>
      </c>
      <c r="M90" s="25">
        <v>0</v>
      </c>
      <c r="N90" s="25">
        <v>0</v>
      </c>
      <c r="O90" s="25">
        <f t="shared" si="28"/>
        <v>0</v>
      </c>
      <c r="P90" s="25">
        <v>0</v>
      </c>
      <c r="Q90" s="78" t="e">
        <f>M90-#REF!</f>
        <v>#REF!</v>
      </c>
    </row>
    <row r="91" spans="1:17" ht="12.75">
      <c r="A91" s="44">
        <v>5010</v>
      </c>
      <c r="B91" s="44">
        <v>5010</v>
      </c>
      <c r="C91" s="3" t="s">
        <v>125</v>
      </c>
      <c r="D91" s="25">
        <v>0</v>
      </c>
      <c r="E91" s="25">
        <v>0</v>
      </c>
      <c r="F91" s="25">
        <f t="shared" si="25"/>
        <v>0</v>
      </c>
      <c r="G91" s="25">
        <v>0</v>
      </c>
      <c r="H91" s="25">
        <v>0</v>
      </c>
      <c r="I91" s="25">
        <f t="shared" si="26"/>
        <v>0</v>
      </c>
      <c r="J91" s="25">
        <v>0</v>
      </c>
      <c r="K91" s="25">
        <v>0</v>
      </c>
      <c r="L91" s="25">
        <f t="shared" si="27"/>
        <v>0</v>
      </c>
      <c r="M91" s="25">
        <v>0</v>
      </c>
      <c r="N91" s="25">
        <v>0</v>
      </c>
      <c r="O91" s="25">
        <f t="shared" si="28"/>
        <v>0</v>
      </c>
      <c r="P91" s="25">
        <v>0</v>
      </c>
      <c r="Q91" s="78" t="e">
        <f>M91-#REF!</f>
        <v>#REF!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5"/>
        <v>0</v>
      </c>
      <c r="G92" s="25">
        <v>0</v>
      </c>
      <c r="H92" s="25">
        <v>0</v>
      </c>
      <c r="I92" s="25">
        <f t="shared" si="26"/>
        <v>0</v>
      </c>
      <c r="J92" s="25">
        <v>0</v>
      </c>
      <c r="K92" s="25">
        <v>0</v>
      </c>
      <c r="L92" s="25">
        <f t="shared" si="27"/>
        <v>0</v>
      </c>
      <c r="M92" s="25">
        <v>0</v>
      </c>
      <c r="N92" s="25">
        <v>0</v>
      </c>
      <c r="O92" s="25">
        <f t="shared" si="28"/>
        <v>0</v>
      </c>
      <c r="P92" s="25">
        <v>0</v>
      </c>
      <c r="Q92" s="78" t="e">
        <f>M92-#REF!</f>
        <v>#REF!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5"/>
        <v>0</v>
      </c>
      <c r="G93" s="25">
        <v>0</v>
      </c>
      <c r="H93" s="25">
        <v>0</v>
      </c>
      <c r="I93" s="25">
        <f t="shared" si="26"/>
        <v>0</v>
      </c>
      <c r="J93" s="25">
        <v>0</v>
      </c>
      <c r="K93" s="25">
        <v>0</v>
      </c>
      <c r="L93" s="25">
        <f t="shared" si="27"/>
        <v>0</v>
      </c>
      <c r="M93" s="25">
        <v>0</v>
      </c>
      <c r="N93" s="25">
        <v>0</v>
      </c>
      <c r="O93" s="25">
        <f t="shared" si="28"/>
        <v>0</v>
      </c>
      <c r="P93" s="25">
        <v>0</v>
      </c>
      <c r="Q93" s="78" t="e">
        <f>M93-#REF!</f>
        <v>#REF!</v>
      </c>
    </row>
    <row r="94" spans="1:17" ht="12.75">
      <c r="A94" s="44">
        <v>5100</v>
      </c>
      <c r="B94" s="44">
        <v>5100</v>
      </c>
      <c r="C94" s="3" t="s">
        <v>60</v>
      </c>
      <c r="D94" s="25">
        <v>165906</v>
      </c>
      <c r="E94" s="25">
        <v>0</v>
      </c>
      <c r="F94" s="25">
        <f t="shared" si="25"/>
        <v>165906</v>
      </c>
      <c r="G94" s="25">
        <v>270402</v>
      </c>
      <c r="H94" s="25">
        <v>0</v>
      </c>
      <c r="I94" s="25">
        <f t="shared" si="26"/>
        <v>270402</v>
      </c>
      <c r="J94" s="25">
        <v>270402</v>
      </c>
      <c r="K94" s="25">
        <v>0</v>
      </c>
      <c r="L94" s="25">
        <f t="shared" si="27"/>
        <v>270402</v>
      </c>
      <c r="M94" s="25">
        <v>400462</v>
      </c>
      <c r="N94" s="25">
        <v>0</v>
      </c>
      <c r="O94" s="25">
        <f t="shared" si="28"/>
        <v>400462</v>
      </c>
      <c r="P94" s="25">
        <v>0</v>
      </c>
      <c r="Q94" s="78" t="e">
        <f>M94-#REF!</f>
        <v>#REF!</v>
      </c>
    </row>
    <row r="95" spans="1:17" ht="12.75">
      <c r="A95" s="44">
        <v>5180</v>
      </c>
      <c r="B95" s="44">
        <v>5180</v>
      </c>
      <c r="C95" s="3" t="s">
        <v>127</v>
      </c>
      <c r="D95" s="25">
        <v>0</v>
      </c>
      <c r="E95" s="25">
        <v>0</v>
      </c>
      <c r="F95" s="25">
        <f t="shared" si="25"/>
        <v>0</v>
      </c>
      <c r="G95" s="25">
        <v>0</v>
      </c>
      <c r="H95" s="25">
        <v>0</v>
      </c>
      <c r="I95" s="25">
        <f t="shared" si="26"/>
        <v>0</v>
      </c>
      <c r="J95" s="25">
        <v>0</v>
      </c>
      <c r="K95" s="25">
        <v>0</v>
      </c>
      <c r="L95" s="25">
        <f t="shared" si="27"/>
        <v>0</v>
      </c>
      <c r="M95" s="25">
        <v>0</v>
      </c>
      <c r="N95" s="25">
        <v>0</v>
      </c>
      <c r="O95" s="25">
        <f t="shared" si="28"/>
        <v>0</v>
      </c>
      <c r="P95" s="25">
        <v>0</v>
      </c>
      <c r="Q95" s="78" t="e">
        <f>M95-#REF!</f>
        <v>#REF!</v>
      </c>
    </row>
    <row r="96" spans="1:17" ht="12.75">
      <c r="A96" s="44">
        <v>5182</v>
      </c>
      <c r="B96" s="44">
        <v>5182</v>
      </c>
      <c r="C96" s="3" t="s">
        <v>128</v>
      </c>
      <c r="D96" s="25">
        <v>0</v>
      </c>
      <c r="E96" s="25">
        <v>0</v>
      </c>
      <c r="F96" s="25">
        <f t="shared" si="25"/>
        <v>0</v>
      </c>
      <c r="G96" s="25">
        <v>0</v>
      </c>
      <c r="H96" s="25">
        <v>0</v>
      </c>
      <c r="I96" s="25">
        <f t="shared" si="26"/>
        <v>0</v>
      </c>
      <c r="J96" s="25">
        <v>0</v>
      </c>
      <c r="K96" s="25">
        <v>0</v>
      </c>
      <c r="L96" s="25">
        <f t="shared" si="27"/>
        <v>0</v>
      </c>
      <c r="M96" s="25">
        <v>0</v>
      </c>
      <c r="N96" s="25">
        <v>0</v>
      </c>
      <c r="O96" s="25">
        <f t="shared" si="28"/>
        <v>0</v>
      </c>
      <c r="P96" s="25">
        <v>0</v>
      </c>
      <c r="Q96" s="78" t="e">
        <f>M96-#REF!</f>
        <v>#REF!</v>
      </c>
    </row>
    <row r="97" spans="1:17" ht="12.75">
      <c r="A97" s="44">
        <v>5210</v>
      </c>
      <c r="B97" s="44">
        <v>5210</v>
      </c>
      <c r="C97" s="3" t="s">
        <v>129</v>
      </c>
      <c r="D97" s="25">
        <v>0</v>
      </c>
      <c r="E97" s="25">
        <v>0</v>
      </c>
      <c r="F97" s="25">
        <f t="shared" si="25"/>
        <v>0</v>
      </c>
      <c r="G97" s="25">
        <v>0</v>
      </c>
      <c r="H97" s="25">
        <v>0</v>
      </c>
      <c r="I97" s="25">
        <f t="shared" si="26"/>
        <v>0</v>
      </c>
      <c r="J97" s="25">
        <v>0</v>
      </c>
      <c r="K97" s="25">
        <v>0</v>
      </c>
      <c r="L97" s="25">
        <f t="shared" si="27"/>
        <v>0</v>
      </c>
      <c r="M97" s="25">
        <v>0</v>
      </c>
      <c r="N97" s="25">
        <v>0</v>
      </c>
      <c r="O97" s="25">
        <f t="shared" si="28"/>
        <v>0</v>
      </c>
      <c r="P97" s="25">
        <v>0</v>
      </c>
      <c r="Q97" s="78" t="e">
        <f>M97-#REF!</f>
        <v>#REF!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  <c r="J98" s="25">
        <v>0</v>
      </c>
      <c r="K98" s="25">
        <v>0</v>
      </c>
      <c r="L98" s="25">
        <f t="shared" si="27"/>
        <v>0</v>
      </c>
      <c r="M98" s="25">
        <v>0</v>
      </c>
      <c r="N98" s="25">
        <v>0</v>
      </c>
      <c r="O98" s="25">
        <f t="shared" si="28"/>
        <v>0</v>
      </c>
      <c r="P98" s="25">
        <v>0</v>
      </c>
      <c r="Q98" s="78" t="e">
        <f>M98-#REF!</f>
        <v>#REF!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  <c r="J99" s="25">
        <v>0</v>
      </c>
      <c r="K99" s="25">
        <v>0</v>
      </c>
      <c r="L99" s="25">
        <f t="shared" si="27"/>
        <v>0</v>
      </c>
      <c r="M99" s="25">
        <v>0</v>
      </c>
      <c r="N99" s="25">
        <v>0</v>
      </c>
      <c r="O99" s="25">
        <f t="shared" si="28"/>
        <v>0</v>
      </c>
      <c r="P99" s="25">
        <v>0</v>
      </c>
      <c r="Q99" s="78" t="e">
        <f>M99-#REF!</f>
        <v>#REF!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  <c r="J100" s="25">
        <v>0</v>
      </c>
      <c r="K100" s="25">
        <v>0</v>
      </c>
      <c r="L100" s="25">
        <f t="shared" si="27"/>
        <v>0</v>
      </c>
      <c r="M100" s="25">
        <v>0</v>
      </c>
      <c r="N100" s="25">
        <v>0</v>
      </c>
      <c r="O100" s="25">
        <f t="shared" si="28"/>
        <v>0</v>
      </c>
      <c r="P100" s="25">
        <v>0</v>
      </c>
      <c r="Q100" s="78" t="e">
        <f>M100-#REF!</f>
        <v>#REF!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0</v>
      </c>
      <c r="E101" s="25">
        <v>0</v>
      </c>
      <c r="F101" s="25">
        <f t="shared" si="25"/>
        <v>0</v>
      </c>
      <c r="G101" s="25">
        <v>0</v>
      </c>
      <c r="H101" s="25">
        <v>0</v>
      </c>
      <c r="I101" s="25">
        <f t="shared" si="26"/>
        <v>0</v>
      </c>
      <c r="J101" s="25">
        <v>0</v>
      </c>
      <c r="K101" s="25">
        <v>0</v>
      </c>
      <c r="L101" s="25">
        <f t="shared" si="27"/>
        <v>0</v>
      </c>
      <c r="M101" s="25">
        <v>0</v>
      </c>
      <c r="N101" s="25">
        <v>0</v>
      </c>
      <c r="O101" s="25">
        <f t="shared" si="28"/>
        <v>0</v>
      </c>
      <c r="P101" s="25">
        <v>0</v>
      </c>
      <c r="Q101" s="78" t="e">
        <f>M101-#REF!</f>
        <v>#REF!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  <c r="J102" s="25">
        <v>0</v>
      </c>
      <c r="K102" s="25">
        <v>0</v>
      </c>
      <c r="L102" s="25">
        <f t="shared" si="27"/>
        <v>0</v>
      </c>
      <c r="M102" s="25">
        <v>0</v>
      </c>
      <c r="N102" s="25">
        <v>0</v>
      </c>
      <c r="O102" s="25">
        <f t="shared" si="28"/>
        <v>0</v>
      </c>
      <c r="P102" s="25">
        <v>0</v>
      </c>
      <c r="Q102" s="78" t="e">
        <f>M102-#REF!</f>
        <v>#REF!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0</v>
      </c>
      <c r="E103" s="25">
        <v>33169</v>
      </c>
      <c r="F103" s="25">
        <f t="shared" si="25"/>
        <v>-33169</v>
      </c>
      <c r="G103" s="25">
        <v>0</v>
      </c>
      <c r="H103" s="25">
        <v>33169</v>
      </c>
      <c r="I103" s="25">
        <f t="shared" si="26"/>
        <v>-33169</v>
      </c>
      <c r="J103" s="25">
        <v>0</v>
      </c>
      <c r="K103" s="25">
        <v>33169</v>
      </c>
      <c r="L103" s="25">
        <f t="shared" si="27"/>
        <v>-33169</v>
      </c>
      <c r="M103" s="25">
        <v>0</v>
      </c>
      <c r="N103" s="25">
        <v>55282</v>
      </c>
      <c r="O103" s="25">
        <f t="shared" si="28"/>
        <v>-55282</v>
      </c>
      <c r="P103" s="25">
        <v>55282</v>
      </c>
      <c r="Q103" s="78" t="e">
        <f>M103-#REF!</f>
        <v>#REF!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0</v>
      </c>
      <c r="E104" s="25">
        <v>0</v>
      </c>
      <c r="F104" s="25">
        <f t="shared" si="25"/>
        <v>0</v>
      </c>
      <c r="G104" s="25">
        <v>0</v>
      </c>
      <c r="H104" s="25">
        <v>0</v>
      </c>
      <c r="I104" s="25">
        <f t="shared" si="26"/>
        <v>0</v>
      </c>
      <c r="J104" s="25">
        <v>0</v>
      </c>
      <c r="K104" s="25">
        <v>0</v>
      </c>
      <c r="L104" s="25">
        <f t="shared" si="27"/>
        <v>0</v>
      </c>
      <c r="M104" s="25">
        <v>0</v>
      </c>
      <c r="N104" s="25">
        <v>0</v>
      </c>
      <c r="O104" s="25">
        <f t="shared" si="28"/>
        <v>0</v>
      </c>
      <c r="P104" s="25">
        <v>0</v>
      </c>
      <c r="Q104" s="78" t="e">
        <f>M104-#REF!</f>
        <v>#REF!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5"/>
        <v>0</v>
      </c>
      <c r="G105" s="25">
        <v>0</v>
      </c>
      <c r="H105" s="25">
        <v>0</v>
      </c>
      <c r="I105" s="25">
        <f t="shared" si="26"/>
        <v>0</v>
      </c>
      <c r="J105" s="25">
        <v>0</v>
      </c>
      <c r="K105" s="25">
        <v>0</v>
      </c>
      <c r="L105" s="25">
        <f t="shared" si="27"/>
        <v>0</v>
      </c>
      <c r="M105" s="25">
        <v>0</v>
      </c>
      <c r="N105" s="25">
        <v>0</v>
      </c>
      <c r="O105" s="25">
        <f t="shared" si="28"/>
        <v>0</v>
      </c>
      <c r="P105" s="25">
        <v>0</v>
      </c>
      <c r="Q105" s="78" t="e">
        <f>M105-#REF!</f>
        <v>#REF!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0</v>
      </c>
      <c r="F106" s="25">
        <f t="shared" si="25"/>
        <v>0</v>
      </c>
      <c r="G106" s="25">
        <v>0</v>
      </c>
      <c r="H106" s="25">
        <v>0</v>
      </c>
      <c r="I106" s="25">
        <f t="shared" si="26"/>
        <v>0</v>
      </c>
      <c r="J106" s="25">
        <v>0</v>
      </c>
      <c r="K106" s="25">
        <v>0</v>
      </c>
      <c r="L106" s="25">
        <f t="shared" si="27"/>
        <v>0</v>
      </c>
      <c r="M106" s="25">
        <v>0</v>
      </c>
      <c r="N106" s="25">
        <v>0</v>
      </c>
      <c r="O106" s="25">
        <f t="shared" si="28"/>
        <v>0</v>
      </c>
      <c r="P106" s="25">
        <v>0</v>
      </c>
      <c r="Q106" s="78" t="e">
        <f>M106-#REF!</f>
        <v>#REF!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D107-E107</f>
        <v>0</v>
      </c>
      <c r="G107" s="25">
        <v>0</v>
      </c>
      <c r="H107" s="25">
        <v>0</v>
      </c>
      <c r="I107" s="25">
        <f>G107-H107</f>
        <v>0</v>
      </c>
      <c r="J107" s="25">
        <v>0</v>
      </c>
      <c r="K107" s="25">
        <v>0</v>
      </c>
      <c r="L107" s="25">
        <f>J107-K107</f>
        <v>0</v>
      </c>
      <c r="M107" s="25">
        <v>0</v>
      </c>
      <c r="N107" s="25">
        <v>30000</v>
      </c>
      <c r="O107" s="25">
        <f>M107-N107</f>
        <v>-30000</v>
      </c>
      <c r="P107" s="25">
        <v>30000</v>
      </c>
      <c r="Q107" s="78" t="e">
        <f>M107-#REF!</f>
        <v>#REF!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0</v>
      </c>
      <c r="E108" s="25">
        <v>0</v>
      </c>
      <c r="F108" s="25">
        <f t="shared" si="25"/>
        <v>0</v>
      </c>
      <c r="G108" s="25">
        <v>0</v>
      </c>
      <c r="H108" s="25">
        <v>0</v>
      </c>
      <c r="I108" s="25">
        <f t="shared" si="26"/>
        <v>0</v>
      </c>
      <c r="J108" s="25">
        <v>0</v>
      </c>
      <c r="K108" s="25">
        <v>0</v>
      </c>
      <c r="L108" s="25">
        <f t="shared" si="27"/>
        <v>0</v>
      </c>
      <c r="M108" s="25">
        <v>0</v>
      </c>
      <c r="N108" s="25">
        <v>0</v>
      </c>
      <c r="O108" s="25">
        <f t="shared" si="28"/>
        <v>0</v>
      </c>
      <c r="P108" s="25">
        <v>0</v>
      </c>
      <c r="Q108" s="78" t="e">
        <f>M108-#REF!</f>
        <v>#REF!</v>
      </c>
    </row>
    <row r="109" spans="1:17" ht="12.75">
      <c r="A109" s="21"/>
      <c r="B109" s="21"/>
      <c r="C109" s="17" t="s">
        <v>8</v>
      </c>
      <c r="D109" s="18">
        <f>SUM(D86:D108)</f>
        <v>177035</v>
      </c>
      <c r="E109" s="18">
        <f aca="true" t="shared" si="29" ref="E109:P109">SUM(E86:E108)</f>
        <v>299645</v>
      </c>
      <c r="F109" s="18">
        <f t="shared" si="29"/>
        <v>-122610</v>
      </c>
      <c r="G109" s="18">
        <f t="shared" si="29"/>
        <v>283482</v>
      </c>
      <c r="H109" s="18">
        <f t="shared" si="29"/>
        <v>299645</v>
      </c>
      <c r="I109" s="18">
        <f t="shared" si="29"/>
        <v>-16163</v>
      </c>
      <c r="J109" s="18">
        <f t="shared" si="29"/>
        <v>283482</v>
      </c>
      <c r="K109" s="18">
        <f t="shared" si="29"/>
        <v>299645</v>
      </c>
      <c r="L109" s="18">
        <f t="shared" si="29"/>
        <v>-16163</v>
      </c>
      <c r="M109" s="18">
        <f t="shared" si="29"/>
        <v>413542</v>
      </c>
      <c r="N109" s="18">
        <f t="shared" si="29"/>
        <v>529409</v>
      </c>
      <c r="O109" s="18">
        <f t="shared" si="29"/>
        <v>-115867</v>
      </c>
      <c r="P109" s="18">
        <f t="shared" si="29"/>
        <v>529409</v>
      </c>
      <c r="Q109" s="79" t="e">
        <f>M109-#REF!</f>
        <v>#REF!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0</v>
      </c>
      <c r="E111" s="25">
        <v>0</v>
      </c>
      <c r="F111" s="25">
        <f aca="true" t="shared" si="30" ref="F111:F146">D111-E111</f>
        <v>0</v>
      </c>
      <c r="G111" s="25">
        <v>0</v>
      </c>
      <c r="H111" s="25">
        <v>0</v>
      </c>
      <c r="I111" s="25">
        <f aca="true" t="shared" si="31" ref="I111:I146">G111-H111</f>
        <v>0</v>
      </c>
      <c r="J111" s="25">
        <v>0</v>
      </c>
      <c r="K111" s="25">
        <v>0</v>
      </c>
      <c r="L111" s="25">
        <f aca="true" t="shared" si="32" ref="L111:L146">J111-K111</f>
        <v>0</v>
      </c>
      <c r="M111" s="25">
        <v>0</v>
      </c>
      <c r="N111" s="25">
        <v>0</v>
      </c>
      <c r="O111" s="25">
        <f aca="true" t="shared" si="33" ref="O111:O146">M111-N111</f>
        <v>0</v>
      </c>
      <c r="P111" s="25">
        <v>0</v>
      </c>
      <c r="Q111" s="78" t="e">
        <f>M111-#REF!</f>
        <v>#REF!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0</v>
      </c>
      <c r="E112" s="25">
        <v>0</v>
      </c>
      <c r="F112" s="25">
        <f>D112-E112</f>
        <v>0</v>
      </c>
      <c r="G112" s="25">
        <v>0</v>
      </c>
      <c r="H112" s="25">
        <v>0</v>
      </c>
      <c r="I112" s="25">
        <f>G112-H112</f>
        <v>0</v>
      </c>
      <c r="J112" s="25">
        <v>0</v>
      </c>
      <c r="K112" s="25">
        <v>0</v>
      </c>
      <c r="L112" s="25">
        <f>J112-K112</f>
        <v>0</v>
      </c>
      <c r="M112" s="25">
        <v>0</v>
      </c>
      <c r="N112" s="25">
        <v>0</v>
      </c>
      <c r="O112" s="25">
        <f>M112-N112</f>
        <v>0</v>
      </c>
      <c r="P112" s="25">
        <v>0</v>
      </c>
      <c r="Q112" s="78" t="e">
        <f>M112-#REF!</f>
        <v>#REF!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0</v>
      </c>
      <c r="E113" s="25">
        <v>0</v>
      </c>
      <c r="F113" s="25">
        <f t="shared" si="30"/>
        <v>0</v>
      </c>
      <c r="G113" s="25">
        <v>0</v>
      </c>
      <c r="H113" s="25">
        <v>0</v>
      </c>
      <c r="I113" s="25">
        <f t="shared" si="31"/>
        <v>0</v>
      </c>
      <c r="J113" s="25">
        <v>0</v>
      </c>
      <c r="K113" s="25">
        <v>0</v>
      </c>
      <c r="L113" s="25">
        <f t="shared" si="32"/>
        <v>0</v>
      </c>
      <c r="M113" s="25">
        <v>0</v>
      </c>
      <c r="N113" s="25">
        <v>0</v>
      </c>
      <c r="O113" s="25">
        <f t="shared" si="33"/>
        <v>0</v>
      </c>
      <c r="P113" s="25">
        <v>0</v>
      </c>
      <c r="Q113" s="78" t="e">
        <f>M113-#REF!</f>
        <v>#REF!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0</v>
      </c>
      <c r="E114" s="25">
        <v>0</v>
      </c>
      <c r="F114" s="25">
        <f t="shared" si="30"/>
        <v>0</v>
      </c>
      <c r="G114" s="25">
        <v>0</v>
      </c>
      <c r="H114" s="25">
        <v>0</v>
      </c>
      <c r="I114" s="25">
        <f t="shared" si="31"/>
        <v>0</v>
      </c>
      <c r="J114" s="25">
        <v>0</v>
      </c>
      <c r="K114" s="25">
        <v>0</v>
      </c>
      <c r="L114" s="25">
        <f t="shared" si="32"/>
        <v>0</v>
      </c>
      <c r="M114" s="25">
        <v>0</v>
      </c>
      <c r="N114" s="25">
        <v>0</v>
      </c>
      <c r="O114" s="25">
        <f t="shared" si="33"/>
        <v>0</v>
      </c>
      <c r="P114" s="25">
        <v>0</v>
      </c>
      <c r="Q114" s="78" t="e">
        <f>M114-#REF!</f>
        <v>#REF!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30"/>
        <v>0</v>
      </c>
      <c r="G115" s="25">
        <v>0</v>
      </c>
      <c r="H115" s="25">
        <v>0</v>
      </c>
      <c r="I115" s="25">
        <f t="shared" si="31"/>
        <v>0</v>
      </c>
      <c r="J115" s="25">
        <v>0</v>
      </c>
      <c r="K115" s="25">
        <v>0</v>
      </c>
      <c r="L115" s="25">
        <f t="shared" si="32"/>
        <v>0</v>
      </c>
      <c r="M115" s="25">
        <v>0</v>
      </c>
      <c r="N115" s="25">
        <v>0</v>
      </c>
      <c r="O115" s="25">
        <f t="shared" si="33"/>
        <v>0</v>
      </c>
      <c r="P115" s="25">
        <v>0</v>
      </c>
      <c r="Q115" s="78" t="e">
        <f>M115-#REF!</f>
        <v>#REF!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0</v>
      </c>
      <c r="E116" s="25">
        <v>0</v>
      </c>
      <c r="F116" s="25">
        <f t="shared" si="30"/>
        <v>0</v>
      </c>
      <c r="G116" s="25">
        <v>0</v>
      </c>
      <c r="H116" s="25">
        <v>0</v>
      </c>
      <c r="I116" s="25">
        <f t="shared" si="31"/>
        <v>0</v>
      </c>
      <c r="J116" s="25">
        <v>0</v>
      </c>
      <c r="K116" s="25">
        <v>0</v>
      </c>
      <c r="L116" s="25">
        <f t="shared" si="32"/>
        <v>0</v>
      </c>
      <c r="M116" s="25">
        <v>0</v>
      </c>
      <c r="N116" s="25">
        <v>0</v>
      </c>
      <c r="O116" s="25">
        <f t="shared" si="33"/>
        <v>0</v>
      </c>
      <c r="P116" s="25">
        <v>0</v>
      </c>
      <c r="Q116" s="78" t="e">
        <f>M116-#REF!</f>
        <v>#REF!</v>
      </c>
    </row>
    <row r="117" spans="1:17" ht="12.75">
      <c r="A117" s="44">
        <v>6620</v>
      </c>
      <c r="B117" s="44">
        <v>6620</v>
      </c>
      <c r="C117" s="3" t="s">
        <v>144</v>
      </c>
      <c r="D117" s="25">
        <v>0</v>
      </c>
      <c r="E117" s="25">
        <v>0</v>
      </c>
      <c r="F117" s="25">
        <f t="shared" si="30"/>
        <v>0</v>
      </c>
      <c r="G117" s="25">
        <v>0</v>
      </c>
      <c r="H117" s="25">
        <v>0</v>
      </c>
      <c r="I117" s="25">
        <f t="shared" si="31"/>
        <v>0</v>
      </c>
      <c r="J117" s="25">
        <v>0</v>
      </c>
      <c r="K117" s="25">
        <v>0</v>
      </c>
      <c r="L117" s="25">
        <f t="shared" si="32"/>
        <v>0</v>
      </c>
      <c r="M117" s="25">
        <v>0</v>
      </c>
      <c r="N117" s="25">
        <v>0</v>
      </c>
      <c r="O117" s="25">
        <f t="shared" si="33"/>
        <v>0</v>
      </c>
      <c r="P117" s="25">
        <v>0</v>
      </c>
      <c r="Q117" s="78" t="e">
        <f>M117-#REF!</f>
        <v>#REF!</v>
      </c>
    </row>
    <row r="118" spans="1:17" ht="12.75">
      <c r="A118" s="44">
        <v>6625</v>
      </c>
      <c r="B118" s="44">
        <v>6625</v>
      </c>
      <c r="C118" s="3" t="s">
        <v>145</v>
      </c>
      <c r="D118" s="25">
        <v>0</v>
      </c>
      <c r="E118" s="25">
        <v>0</v>
      </c>
      <c r="F118" s="25">
        <f t="shared" si="30"/>
        <v>0</v>
      </c>
      <c r="G118" s="25">
        <v>0</v>
      </c>
      <c r="H118" s="25">
        <v>0</v>
      </c>
      <c r="I118" s="25">
        <f t="shared" si="31"/>
        <v>0</v>
      </c>
      <c r="J118" s="25">
        <v>0</v>
      </c>
      <c r="K118" s="25">
        <v>0</v>
      </c>
      <c r="L118" s="25">
        <f t="shared" si="32"/>
        <v>0</v>
      </c>
      <c r="M118" s="25">
        <v>0</v>
      </c>
      <c r="N118" s="25">
        <v>0</v>
      </c>
      <c r="O118" s="25">
        <f t="shared" si="33"/>
        <v>0</v>
      </c>
      <c r="P118" s="25">
        <v>0</v>
      </c>
      <c r="Q118" s="78" t="e">
        <f>M118-#REF!</f>
        <v>#REF!</v>
      </c>
    </row>
    <row r="119" spans="1:17" ht="12.75">
      <c r="A119" s="44">
        <v>6630</v>
      </c>
      <c r="B119" s="44">
        <v>6630</v>
      </c>
      <c r="C119" s="3" t="s">
        <v>146</v>
      </c>
      <c r="D119" s="25">
        <v>0</v>
      </c>
      <c r="E119" s="25">
        <v>0</v>
      </c>
      <c r="F119" s="25">
        <f t="shared" si="30"/>
        <v>0</v>
      </c>
      <c r="G119" s="25">
        <v>0</v>
      </c>
      <c r="H119" s="25">
        <v>0</v>
      </c>
      <c r="I119" s="25">
        <f t="shared" si="31"/>
        <v>0</v>
      </c>
      <c r="J119" s="25">
        <v>0</v>
      </c>
      <c r="K119" s="25">
        <v>0</v>
      </c>
      <c r="L119" s="25">
        <f t="shared" si="32"/>
        <v>0</v>
      </c>
      <c r="M119" s="25">
        <v>0</v>
      </c>
      <c r="N119" s="25">
        <v>0</v>
      </c>
      <c r="O119" s="25">
        <f t="shared" si="33"/>
        <v>0</v>
      </c>
      <c r="P119" s="25">
        <v>0</v>
      </c>
      <c r="Q119" s="78" t="e">
        <f>M119-#REF!</f>
        <v>#REF!</v>
      </c>
    </row>
    <row r="120" spans="1:17" ht="12.75">
      <c r="A120" s="44">
        <v>6700</v>
      </c>
      <c r="B120" s="44">
        <v>6700</v>
      </c>
      <c r="C120" s="3" t="s">
        <v>147</v>
      </c>
      <c r="D120" s="25">
        <v>0</v>
      </c>
      <c r="E120" s="25">
        <v>0</v>
      </c>
      <c r="F120" s="25">
        <f t="shared" si="30"/>
        <v>0</v>
      </c>
      <c r="G120" s="25">
        <v>0</v>
      </c>
      <c r="H120" s="25">
        <v>0</v>
      </c>
      <c r="I120" s="25">
        <f t="shared" si="31"/>
        <v>0</v>
      </c>
      <c r="J120" s="25">
        <v>0</v>
      </c>
      <c r="K120" s="25">
        <v>0</v>
      </c>
      <c r="L120" s="25">
        <f t="shared" si="32"/>
        <v>0</v>
      </c>
      <c r="M120" s="25">
        <v>0</v>
      </c>
      <c r="N120" s="25">
        <v>0</v>
      </c>
      <c r="O120" s="25">
        <f t="shared" si="33"/>
        <v>0</v>
      </c>
      <c r="P120" s="25">
        <v>0</v>
      </c>
      <c r="Q120" s="78" t="e">
        <f>M120-#REF!</f>
        <v>#REF!</v>
      </c>
    </row>
    <row r="121" spans="1:17" ht="12.75">
      <c r="A121" s="44">
        <v>6710</v>
      </c>
      <c r="B121" s="44">
        <v>6710</v>
      </c>
      <c r="C121" s="3" t="s">
        <v>148</v>
      </c>
      <c r="D121" s="25">
        <v>0</v>
      </c>
      <c r="E121" s="25">
        <v>0</v>
      </c>
      <c r="F121" s="25">
        <f t="shared" si="30"/>
        <v>0</v>
      </c>
      <c r="G121" s="25">
        <v>0</v>
      </c>
      <c r="H121" s="25">
        <v>0</v>
      </c>
      <c r="I121" s="25">
        <f t="shared" si="31"/>
        <v>0</v>
      </c>
      <c r="J121" s="25">
        <v>0</v>
      </c>
      <c r="K121" s="25">
        <v>0</v>
      </c>
      <c r="L121" s="25">
        <f t="shared" si="32"/>
        <v>0</v>
      </c>
      <c r="M121" s="25">
        <v>0</v>
      </c>
      <c r="N121" s="25">
        <v>0</v>
      </c>
      <c r="O121" s="25">
        <f t="shared" si="33"/>
        <v>0</v>
      </c>
      <c r="P121" s="25">
        <v>0</v>
      </c>
      <c r="Q121" s="78" t="e">
        <f>M121-#REF!</f>
        <v>#REF!</v>
      </c>
    </row>
    <row r="122" spans="1:17" ht="12.75">
      <c r="A122" s="44">
        <v>6790</v>
      </c>
      <c r="B122" s="44">
        <v>6790</v>
      </c>
      <c r="C122" s="3" t="s">
        <v>149</v>
      </c>
      <c r="D122" s="25">
        <v>0</v>
      </c>
      <c r="E122" s="25">
        <v>0</v>
      </c>
      <c r="F122" s="25">
        <f t="shared" si="30"/>
        <v>0</v>
      </c>
      <c r="G122" s="25">
        <v>0</v>
      </c>
      <c r="H122" s="25">
        <v>0</v>
      </c>
      <c r="I122" s="25">
        <f t="shared" si="31"/>
        <v>0</v>
      </c>
      <c r="J122" s="25">
        <v>0</v>
      </c>
      <c r="K122" s="25">
        <v>0</v>
      </c>
      <c r="L122" s="25">
        <f t="shared" si="32"/>
        <v>0</v>
      </c>
      <c r="M122" s="25">
        <v>0</v>
      </c>
      <c r="N122" s="25">
        <v>0</v>
      </c>
      <c r="O122" s="25">
        <f t="shared" si="33"/>
        <v>0</v>
      </c>
      <c r="P122" s="25">
        <v>0</v>
      </c>
      <c r="Q122" s="78" t="e">
        <f>M122-#REF!</f>
        <v>#REF!</v>
      </c>
    </row>
    <row r="123" spans="1:17" ht="12.75">
      <c r="A123" s="44">
        <v>6800</v>
      </c>
      <c r="B123" s="44">
        <v>6800</v>
      </c>
      <c r="C123" s="3" t="s">
        <v>150</v>
      </c>
      <c r="D123" s="25">
        <v>0</v>
      </c>
      <c r="E123" s="25">
        <v>0</v>
      </c>
      <c r="F123" s="25">
        <f t="shared" si="30"/>
        <v>0</v>
      </c>
      <c r="G123" s="25">
        <v>0</v>
      </c>
      <c r="H123" s="25">
        <v>0</v>
      </c>
      <c r="I123" s="25">
        <f t="shared" si="31"/>
        <v>0</v>
      </c>
      <c r="J123" s="25">
        <v>0</v>
      </c>
      <c r="K123" s="25">
        <v>0</v>
      </c>
      <c r="L123" s="25">
        <f t="shared" si="32"/>
        <v>0</v>
      </c>
      <c r="M123" s="25">
        <v>0</v>
      </c>
      <c r="N123" s="25">
        <v>0</v>
      </c>
      <c r="O123" s="25">
        <f t="shared" si="33"/>
        <v>0</v>
      </c>
      <c r="P123" s="25">
        <v>0</v>
      </c>
      <c r="Q123" s="78" t="e">
        <f>M123-#REF!</f>
        <v>#REF!</v>
      </c>
    </row>
    <row r="124" spans="1:17" ht="12.75">
      <c r="A124" s="44">
        <v>6815</v>
      </c>
      <c r="B124" s="44">
        <v>6815</v>
      </c>
      <c r="C124" s="3" t="s">
        <v>151</v>
      </c>
      <c r="D124" s="25">
        <v>0</v>
      </c>
      <c r="E124" s="25">
        <v>0</v>
      </c>
      <c r="F124" s="25">
        <f t="shared" si="30"/>
        <v>0</v>
      </c>
      <c r="G124" s="25">
        <v>0</v>
      </c>
      <c r="H124" s="25">
        <v>0</v>
      </c>
      <c r="I124" s="25">
        <f t="shared" si="31"/>
        <v>0</v>
      </c>
      <c r="J124" s="25">
        <v>0</v>
      </c>
      <c r="K124" s="25">
        <v>0</v>
      </c>
      <c r="L124" s="25">
        <f t="shared" si="32"/>
        <v>0</v>
      </c>
      <c r="M124" s="25">
        <v>0</v>
      </c>
      <c r="N124" s="25">
        <v>0</v>
      </c>
      <c r="O124" s="25">
        <f t="shared" si="33"/>
        <v>0</v>
      </c>
      <c r="P124" s="25">
        <v>0</v>
      </c>
      <c r="Q124" s="78" t="e">
        <f>M124-#REF!</f>
        <v>#REF!</v>
      </c>
    </row>
    <row r="125" spans="1:17" ht="12.75">
      <c r="A125" s="44">
        <v>6820</v>
      </c>
      <c r="B125" s="44">
        <v>6820</v>
      </c>
      <c r="C125" s="3" t="s">
        <v>152</v>
      </c>
      <c r="D125" s="25">
        <v>0</v>
      </c>
      <c r="E125" s="25">
        <v>0</v>
      </c>
      <c r="F125" s="25">
        <f t="shared" si="30"/>
        <v>0</v>
      </c>
      <c r="G125" s="25">
        <v>0</v>
      </c>
      <c r="H125" s="25">
        <v>0</v>
      </c>
      <c r="I125" s="25">
        <f t="shared" si="31"/>
        <v>0</v>
      </c>
      <c r="J125" s="25">
        <v>0</v>
      </c>
      <c r="K125" s="25">
        <v>0</v>
      </c>
      <c r="L125" s="25">
        <f t="shared" si="32"/>
        <v>0</v>
      </c>
      <c r="M125" s="25">
        <v>0</v>
      </c>
      <c r="N125" s="25">
        <v>0</v>
      </c>
      <c r="O125" s="25">
        <f t="shared" si="33"/>
        <v>0</v>
      </c>
      <c r="P125" s="25">
        <v>0</v>
      </c>
      <c r="Q125" s="78" t="e">
        <f>M125-#REF!</f>
        <v>#REF!</v>
      </c>
    </row>
    <row r="126" spans="1:17" ht="12.75">
      <c r="A126" s="44">
        <v>6860</v>
      </c>
      <c r="B126" s="44">
        <v>6860</v>
      </c>
      <c r="C126" s="3" t="s">
        <v>153</v>
      </c>
      <c r="D126" s="25">
        <v>0</v>
      </c>
      <c r="E126" s="25">
        <v>0</v>
      </c>
      <c r="F126" s="25">
        <f t="shared" si="30"/>
        <v>0</v>
      </c>
      <c r="G126" s="25">
        <v>0</v>
      </c>
      <c r="H126" s="25">
        <v>0</v>
      </c>
      <c r="I126" s="25">
        <f t="shared" si="31"/>
        <v>0</v>
      </c>
      <c r="J126" s="25">
        <v>0</v>
      </c>
      <c r="K126" s="25">
        <v>0</v>
      </c>
      <c r="L126" s="25">
        <f t="shared" si="32"/>
        <v>0</v>
      </c>
      <c r="M126" s="25">
        <v>0</v>
      </c>
      <c r="N126" s="25">
        <v>0</v>
      </c>
      <c r="O126" s="25">
        <f t="shared" si="33"/>
        <v>0</v>
      </c>
      <c r="P126" s="25">
        <v>0</v>
      </c>
      <c r="Q126" s="78" t="e">
        <f>M126-#REF!</f>
        <v>#REF!</v>
      </c>
    </row>
    <row r="127" spans="1:17" ht="12.75">
      <c r="A127" s="44">
        <v>6900</v>
      </c>
      <c r="B127" s="44">
        <v>6900</v>
      </c>
      <c r="C127" s="3" t="s">
        <v>154</v>
      </c>
      <c r="D127" s="25">
        <v>0</v>
      </c>
      <c r="E127" s="25">
        <v>0</v>
      </c>
      <c r="F127" s="25">
        <f t="shared" si="30"/>
        <v>0</v>
      </c>
      <c r="G127" s="25">
        <v>0</v>
      </c>
      <c r="H127" s="25">
        <v>0</v>
      </c>
      <c r="I127" s="25">
        <f t="shared" si="31"/>
        <v>0</v>
      </c>
      <c r="J127" s="25">
        <v>0</v>
      </c>
      <c r="K127" s="25">
        <v>0</v>
      </c>
      <c r="L127" s="25">
        <f t="shared" si="32"/>
        <v>0</v>
      </c>
      <c r="M127" s="25">
        <v>0</v>
      </c>
      <c r="N127" s="25">
        <v>0</v>
      </c>
      <c r="O127" s="25">
        <f t="shared" si="33"/>
        <v>0</v>
      </c>
      <c r="P127" s="25">
        <v>0</v>
      </c>
      <c r="Q127" s="78" t="e">
        <f>M127-#REF!</f>
        <v>#REF!</v>
      </c>
    </row>
    <row r="128" spans="1:17" ht="12.75">
      <c r="A128" s="44">
        <v>6920</v>
      </c>
      <c r="B128" s="44">
        <v>6920</v>
      </c>
      <c r="C128" s="3" t="s">
        <v>155</v>
      </c>
      <c r="D128" s="25">
        <v>0</v>
      </c>
      <c r="E128" s="25">
        <v>0</v>
      </c>
      <c r="F128" s="25">
        <f t="shared" si="30"/>
        <v>0</v>
      </c>
      <c r="G128" s="25">
        <v>0</v>
      </c>
      <c r="H128" s="25">
        <v>0</v>
      </c>
      <c r="I128" s="25">
        <f t="shared" si="31"/>
        <v>0</v>
      </c>
      <c r="J128" s="25">
        <v>0</v>
      </c>
      <c r="K128" s="25">
        <v>0</v>
      </c>
      <c r="L128" s="25">
        <f t="shared" si="32"/>
        <v>0</v>
      </c>
      <c r="M128" s="25">
        <v>0</v>
      </c>
      <c r="N128" s="25">
        <v>0</v>
      </c>
      <c r="O128" s="25">
        <f t="shared" si="33"/>
        <v>0</v>
      </c>
      <c r="P128" s="25">
        <v>0</v>
      </c>
      <c r="Q128" s="78" t="e">
        <f>M128-#REF!</f>
        <v>#REF!</v>
      </c>
    </row>
    <row r="129" spans="1:17" ht="12.75">
      <c r="A129" s="44">
        <v>6930</v>
      </c>
      <c r="B129" s="44">
        <v>6930</v>
      </c>
      <c r="C129" s="3" t="s">
        <v>156</v>
      </c>
      <c r="D129" s="25">
        <v>0</v>
      </c>
      <c r="E129" s="25">
        <v>0</v>
      </c>
      <c r="F129" s="25">
        <f t="shared" si="30"/>
        <v>0</v>
      </c>
      <c r="G129" s="25">
        <v>0</v>
      </c>
      <c r="H129" s="25">
        <v>0</v>
      </c>
      <c r="I129" s="25">
        <f t="shared" si="31"/>
        <v>0</v>
      </c>
      <c r="J129" s="25">
        <v>0</v>
      </c>
      <c r="K129" s="25">
        <v>0</v>
      </c>
      <c r="L129" s="25">
        <f t="shared" si="32"/>
        <v>0</v>
      </c>
      <c r="M129" s="25">
        <v>0</v>
      </c>
      <c r="N129" s="25">
        <v>0</v>
      </c>
      <c r="O129" s="25">
        <f t="shared" si="33"/>
        <v>0</v>
      </c>
      <c r="P129" s="25">
        <v>0</v>
      </c>
      <c r="Q129" s="78" t="e">
        <f>M129-#REF!</f>
        <v>#REF!</v>
      </c>
    </row>
    <row r="130" spans="1:17" ht="12.75">
      <c r="A130" s="44">
        <v>6940</v>
      </c>
      <c r="B130" s="44">
        <v>6940</v>
      </c>
      <c r="C130" s="3" t="s">
        <v>157</v>
      </c>
      <c r="D130" s="25">
        <v>0</v>
      </c>
      <c r="E130" s="25">
        <v>0</v>
      </c>
      <c r="F130" s="25">
        <f t="shared" si="30"/>
        <v>0</v>
      </c>
      <c r="G130" s="25">
        <v>0</v>
      </c>
      <c r="H130" s="25">
        <v>0</v>
      </c>
      <c r="I130" s="25">
        <f t="shared" si="31"/>
        <v>0</v>
      </c>
      <c r="J130" s="25">
        <v>0</v>
      </c>
      <c r="K130" s="25">
        <v>0</v>
      </c>
      <c r="L130" s="25">
        <f t="shared" si="32"/>
        <v>0</v>
      </c>
      <c r="M130" s="25">
        <v>0</v>
      </c>
      <c r="N130" s="25">
        <v>0</v>
      </c>
      <c r="O130" s="25">
        <f t="shared" si="33"/>
        <v>0</v>
      </c>
      <c r="P130" s="25">
        <v>0</v>
      </c>
      <c r="Q130" s="78" t="e">
        <f>M130-#REF!</f>
        <v>#REF!</v>
      </c>
    </row>
    <row r="131" spans="1:17" ht="12.75">
      <c r="A131" s="44">
        <v>7140</v>
      </c>
      <c r="B131" s="44">
        <v>7140</v>
      </c>
      <c r="C131" s="3" t="s">
        <v>159</v>
      </c>
      <c r="D131" s="25">
        <v>0</v>
      </c>
      <c r="E131" s="25">
        <v>0</v>
      </c>
      <c r="F131" s="25">
        <f t="shared" si="30"/>
        <v>0</v>
      </c>
      <c r="G131" s="25">
        <v>0</v>
      </c>
      <c r="H131" s="25">
        <v>0</v>
      </c>
      <c r="I131" s="25">
        <f t="shared" si="31"/>
        <v>0</v>
      </c>
      <c r="J131" s="25">
        <v>0</v>
      </c>
      <c r="K131" s="25">
        <v>0</v>
      </c>
      <c r="L131" s="25">
        <f t="shared" si="32"/>
        <v>0</v>
      </c>
      <c r="M131" s="25">
        <v>0</v>
      </c>
      <c r="N131" s="25">
        <v>0</v>
      </c>
      <c r="O131" s="25">
        <f t="shared" si="33"/>
        <v>0</v>
      </c>
      <c r="P131" s="25">
        <v>0</v>
      </c>
      <c r="Q131" s="78" t="e">
        <f>M131-#REF!</f>
        <v>#REF!</v>
      </c>
    </row>
    <row r="132" spans="1:17" ht="12.75">
      <c r="A132" s="44">
        <v>7320</v>
      </c>
      <c r="B132" s="44">
        <v>7320</v>
      </c>
      <c r="C132" s="3" t="s">
        <v>160</v>
      </c>
      <c r="D132" s="25">
        <v>0</v>
      </c>
      <c r="E132" s="25">
        <v>0</v>
      </c>
      <c r="F132" s="25">
        <f t="shared" si="30"/>
        <v>0</v>
      </c>
      <c r="G132" s="25">
        <v>0</v>
      </c>
      <c r="H132" s="25">
        <v>0</v>
      </c>
      <c r="I132" s="25">
        <f t="shared" si="31"/>
        <v>0</v>
      </c>
      <c r="J132" s="25">
        <v>0</v>
      </c>
      <c r="K132" s="25">
        <v>0</v>
      </c>
      <c r="L132" s="25">
        <f t="shared" si="32"/>
        <v>0</v>
      </c>
      <c r="M132" s="25">
        <v>0</v>
      </c>
      <c r="N132" s="25">
        <v>0</v>
      </c>
      <c r="O132" s="25">
        <f t="shared" si="33"/>
        <v>0</v>
      </c>
      <c r="P132" s="25">
        <v>0</v>
      </c>
      <c r="Q132" s="78" t="e">
        <f>M132-#REF!</f>
        <v>#REF!</v>
      </c>
    </row>
    <row r="133" spans="1:17" ht="12.75">
      <c r="A133" s="44">
        <v>7400</v>
      </c>
      <c r="B133" s="44">
        <v>7400</v>
      </c>
      <c r="C133" s="3" t="s">
        <v>161</v>
      </c>
      <c r="D133" s="25">
        <v>0</v>
      </c>
      <c r="E133" s="25">
        <v>0</v>
      </c>
      <c r="F133" s="25">
        <f t="shared" si="30"/>
        <v>0</v>
      </c>
      <c r="G133" s="25">
        <v>0</v>
      </c>
      <c r="H133" s="25">
        <v>0</v>
      </c>
      <c r="I133" s="25">
        <f t="shared" si="31"/>
        <v>0</v>
      </c>
      <c r="J133" s="25">
        <v>0</v>
      </c>
      <c r="K133" s="25">
        <v>0</v>
      </c>
      <c r="L133" s="25">
        <f t="shared" si="32"/>
        <v>0</v>
      </c>
      <c r="M133" s="25">
        <v>0</v>
      </c>
      <c r="N133" s="25">
        <v>0</v>
      </c>
      <c r="O133" s="25">
        <f t="shared" si="33"/>
        <v>0</v>
      </c>
      <c r="P133" s="25">
        <v>0</v>
      </c>
      <c r="Q133" s="78" t="e">
        <f>M133-#REF!</f>
        <v>#REF!</v>
      </c>
    </row>
    <row r="134" spans="1:17" ht="12.75">
      <c r="A134" s="44">
        <v>7430</v>
      </c>
      <c r="B134" s="44">
        <v>7430</v>
      </c>
      <c r="C134" s="3" t="s">
        <v>162</v>
      </c>
      <c r="D134" s="25">
        <v>0</v>
      </c>
      <c r="E134" s="25">
        <v>0</v>
      </c>
      <c r="F134" s="25">
        <f t="shared" si="30"/>
        <v>0</v>
      </c>
      <c r="G134" s="25">
        <v>0</v>
      </c>
      <c r="H134" s="25">
        <v>0</v>
      </c>
      <c r="I134" s="25">
        <f t="shared" si="31"/>
        <v>0</v>
      </c>
      <c r="J134" s="25">
        <v>0</v>
      </c>
      <c r="K134" s="25">
        <v>0</v>
      </c>
      <c r="L134" s="25">
        <f t="shared" si="32"/>
        <v>0</v>
      </c>
      <c r="M134" s="25">
        <v>0</v>
      </c>
      <c r="N134" s="25">
        <v>0</v>
      </c>
      <c r="O134" s="25">
        <f t="shared" si="33"/>
        <v>0</v>
      </c>
      <c r="P134" s="25">
        <v>0</v>
      </c>
      <c r="Q134" s="78" t="e">
        <f>M134-#REF!</f>
        <v>#REF!</v>
      </c>
    </row>
    <row r="135" spans="1:17" ht="12.75">
      <c r="A135" s="44">
        <v>7500</v>
      </c>
      <c r="B135" s="44">
        <v>7500</v>
      </c>
      <c r="C135" s="3" t="s">
        <v>163</v>
      </c>
      <c r="D135" s="25">
        <v>0</v>
      </c>
      <c r="E135" s="25">
        <v>0</v>
      </c>
      <c r="F135" s="25">
        <f t="shared" si="30"/>
        <v>0</v>
      </c>
      <c r="G135" s="25">
        <v>0</v>
      </c>
      <c r="H135" s="25">
        <v>0</v>
      </c>
      <c r="I135" s="25">
        <f t="shared" si="31"/>
        <v>0</v>
      </c>
      <c r="J135" s="25">
        <v>0</v>
      </c>
      <c r="K135" s="25">
        <v>0</v>
      </c>
      <c r="L135" s="25">
        <f t="shared" si="32"/>
        <v>0</v>
      </c>
      <c r="M135" s="25">
        <v>0</v>
      </c>
      <c r="N135" s="25">
        <v>0</v>
      </c>
      <c r="O135" s="25">
        <f t="shared" si="33"/>
        <v>0</v>
      </c>
      <c r="P135" s="25">
        <v>0</v>
      </c>
      <c r="Q135" s="78" t="e">
        <f>M135-#REF!</f>
        <v>#REF!</v>
      </c>
    </row>
    <row r="136" spans="1:17" ht="12.75">
      <c r="A136" s="44">
        <v>7601</v>
      </c>
      <c r="B136" s="44">
        <v>7601</v>
      </c>
      <c r="C136" s="3" t="s">
        <v>164</v>
      </c>
      <c r="D136" s="25">
        <v>0</v>
      </c>
      <c r="E136" s="25">
        <v>0</v>
      </c>
      <c r="F136" s="25">
        <f t="shared" si="30"/>
        <v>0</v>
      </c>
      <c r="G136" s="25">
        <v>0</v>
      </c>
      <c r="H136" s="25">
        <v>0</v>
      </c>
      <c r="I136" s="25">
        <f t="shared" si="31"/>
        <v>0</v>
      </c>
      <c r="J136" s="25">
        <v>0</v>
      </c>
      <c r="K136" s="25">
        <v>0</v>
      </c>
      <c r="L136" s="25">
        <f t="shared" si="32"/>
        <v>0</v>
      </c>
      <c r="M136" s="25">
        <v>-27644.14</v>
      </c>
      <c r="N136" s="25">
        <v>0</v>
      </c>
      <c r="O136" s="25">
        <f t="shared" si="33"/>
        <v>-27644.14</v>
      </c>
      <c r="P136" s="25">
        <v>0</v>
      </c>
      <c r="Q136" s="78" t="e">
        <f>M136-#REF!</f>
        <v>#REF!</v>
      </c>
    </row>
    <row r="137" spans="1:17" ht="12.75">
      <c r="A137" s="44">
        <v>7740</v>
      </c>
      <c r="B137" s="44">
        <v>7740</v>
      </c>
      <c r="C137" s="3" t="s">
        <v>165</v>
      </c>
      <c r="D137" s="25">
        <v>0</v>
      </c>
      <c r="E137" s="25">
        <v>0</v>
      </c>
      <c r="F137" s="25">
        <f t="shared" si="30"/>
        <v>0</v>
      </c>
      <c r="G137" s="25">
        <v>0</v>
      </c>
      <c r="H137" s="25">
        <v>0</v>
      </c>
      <c r="I137" s="25">
        <f t="shared" si="31"/>
        <v>0</v>
      </c>
      <c r="J137" s="25">
        <v>0</v>
      </c>
      <c r="K137" s="25">
        <v>0</v>
      </c>
      <c r="L137" s="25">
        <f t="shared" si="32"/>
        <v>0</v>
      </c>
      <c r="M137" s="25">
        <v>0</v>
      </c>
      <c r="N137" s="25">
        <v>0</v>
      </c>
      <c r="O137" s="25">
        <f t="shared" si="33"/>
        <v>0</v>
      </c>
      <c r="P137" s="25">
        <v>0</v>
      </c>
      <c r="Q137" s="78" t="e">
        <f>M137-#REF!</f>
        <v>#REF!</v>
      </c>
    </row>
    <row r="138" spans="1:17" ht="12.75">
      <c r="A138" s="44">
        <v>7770</v>
      </c>
      <c r="B138" s="44">
        <v>7770</v>
      </c>
      <c r="C138" s="3" t="s">
        <v>166</v>
      </c>
      <c r="D138" s="25">
        <v>656</v>
      </c>
      <c r="E138" s="25">
        <v>0</v>
      </c>
      <c r="F138" s="25">
        <f t="shared" si="30"/>
        <v>656</v>
      </c>
      <c r="G138" s="25">
        <v>819.25</v>
      </c>
      <c r="H138" s="25">
        <v>0</v>
      </c>
      <c r="I138" s="25">
        <f t="shared" si="31"/>
        <v>819.25</v>
      </c>
      <c r="J138" s="25">
        <v>831</v>
      </c>
      <c r="K138" s="25">
        <v>0</v>
      </c>
      <c r="L138" s="25">
        <f t="shared" si="32"/>
        <v>831</v>
      </c>
      <c r="M138" s="25">
        <v>911</v>
      </c>
      <c r="N138" s="25">
        <v>0</v>
      </c>
      <c r="O138" s="25">
        <f t="shared" si="33"/>
        <v>911</v>
      </c>
      <c r="P138" s="25">
        <v>0</v>
      </c>
      <c r="Q138" s="78" t="e">
        <f>M138-#REF!</f>
        <v>#REF!</v>
      </c>
    </row>
    <row r="139" spans="1:17" ht="12.75">
      <c r="A139" s="44">
        <v>7780</v>
      </c>
      <c r="B139" s="44">
        <v>7780</v>
      </c>
      <c r="C139" s="3" t="s">
        <v>167</v>
      </c>
      <c r="D139" s="25">
        <v>325.69</v>
      </c>
      <c r="E139" s="25">
        <v>0</v>
      </c>
      <c r="F139" s="25">
        <f t="shared" si="30"/>
        <v>325.69</v>
      </c>
      <c r="G139" s="25">
        <v>325.69</v>
      </c>
      <c r="H139" s="25">
        <v>0</v>
      </c>
      <c r="I139" s="25">
        <f t="shared" si="31"/>
        <v>325.69</v>
      </c>
      <c r="J139" s="25">
        <v>325.69</v>
      </c>
      <c r="K139" s="25">
        <v>0</v>
      </c>
      <c r="L139" s="25">
        <f t="shared" si="32"/>
        <v>325.69</v>
      </c>
      <c r="M139" s="25">
        <v>265.69</v>
      </c>
      <c r="N139" s="25">
        <v>0</v>
      </c>
      <c r="O139" s="25">
        <f t="shared" si="33"/>
        <v>265.69</v>
      </c>
      <c r="P139" s="25">
        <v>0</v>
      </c>
      <c r="Q139" s="78" t="e">
        <f>M139-#REF!</f>
        <v>#REF!</v>
      </c>
    </row>
    <row r="140" spans="1:17" ht="12.75">
      <c r="A140" s="44">
        <v>7790</v>
      </c>
      <c r="B140" s="44">
        <v>7790</v>
      </c>
      <c r="C140" s="3" t="s">
        <v>168</v>
      </c>
      <c r="D140" s="25">
        <v>3276</v>
      </c>
      <c r="E140" s="25">
        <v>0</v>
      </c>
      <c r="F140" s="25">
        <f t="shared" si="30"/>
        <v>3276</v>
      </c>
      <c r="G140" s="25">
        <v>28276</v>
      </c>
      <c r="H140" s="25">
        <v>0</v>
      </c>
      <c r="I140" s="25">
        <f t="shared" si="31"/>
        <v>28276</v>
      </c>
      <c r="J140" s="25">
        <v>28276</v>
      </c>
      <c r="K140" s="25">
        <v>0</v>
      </c>
      <c r="L140" s="25">
        <f t="shared" si="32"/>
        <v>28276</v>
      </c>
      <c r="M140" s="25">
        <v>28377</v>
      </c>
      <c r="N140" s="25">
        <v>20000</v>
      </c>
      <c r="O140" s="25">
        <f t="shared" si="33"/>
        <v>8377</v>
      </c>
      <c r="P140" s="25">
        <v>20000</v>
      </c>
      <c r="Q140" s="78" t="e">
        <f>M140-#REF!</f>
        <v>#REF!</v>
      </c>
    </row>
    <row r="141" spans="1:17" ht="12.75">
      <c r="A141" s="44">
        <v>7791</v>
      </c>
      <c r="B141" s="44">
        <v>7791</v>
      </c>
      <c r="C141" s="3" t="s">
        <v>184</v>
      </c>
      <c r="D141" s="25">
        <v>0</v>
      </c>
      <c r="E141" s="25">
        <v>0</v>
      </c>
      <c r="F141" s="25">
        <f>D141-E141</f>
        <v>0</v>
      </c>
      <c r="G141" s="25">
        <v>0</v>
      </c>
      <c r="H141" s="25">
        <v>0</v>
      </c>
      <c r="I141" s="25">
        <f>G141-H141</f>
        <v>0</v>
      </c>
      <c r="J141" s="25">
        <v>0</v>
      </c>
      <c r="K141" s="25">
        <v>0</v>
      </c>
      <c r="L141" s="25">
        <f>J141-K141</f>
        <v>0</v>
      </c>
      <c r="M141" s="25">
        <v>0</v>
      </c>
      <c r="N141" s="25">
        <v>0</v>
      </c>
      <c r="O141" s="25">
        <f>M141-N141</f>
        <v>0</v>
      </c>
      <c r="P141" s="25">
        <v>0</v>
      </c>
      <c r="Q141" s="78" t="e">
        <f>M141-#REF!</f>
        <v>#REF!</v>
      </c>
    </row>
    <row r="142" spans="1:17" ht="12.75">
      <c r="A142" s="44">
        <v>7795</v>
      </c>
      <c r="B142" s="44">
        <v>7795</v>
      </c>
      <c r="C142" s="3" t="s">
        <v>188</v>
      </c>
      <c r="D142" s="25">
        <v>229.52</v>
      </c>
      <c r="E142" s="25">
        <v>0</v>
      </c>
      <c r="F142" s="25">
        <f>D142-E142</f>
        <v>229.52</v>
      </c>
      <c r="G142" s="25">
        <v>3219.97</v>
      </c>
      <c r="H142" s="25">
        <v>0</v>
      </c>
      <c r="I142" s="25">
        <f>G142-H142</f>
        <v>3219.97</v>
      </c>
      <c r="J142" s="25">
        <v>13792.42</v>
      </c>
      <c r="K142" s="25">
        <v>0</v>
      </c>
      <c r="L142" s="25">
        <f>J142-K142</f>
        <v>13792.42</v>
      </c>
      <c r="M142" s="25">
        <v>19882.56</v>
      </c>
      <c r="N142" s="25">
        <v>10000</v>
      </c>
      <c r="O142" s="25">
        <f>M142-N142</f>
        <v>9882.560000000001</v>
      </c>
      <c r="P142" s="25">
        <v>10000</v>
      </c>
      <c r="Q142" s="78" t="e">
        <f>M142-#REF!</f>
        <v>#REF!</v>
      </c>
    </row>
    <row r="143" spans="1:17" ht="12.75">
      <c r="A143" s="44">
        <v>7796</v>
      </c>
      <c r="B143" s="44">
        <v>7796</v>
      </c>
      <c r="C143" s="3" t="s">
        <v>194</v>
      </c>
      <c r="D143" s="25">
        <v>193.24</v>
      </c>
      <c r="E143" s="25">
        <v>0</v>
      </c>
      <c r="F143" s="25">
        <f>D143-E143</f>
        <v>193.24</v>
      </c>
      <c r="G143" s="25">
        <v>193.24</v>
      </c>
      <c r="H143" s="25">
        <v>0</v>
      </c>
      <c r="I143" s="25">
        <f>G143-H143</f>
        <v>193.24</v>
      </c>
      <c r="J143" s="25">
        <v>193.24</v>
      </c>
      <c r="K143" s="25">
        <v>0</v>
      </c>
      <c r="L143" s="25">
        <f>J143-K143</f>
        <v>193.24</v>
      </c>
      <c r="M143" s="25">
        <v>2897.69</v>
      </c>
      <c r="N143" s="25">
        <v>0</v>
      </c>
      <c r="O143" s="25">
        <f>M143-N143</f>
        <v>2897.69</v>
      </c>
      <c r="P143" s="25">
        <v>0</v>
      </c>
      <c r="Q143" s="78"/>
    </row>
    <row r="144" spans="1:17" ht="12.75">
      <c r="A144" s="44">
        <v>7797</v>
      </c>
      <c r="B144" s="44">
        <v>7797</v>
      </c>
      <c r="C144" s="3" t="s">
        <v>195</v>
      </c>
      <c r="D144" s="25">
        <v>982.3</v>
      </c>
      <c r="E144" s="25">
        <v>0</v>
      </c>
      <c r="F144" s="25">
        <f>D144-E144</f>
        <v>982.3</v>
      </c>
      <c r="G144" s="25">
        <v>984.55</v>
      </c>
      <c r="H144" s="25">
        <v>0</v>
      </c>
      <c r="I144" s="25">
        <f>G144-H144</f>
        <v>984.55</v>
      </c>
      <c r="J144" s="25">
        <v>986.8</v>
      </c>
      <c r="K144" s="25">
        <v>0</v>
      </c>
      <c r="L144" s="25">
        <f>J144-K144</f>
        <v>986.8</v>
      </c>
      <c r="M144" s="25">
        <v>1031.08</v>
      </c>
      <c r="N144" s="25">
        <v>0</v>
      </c>
      <c r="O144" s="25">
        <f>M144-N144</f>
        <v>1031.08</v>
      </c>
      <c r="P144" s="25">
        <v>0</v>
      </c>
      <c r="Q144" s="78"/>
    </row>
    <row r="145" spans="1:17" ht="12.75">
      <c r="A145" s="44">
        <v>7830</v>
      </c>
      <c r="B145" s="44">
        <v>7830</v>
      </c>
      <c r="C145" s="3" t="s">
        <v>169</v>
      </c>
      <c r="D145" s="25">
        <v>0</v>
      </c>
      <c r="E145" s="25">
        <v>0</v>
      </c>
      <c r="F145" s="25">
        <f t="shared" si="30"/>
        <v>0</v>
      </c>
      <c r="G145" s="25">
        <v>0</v>
      </c>
      <c r="H145" s="25">
        <v>0</v>
      </c>
      <c r="I145" s="25">
        <f t="shared" si="31"/>
        <v>0</v>
      </c>
      <c r="J145" s="25">
        <v>0</v>
      </c>
      <c r="K145" s="25">
        <v>0</v>
      </c>
      <c r="L145" s="25">
        <f t="shared" si="32"/>
        <v>0</v>
      </c>
      <c r="M145" s="25">
        <v>0</v>
      </c>
      <c r="N145" s="25">
        <v>0</v>
      </c>
      <c r="O145" s="25">
        <f t="shared" si="33"/>
        <v>0</v>
      </c>
      <c r="P145" s="25">
        <v>0</v>
      </c>
      <c r="Q145" s="78" t="e">
        <f>M145-#REF!</f>
        <v>#REF!</v>
      </c>
    </row>
    <row r="146" spans="1:17" ht="12.75">
      <c r="A146" s="44">
        <v>7990</v>
      </c>
      <c r="B146" s="44">
        <v>7990</v>
      </c>
      <c r="C146" s="3" t="s">
        <v>170</v>
      </c>
      <c r="D146" s="25">
        <v>0</v>
      </c>
      <c r="E146" s="25">
        <v>0</v>
      </c>
      <c r="F146" s="25">
        <f t="shared" si="30"/>
        <v>0</v>
      </c>
      <c r="G146" s="25">
        <v>0</v>
      </c>
      <c r="H146" s="25">
        <v>0</v>
      </c>
      <c r="I146" s="25">
        <f t="shared" si="31"/>
        <v>0</v>
      </c>
      <c r="J146" s="25">
        <v>0</v>
      </c>
      <c r="K146" s="25">
        <v>0</v>
      </c>
      <c r="L146" s="25">
        <f t="shared" si="32"/>
        <v>0</v>
      </c>
      <c r="M146" s="25">
        <v>0</v>
      </c>
      <c r="N146" s="25">
        <v>0</v>
      </c>
      <c r="O146" s="25">
        <f t="shared" si="33"/>
        <v>0</v>
      </c>
      <c r="P146" s="25">
        <v>0</v>
      </c>
      <c r="Q146" s="78" t="e">
        <f>M146-#REF!</f>
        <v>#REF!</v>
      </c>
    </row>
    <row r="147" spans="1:17" ht="12.75">
      <c r="A147" s="44"/>
      <c r="B147" s="44"/>
      <c r="C147" s="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78"/>
    </row>
    <row r="148" spans="1:17" ht="12.75">
      <c r="A148" s="21"/>
      <c r="B148" s="21"/>
      <c r="C148" s="17" t="s">
        <v>9</v>
      </c>
      <c r="D148" s="18">
        <f aca="true" t="shared" si="34" ref="D148:P148">SUM(D111:D147)</f>
        <v>5662.750000000001</v>
      </c>
      <c r="E148" s="18">
        <f t="shared" si="34"/>
        <v>0</v>
      </c>
      <c r="F148" s="18">
        <f t="shared" si="34"/>
        <v>5662.750000000001</v>
      </c>
      <c r="G148" s="18">
        <f t="shared" si="34"/>
        <v>33818.700000000004</v>
      </c>
      <c r="H148" s="18">
        <f t="shared" si="34"/>
        <v>0</v>
      </c>
      <c r="I148" s="18">
        <f t="shared" si="34"/>
        <v>33818.700000000004</v>
      </c>
      <c r="J148" s="18">
        <f t="shared" si="34"/>
        <v>44405.15</v>
      </c>
      <c r="K148" s="18">
        <f t="shared" si="34"/>
        <v>0</v>
      </c>
      <c r="L148" s="18">
        <f t="shared" si="34"/>
        <v>44405.15</v>
      </c>
      <c r="M148" s="18">
        <f t="shared" si="34"/>
        <v>25720.879999999997</v>
      </c>
      <c r="N148" s="18">
        <f t="shared" si="34"/>
        <v>30000</v>
      </c>
      <c r="O148" s="18">
        <f t="shared" si="34"/>
        <v>-4279.119999999999</v>
      </c>
      <c r="P148" s="18">
        <f t="shared" si="34"/>
        <v>30000</v>
      </c>
      <c r="Q148" s="79" t="e">
        <f>M148-#REF!</f>
        <v>#REF!</v>
      </c>
    </row>
    <row r="149" spans="1:17" ht="12.75">
      <c r="A149" s="21"/>
      <c r="B149" s="21"/>
      <c r="C149" s="17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8"/>
    </row>
    <row r="150" spans="1:17" ht="12.75">
      <c r="A150" s="44">
        <v>6000</v>
      </c>
      <c r="B150" s="44">
        <v>6000</v>
      </c>
      <c r="C150" s="3" t="s">
        <v>171</v>
      </c>
      <c r="D150" s="25">
        <v>0</v>
      </c>
      <c r="E150" s="25">
        <v>0</v>
      </c>
      <c r="F150" s="25">
        <f>D150-E150</f>
        <v>0</v>
      </c>
      <c r="G150" s="25">
        <v>0</v>
      </c>
      <c r="H150" s="25">
        <v>0</v>
      </c>
      <c r="I150" s="25">
        <f>G150-H150</f>
        <v>0</v>
      </c>
      <c r="J150" s="25">
        <v>0</v>
      </c>
      <c r="K150" s="25">
        <v>0</v>
      </c>
      <c r="L150" s="25">
        <f>J150-K150</f>
        <v>0</v>
      </c>
      <c r="M150" s="25">
        <v>0</v>
      </c>
      <c r="N150" s="25">
        <v>0</v>
      </c>
      <c r="O150" s="25">
        <f>M150-N150</f>
        <v>0</v>
      </c>
      <c r="P150" s="25">
        <v>0</v>
      </c>
      <c r="Q150" s="78" t="e">
        <f>M150-#REF!</f>
        <v>#REF!</v>
      </c>
    </row>
    <row r="151" spans="1:17" ht="12.75">
      <c r="A151" s="44">
        <v>6010</v>
      </c>
      <c r="B151" s="44">
        <v>6010</v>
      </c>
      <c r="C151" s="3" t="s">
        <v>172</v>
      </c>
      <c r="D151" s="25">
        <v>0</v>
      </c>
      <c r="E151" s="25">
        <v>0</v>
      </c>
      <c r="F151" s="25">
        <f>D151-E151</f>
        <v>0</v>
      </c>
      <c r="G151" s="25">
        <v>0</v>
      </c>
      <c r="H151" s="25">
        <v>0</v>
      </c>
      <c r="I151" s="25">
        <f>G151-H151</f>
        <v>0</v>
      </c>
      <c r="J151" s="25">
        <v>0</v>
      </c>
      <c r="K151" s="25">
        <v>0</v>
      </c>
      <c r="L151" s="25">
        <f>J151-K151</f>
        <v>0</v>
      </c>
      <c r="M151" s="25">
        <v>0</v>
      </c>
      <c r="N151" s="25">
        <v>0</v>
      </c>
      <c r="O151" s="25">
        <f>M151-N151</f>
        <v>0</v>
      </c>
      <c r="P151" s="25">
        <v>0</v>
      </c>
      <c r="Q151" s="78" t="e">
        <f>M151-#REF!</f>
        <v>#REF!</v>
      </c>
    </row>
    <row r="152" spans="1:17" ht="12.75">
      <c r="A152" s="21"/>
      <c r="B152" s="21"/>
      <c r="C152" s="17" t="s">
        <v>18</v>
      </c>
      <c r="D152" s="18">
        <f>SUM(D150:D151)</f>
        <v>0</v>
      </c>
      <c r="E152" s="18">
        <f aca="true" t="shared" si="35" ref="E152:P152">SUM(E150:E151)</f>
        <v>0</v>
      </c>
      <c r="F152" s="18">
        <f t="shared" si="35"/>
        <v>0</v>
      </c>
      <c r="G152" s="18">
        <f t="shared" si="35"/>
        <v>0</v>
      </c>
      <c r="H152" s="18">
        <f t="shared" si="35"/>
        <v>0</v>
      </c>
      <c r="I152" s="18">
        <f t="shared" si="35"/>
        <v>0</v>
      </c>
      <c r="J152" s="18">
        <f t="shared" si="35"/>
        <v>0</v>
      </c>
      <c r="K152" s="18">
        <f t="shared" si="35"/>
        <v>0</v>
      </c>
      <c r="L152" s="18">
        <f t="shared" si="35"/>
        <v>0</v>
      </c>
      <c r="M152" s="18">
        <f t="shared" si="35"/>
        <v>0</v>
      </c>
      <c r="N152" s="18">
        <f t="shared" si="35"/>
        <v>0</v>
      </c>
      <c r="O152" s="18">
        <f t="shared" si="35"/>
        <v>0</v>
      </c>
      <c r="P152" s="18">
        <f t="shared" si="35"/>
        <v>0</v>
      </c>
      <c r="Q152" s="78" t="e">
        <f>M152-#REF!</f>
        <v>#REF!</v>
      </c>
    </row>
    <row r="153" spans="1:17" ht="12.75">
      <c r="A153" s="44"/>
      <c r="B153" s="44"/>
      <c r="C153" s="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78"/>
    </row>
    <row r="154" spans="1:17" ht="13.5" customHeight="1">
      <c r="A154" s="21"/>
      <c r="B154" s="21"/>
      <c r="C154" s="17" t="s">
        <v>5</v>
      </c>
      <c r="D154" s="18">
        <f aca="true" t="shared" si="36" ref="D154:P154">D66-D84-D109-D148-D152</f>
        <v>12185.48000000001</v>
      </c>
      <c r="E154" s="18">
        <f t="shared" si="36"/>
        <v>-75802</v>
      </c>
      <c r="F154" s="18">
        <f t="shared" si="36"/>
        <v>87987.48000000001</v>
      </c>
      <c r="G154" s="18">
        <f t="shared" si="36"/>
        <v>-166092.83000000002</v>
      </c>
      <c r="H154" s="18">
        <f t="shared" si="36"/>
        <v>-75802</v>
      </c>
      <c r="I154" s="18">
        <f t="shared" si="36"/>
        <v>-90290.82999999999</v>
      </c>
      <c r="J154" s="18">
        <f t="shared" si="36"/>
        <v>-94417.28</v>
      </c>
      <c r="K154" s="18">
        <f t="shared" si="36"/>
        <v>70827</v>
      </c>
      <c r="L154" s="18">
        <f t="shared" si="36"/>
        <v>-165244.28</v>
      </c>
      <c r="M154" s="18">
        <f t="shared" si="36"/>
        <v>31638.620000000003</v>
      </c>
      <c r="N154" s="18">
        <f t="shared" si="36"/>
        <v>-17041</v>
      </c>
      <c r="O154" s="18">
        <f t="shared" si="36"/>
        <v>48679.62000000001</v>
      </c>
      <c r="P154" s="18">
        <f t="shared" si="36"/>
        <v>-17041</v>
      </c>
      <c r="Q154" s="79" t="e">
        <f>M154-#REF!</f>
        <v>#REF!</v>
      </c>
    </row>
    <row r="155" spans="1:17" ht="13.5" customHeight="1">
      <c r="A155" s="44"/>
      <c r="B155" s="44"/>
      <c r="C155" s="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78"/>
    </row>
    <row r="156" spans="1:17" ht="13.5" customHeight="1">
      <c r="A156" s="44">
        <v>8050</v>
      </c>
      <c r="B156" s="44">
        <v>8050</v>
      </c>
      <c r="C156" s="3" t="s">
        <v>11</v>
      </c>
      <c r="D156" s="25">
        <v>0</v>
      </c>
      <c r="E156" s="25">
        <v>0</v>
      </c>
      <c r="F156" s="25">
        <f>D156-E156</f>
        <v>0</v>
      </c>
      <c r="G156" s="25">
        <v>0</v>
      </c>
      <c r="H156" s="25">
        <v>0</v>
      </c>
      <c r="I156" s="25">
        <f>G156-H156</f>
        <v>0</v>
      </c>
      <c r="J156" s="25">
        <v>0</v>
      </c>
      <c r="K156" s="25">
        <v>0</v>
      </c>
      <c r="L156" s="25">
        <f>J156-K156</f>
        <v>0</v>
      </c>
      <c r="M156" s="25">
        <v>-980.17</v>
      </c>
      <c r="N156" s="25">
        <v>0</v>
      </c>
      <c r="O156" s="25">
        <f>M156-N156</f>
        <v>-980.17</v>
      </c>
      <c r="P156" s="25">
        <v>0</v>
      </c>
      <c r="Q156" s="78" t="e">
        <f>M156-#REF!</f>
        <v>#REF!</v>
      </c>
    </row>
    <row r="157" spans="1:17" ht="13.5" customHeight="1">
      <c r="A157" s="44">
        <v>8070</v>
      </c>
      <c r="B157" s="44">
        <v>8070</v>
      </c>
      <c r="C157" s="3" t="s">
        <v>64</v>
      </c>
      <c r="D157" s="25">
        <v>0</v>
      </c>
      <c r="E157" s="25">
        <v>0</v>
      </c>
      <c r="F157" s="25">
        <f>D157-E157</f>
        <v>0</v>
      </c>
      <c r="G157" s="25">
        <v>0</v>
      </c>
      <c r="H157" s="25">
        <v>0</v>
      </c>
      <c r="I157" s="25">
        <f>G157-H157</f>
        <v>0</v>
      </c>
      <c r="J157" s="25">
        <v>0</v>
      </c>
      <c r="K157" s="25">
        <v>0</v>
      </c>
      <c r="L157" s="25">
        <f>J157-K157</f>
        <v>0</v>
      </c>
      <c r="M157" s="25">
        <v>0</v>
      </c>
      <c r="N157" s="25">
        <v>0</v>
      </c>
      <c r="O157" s="25">
        <f>M157-N157</f>
        <v>0</v>
      </c>
      <c r="P157" s="25">
        <v>0</v>
      </c>
      <c r="Q157" s="78" t="e">
        <f>M157-#REF!</f>
        <v>#REF!</v>
      </c>
    </row>
    <row r="158" spans="1:17" ht="13.5" customHeight="1">
      <c r="A158" s="44">
        <v>8150</v>
      </c>
      <c r="B158" s="44">
        <v>8150</v>
      </c>
      <c r="C158" s="3" t="s">
        <v>173</v>
      </c>
      <c r="D158" s="25">
        <v>0</v>
      </c>
      <c r="E158" s="25">
        <v>0</v>
      </c>
      <c r="F158" s="25">
        <f>D158-E158</f>
        <v>0</v>
      </c>
      <c r="G158" s="25">
        <v>0</v>
      </c>
      <c r="H158" s="25">
        <v>0</v>
      </c>
      <c r="I158" s="25">
        <f>G158-H158</f>
        <v>0</v>
      </c>
      <c r="J158" s="25">
        <v>0</v>
      </c>
      <c r="K158" s="25">
        <v>0</v>
      </c>
      <c r="L158" s="25">
        <f>J158-K158</f>
        <v>0</v>
      </c>
      <c r="M158" s="25">
        <v>0</v>
      </c>
      <c r="N158" s="25">
        <v>0</v>
      </c>
      <c r="O158" s="25">
        <f>M158-N158</f>
        <v>0</v>
      </c>
      <c r="P158" s="25">
        <v>0</v>
      </c>
      <c r="Q158" s="78" t="e">
        <f>M158-#REF!</f>
        <v>#REF!</v>
      </c>
    </row>
    <row r="159" spans="1:17" ht="13.5" customHeight="1">
      <c r="A159" s="21"/>
      <c r="B159" s="21"/>
      <c r="C159" s="17" t="s">
        <v>52</v>
      </c>
      <c r="D159" s="18">
        <f>SUM(D156:D158)</f>
        <v>0</v>
      </c>
      <c r="E159" s="18">
        <f aca="true" t="shared" si="37" ref="E159:P159">SUM(E156:E158)</f>
        <v>0</v>
      </c>
      <c r="F159" s="18">
        <f t="shared" si="37"/>
        <v>0</v>
      </c>
      <c r="G159" s="18">
        <f t="shared" si="37"/>
        <v>0</v>
      </c>
      <c r="H159" s="18">
        <f t="shared" si="37"/>
        <v>0</v>
      </c>
      <c r="I159" s="18">
        <f t="shared" si="37"/>
        <v>0</v>
      </c>
      <c r="J159" s="18">
        <f t="shared" si="37"/>
        <v>0</v>
      </c>
      <c r="K159" s="18">
        <f t="shared" si="37"/>
        <v>0</v>
      </c>
      <c r="L159" s="18">
        <f t="shared" si="37"/>
        <v>0</v>
      </c>
      <c r="M159" s="18">
        <f t="shared" si="37"/>
        <v>-980.17</v>
      </c>
      <c r="N159" s="18">
        <f t="shared" si="37"/>
        <v>0</v>
      </c>
      <c r="O159" s="18">
        <f t="shared" si="37"/>
        <v>-980.17</v>
      </c>
      <c r="P159" s="18">
        <f t="shared" si="37"/>
        <v>0</v>
      </c>
      <c r="Q159" s="78" t="e">
        <f>M159-#REF!</f>
        <v>#REF!</v>
      </c>
    </row>
    <row r="160" spans="1:17" ht="12.75">
      <c r="A160" s="44"/>
      <c r="B160" s="44"/>
      <c r="C160" s="3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78"/>
    </row>
    <row r="161" spans="1:17" ht="12.75">
      <c r="A161" s="21"/>
      <c r="B161" s="21"/>
      <c r="C161" s="19" t="s">
        <v>16</v>
      </c>
      <c r="D161" s="20">
        <f>D154-D159</f>
        <v>12185.48000000001</v>
      </c>
      <c r="E161" s="20">
        <f aca="true" t="shared" si="38" ref="E161:P161">E154-E159</f>
        <v>-75802</v>
      </c>
      <c r="F161" s="20">
        <f t="shared" si="38"/>
        <v>87987.48000000001</v>
      </c>
      <c r="G161" s="20">
        <f t="shared" si="38"/>
        <v>-166092.83000000002</v>
      </c>
      <c r="H161" s="20">
        <f t="shared" si="38"/>
        <v>-75802</v>
      </c>
      <c r="I161" s="20">
        <f t="shared" si="38"/>
        <v>-90290.82999999999</v>
      </c>
      <c r="J161" s="20">
        <f t="shared" si="38"/>
        <v>-94417.28</v>
      </c>
      <c r="K161" s="20">
        <f t="shared" si="38"/>
        <v>70827</v>
      </c>
      <c r="L161" s="20">
        <f t="shared" si="38"/>
        <v>-165244.28</v>
      </c>
      <c r="M161" s="20">
        <f t="shared" si="38"/>
        <v>32618.79</v>
      </c>
      <c r="N161" s="20">
        <f t="shared" si="38"/>
        <v>-17041</v>
      </c>
      <c r="O161" s="20">
        <f t="shared" si="38"/>
        <v>49659.79000000001</v>
      </c>
      <c r="P161" s="20">
        <f t="shared" si="38"/>
        <v>-17041</v>
      </c>
      <c r="Q161" s="80" t="e">
        <f>M161-#REF!</f>
        <v>#REF!</v>
      </c>
    </row>
    <row r="162" spans="5:17" ht="15.75" customHeight="1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H79"/>
  <sheetViews>
    <sheetView zoomScalePageLayoutView="0" workbookViewId="0" topLeftCell="A34">
      <selection activeCell="K35" sqref="K35"/>
    </sheetView>
  </sheetViews>
  <sheetFormatPr defaultColWidth="11.421875" defaultRowHeight="12.75"/>
  <cols>
    <col min="1" max="1" width="2.7109375" style="5" customWidth="1"/>
    <col min="2" max="2" width="4.421875" style="5" hidden="1" customWidth="1"/>
    <col min="3" max="3" width="5.28125" style="5" hidden="1" customWidth="1"/>
    <col min="4" max="4" width="3.421875" style="5" customWidth="1"/>
    <col min="5" max="5" width="31.140625" style="5" bestFit="1" customWidth="1"/>
    <col min="6" max="7" width="15.140625" style="5" customWidth="1"/>
    <col min="8" max="8" width="8.8515625" style="5" customWidth="1"/>
    <col min="9" max="9" width="10.421875" style="5" customWidth="1"/>
    <col min="10" max="16384" width="11.421875" style="5" customWidth="1"/>
  </cols>
  <sheetData>
    <row r="2" spans="4:8" ht="12.75">
      <c r="D2" s="26"/>
      <c r="E2" s="27"/>
      <c r="F2" s="27"/>
      <c r="G2" s="27"/>
      <c r="H2" s="28"/>
    </row>
    <row r="3" spans="4:8" ht="15">
      <c r="D3" s="29"/>
      <c r="E3" s="30" t="s">
        <v>201</v>
      </c>
      <c r="F3" s="31"/>
      <c r="G3" s="31"/>
      <c r="H3" s="32"/>
    </row>
    <row r="4" spans="4:8" ht="12.75">
      <c r="D4" s="29"/>
      <c r="E4" s="31"/>
      <c r="F4" s="31"/>
      <c r="G4" s="31"/>
      <c r="H4" s="32"/>
    </row>
    <row r="5" spans="4:8" ht="12.75">
      <c r="D5" s="29"/>
      <c r="E5" s="33" t="e">
        <f>"Balanse pr  "&amp;til_periode&amp;""</f>
        <v>#REF!</v>
      </c>
      <c r="F5" s="31"/>
      <c r="G5" s="31"/>
      <c r="H5" s="32"/>
    </row>
    <row r="6" spans="4:8" ht="12.75">
      <c r="D6" s="29"/>
      <c r="E6" s="31"/>
      <c r="F6" s="31"/>
      <c r="G6" s="31"/>
      <c r="H6" s="32"/>
    </row>
    <row r="7" spans="4:8" ht="12.75">
      <c r="D7" s="29"/>
      <c r="E7" s="31"/>
      <c r="F7" s="34" t="s">
        <v>20</v>
      </c>
      <c r="G7" s="34" t="s">
        <v>21</v>
      </c>
      <c r="H7" s="32"/>
    </row>
    <row r="8" spans="4:8" ht="12.75">
      <c r="D8" s="29"/>
      <c r="E8" s="31"/>
      <c r="F8" s="35"/>
      <c r="G8" s="35"/>
      <c r="H8" s="32"/>
    </row>
    <row r="9" spans="4:8" ht="12.75">
      <c r="D9" s="29"/>
      <c r="E9" s="31"/>
      <c r="F9" s="36"/>
      <c r="G9" s="36"/>
      <c r="H9" s="32"/>
    </row>
    <row r="10" spans="2:8" ht="12.75">
      <c r="B10" s="5">
        <v>110</v>
      </c>
      <c r="C10" s="5">
        <v>110</v>
      </c>
      <c r="D10" s="29"/>
      <c r="E10" s="45" t="s">
        <v>43</v>
      </c>
      <c r="F10" s="58">
        <v>4123003.74</v>
      </c>
      <c r="G10" s="58">
        <v>5320471.04</v>
      </c>
      <c r="H10" s="32"/>
    </row>
    <row r="11" spans="2:8" ht="12.75">
      <c r="B11" s="5">
        <v>120</v>
      </c>
      <c r="C11" s="5">
        <v>123</v>
      </c>
      <c r="D11" s="29"/>
      <c r="E11" s="31" t="s">
        <v>22</v>
      </c>
      <c r="F11" s="58">
        <v>512956.15</v>
      </c>
      <c r="G11" s="58">
        <v>322980.13</v>
      </c>
      <c r="H11" s="32"/>
    </row>
    <row r="12" spans="4:8" s="12" customFormat="1" ht="12.75">
      <c r="D12" s="37"/>
      <c r="E12" s="33" t="s">
        <v>23</v>
      </c>
      <c r="F12" s="59">
        <f>SUM(F10:F11)</f>
        <v>4635959.890000001</v>
      </c>
      <c r="G12" s="61">
        <f>SUM(G10:G11)</f>
        <v>5643451.17</v>
      </c>
      <c r="H12" s="38"/>
    </row>
    <row r="13" spans="4:8" ht="12.75">
      <c r="D13" s="29"/>
      <c r="E13" s="31"/>
      <c r="F13" s="58"/>
      <c r="G13" s="4"/>
      <c r="H13" s="32"/>
    </row>
    <row r="14" spans="4:8" s="12" customFormat="1" ht="12.75">
      <c r="D14" s="37"/>
      <c r="E14" s="33" t="s">
        <v>24</v>
      </c>
      <c r="F14" s="59">
        <f>F12</f>
        <v>4635959.890000001</v>
      </c>
      <c r="G14" s="61">
        <f>G12</f>
        <v>5643451.17</v>
      </c>
      <c r="H14" s="38"/>
    </row>
    <row r="15" spans="4:8" s="12" customFormat="1" ht="12.75">
      <c r="D15" s="37"/>
      <c r="E15" s="33"/>
      <c r="F15" s="59"/>
      <c r="G15" s="61"/>
      <c r="H15" s="38"/>
    </row>
    <row r="16" spans="2:8" ht="12.75">
      <c r="B16" s="5">
        <v>134</v>
      </c>
      <c r="C16" s="5">
        <v>134</v>
      </c>
      <c r="D16" s="29"/>
      <c r="E16" s="45" t="s">
        <v>190</v>
      </c>
      <c r="F16" s="58">
        <v>200000</v>
      </c>
      <c r="G16" s="4">
        <v>200000</v>
      </c>
      <c r="H16" s="32"/>
    </row>
    <row r="17" spans="2:8" ht="12.75">
      <c r="B17" s="5">
        <v>140</v>
      </c>
      <c r="C17" s="5">
        <v>140</v>
      </c>
      <c r="D17" s="29"/>
      <c r="E17" s="31" t="s">
        <v>40</v>
      </c>
      <c r="F17" s="58">
        <v>414750</v>
      </c>
      <c r="G17" s="4">
        <v>285071</v>
      </c>
      <c r="H17" s="32"/>
    </row>
    <row r="18" spans="2:8" ht="12.75">
      <c r="B18" s="5">
        <v>150</v>
      </c>
      <c r="C18" s="5">
        <v>150</v>
      </c>
      <c r="D18" s="29"/>
      <c r="E18" s="31" t="s">
        <v>25</v>
      </c>
      <c r="F18" s="58">
        <v>341044.78</v>
      </c>
      <c r="G18" s="4">
        <v>910149.81</v>
      </c>
      <c r="H18" s="32"/>
    </row>
    <row r="19" spans="2:8" ht="12.75">
      <c r="B19" s="5">
        <v>170</v>
      </c>
      <c r="C19" s="5">
        <v>170</v>
      </c>
      <c r="D19" s="29"/>
      <c r="E19" s="31" t="s">
        <v>26</v>
      </c>
      <c r="F19" s="58">
        <v>877481.33</v>
      </c>
      <c r="G19" s="4">
        <v>404543.22</v>
      </c>
      <c r="H19" s="32"/>
    </row>
    <row r="20" spans="4:8" s="12" customFormat="1" ht="12.75">
      <c r="D20" s="37"/>
      <c r="E20" s="33" t="s">
        <v>27</v>
      </c>
      <c r="F20" s="59">
        <f>SUM(F16:F19)</f>
        <v>1833276.1099999999</v>
      </c>
      <c r="G20" s="59">
        <f>SUM(G16:G19)</f>
        <v>1799764.03</v>
      </c>
      <c r="H20" s="38"/>
    </row>
    <row r="21" spans="4:8" ht="12.75">
      <c r="D21" s="29"/>
      <c r="E21" s="31"/>
      <c r="F21" s="58"/>
      <c r="G21" s="4"/>
      <c r="H21" s="32"/>
    </row>
    <row r="22" spans="2:8" s="12" customFormat="1" ht="12.75">
      <c r="B22" s="12">
        <v>190</v>
      </c>
      <c r="C22" s="12">
        <v>190</v>
      </c>
      <c r="D22" s="37"/>
      <c r="E22" s="33" t="s">
        <v>28</v>
      </c>
      <c r="F22" s="59">
        <v>8251891.989999999</v>
      </c>
      <c r="G22" s="61">
        <v>4666235.62</v>
      </c>
      <c r="H22" s="38"/>
    </row>
    <row r="23" spans="4:8" ht="12.75">
      <c r="D23" s="29"/>
      <c r="E23" s="31"/>
      <c r="F23" s="58"/>
      <c r="G23" s="4"/>
      <c r="H23" s="32"/>
    </row>
    <row r="24" spans="4:8" s="12" customFormat="1" ht="12.75">
      <c r="D24" s="37"/>
      <c r="E24" s="33" t="s">
        <v>29</v>
      </c>
      <c r="F24" s="59">
        <f>SUM(F20,F22)</f>
        <v>10085168.1</v>
      </c>
      <c r="G24" s="61">
        <f>SUM(G20,G22)</f>
        <v>6465999.65</v>
      </c>
      <c r="H24" s="38"/>
    </row>
    <row r="25" spans="4:8" ht="12.75">
      <c r="D25" s="29"/>
      <c r="E25" s="31"/>
      <c r="F25" s="58"/>
      <c r="G25" s="4"/>
      <c r="H25" s="32"/>
    </row>
    <row r="26" spans="4:8" s="12" customFormat="1" ht="12.75">
      <c r="D26" s="37"/>
      <c r="E26" s="33" t="s">
        <v>30</v>
      </c>
      <c r="F26" s="59">
        <f>SUM(F24,F14)</f>
        <v>14721127.99</v>
      </c>
      <c r="G26" s="61">
        <f>SUM(G24,G14)</f>
        <v>12109450.82</v>
      </c>
      <c r="H26" s="38"/>
    </row>
    <row r="27" spans="4:8" ht="12.75">
      <c r="D27" s="29"/>
      <c r="E27" s="31"/>
      <c r="F27" s="58"/>
      <c r="G27" s="4"/>
      <c r="H27" s="32"/>
    </row>
    <row r="28" spans="4:8" ht="12.75">
      <c r="D28" s="29"/>
      <c r="E28" s="31"/>
      <c r="F28" s="58"/>
      <c r="G28" s="4"/>
      <c r="H28" s="32"/>
    </row>
    <row r="29" spans="4:8" ht="12.75">
      <c r="D29" s="29"/>
      <c r="E29" s="31"/>
      <c r="F29" s="58"/>
      <c r="G29" s="4"/>
      <c r="H29" s="32"/>
    </row>
    <row r="30" spans="2:8" ht="12.75">
      <c r="B30" s="5">
        <v>205</v>
      </c>
      <c r="C30" s="5">
        <v>205</v>
      </c>
      <c r="D30" s="29"/>
      <c r="E30" s="31" t="s">
        <v>12</v>
      </c>
      <c r="F30" s="58">
        <v>-6860102.5600000005</v>
      </c>
      <c r="G30" s="4">
        <v>-6860102.5600000005</v>
      </c>
      <c r="H30" s="32"/>
    </row>
    <row r="31" spans="2:8" ht="12.75">
      <c r="B31" s="5">
        <v>206</v>
      </c>
      <c r="C31" s="5">
        <v>206</v>
      </c>
      <c r="D31" s="29"/>
      <c r="E31" s="45" t="s">
        <v>44</v>
      </c>
      <c r="F31" s="58">
        <v>-1147000</v>
      </c>
      <c r="G31" s="4">
        <v>-1162900</v>
      </c>
      <c r="H31" s="32"/>
    </row>
    <row r="32" spans="4:8" s="12" customFormat="1" ht="12.75">
      <c r="D32" s="37"/>
      <c r="E32" s="46" t="s">
        <v>45</v>
      </c>
      <c r="F32" s="59">
        <f>SUM(F30:F31)</f>
        <v>-8007102.5600000005</v>
      </c>
      <c r="G32" s="61">
        <f>SUM(G30:G31)</f>
        <v>-8023002.5600000005</v>
      </c>
      <c r="H32" s="38"/>
    </row>
    <row r="33" spans="4:8" ht="12.75">
      <c r="D33" s="29"/>
      <c r="E33" s="31"/>
      <c r="F33" s="58"/>
      <c r="G33" s="4"/>
      <c r="H33" s="32"/>
    </row>
    <row r="34" spans="4:8" ht="12.75">
      <c r="D34" s="29"/>
      <c r="E34" s="31" t="s">
        <v>31</v>
      </c>
      <c r="F34" s="4">
        <v>-513983.64999999997</v>
      </c>
      <c r="G34" s="4">
        <v>0</v>
      </c>
      <c r="H34" s="32"/>
    </row>
    <row r="35" spans="4:8" s="12" customFormat="1" ht="12.75">
      <c r="D35" s="37"/>
      <c r="E35" s="33" t="s">
        <v>32</v>
      </c>
      <c r="F35" s="59">
        <f>SUM(F34:F34)</f>
        <v>-513983.64999999997</v>
      </c>
      <c r="G35" s="61">
        <f>SUM(G34:G34)</f>
        <v>0</v>
      </c>
      <c r="H35" s="38"/>
    </row>
    <row r="36" spans="4:8" ht="12.75">
      <c r="D36" s="29"/>
      <c r="E36" s="31"/>
      <c r="F36" s="58"/>
      <c r="G36" s="4"/>
      <c r="H36" s="32"/>
    </row>
    <row r="37" spans="4:8" s="12" customFormat="1" ht="12.75">
      <c r="D37" s="37"/>
      <c r="E37" s="33" t="s">
        <v>33</v>
      </c>
      <c r="F37" s="61">
        <f>SUM(F35,F32)</f>
        <v>-8521086.21</v>
      </c>
      <c r="G37" s="61">
        <f>SUM(G35,G32)</f>
        <v>-8023002.5600000005</v>
      </c>
      <c r="H37" s="38"/>
    </row>
    <row r="38" spans="4:8" ht="12.75">
      <c r="D38" s="29"/>
      <c r="E38" s="31"/>
      <c r="F38" s="58"/>
      <c r="G38" s="4"/>
      <c r="H38" s="32"/>
    </row>
    <row r="39" spans="2:8" ht="12.75">
      <c r="B39" s="2">
        <v>220</v>
      </c>
      <c r="C39" s="2">
        <v>220</v>
      </c>
      <c r="D39" s="92"/>
      <c r="E39" s="45" t="s">
        <v>190</v>
      </c>
      <c r="F39" s="4">
        <v>-200000</v>
      </c>
      <c r="G39" s="4">
        <v>-200000</v>
      </c>
      <c r="H39" s="32"/>
    </row>
    <row r="40" spans="2:8" ht="12.75">
      <c r="B40" s="2">
        <v>225</v>
      </c>
      <c r="C40" s="2">
        <v>225</v>
      </c>
      <c r="D40" s="92"/>
      <c r="E40" s="45" t="s">
        <v>191</v>
      </c>
      <c r="F40" s="4">
        <v>-500000</v>
      </c>
      <c r="G40" s="4">
        <v>-1000000</v>
      </c>
      <c r="H40" s="32"/>
    </row>
    <row r="41" spans="4:8" s="12" customFormat="1" ht="12.75">
      <c r="D41" s="37"/>
      <c r="E41" s="46" t="s">
        <v>192</v>
      </c>
      <c r="F41" s="59">
        <f>SUM(F39:F40)</f>
        <v>-700000</v>
      </c>
      <c r="G41" s="59">
        <f>SUM(G39:G40)</f>
        <v>-1200000</v>
      </c>
      <c r="H41" s="38"/>
    </row>
    <row r="42" spans="4:8" ht="12.75">
      <c r="D42" s="29"/>
      <c r="E42" s="31"/>
      <c r="F42" s="58"/>
      <c r="G42" s="4"/>
      <c r="H42" s="32"/>
    </row>
    <row r="43" spans="2:8" ht="12.75">
      <c r="B43" s="5">
        <v>240</v>
      </c>
      <c r="C43" s="5">
        <v>240</v>
      </c>
      <c r="D43" s="29"/>
      <c r="E43" s="31" t="s">
        <v>13</v>
      </c>
      <c r="F43" s="58">
        <v>-482565.06</v>
      </c>
      <c r="G43" s="4">
        <v>-312353.93</v>
      </c>
      <c r="H43" s="32"/>
    </row>
    <row r="44" spans="2:8" ht="12.75">
      <c r="B44" s="5">
        <v>260</v>
      </c>
      <c r="C44" s="5">
        <v>260</v>
      </c>
      <c r="D44" s="29"/>
      <c r="E44" s="31" t="s">
        <v>41</v>
      </c>
      <c r="F44" s="58">
        <v>-155192</v>
      </c>
      <c r="G44" s="4">
        <v>-159488</v>
      </c>
      <c r="H44" s="32"/>
    </row>
    <row r="45" spans="2:8" ht="12.75">
      <c r="B45" s="5">
        <v>270</v>
      </c>
      <c r="C45" s="5">
        <v>270</v>
      </c>
      <c r="D45" s="29"/>
      <c r="E45" s="31" t="s">
        <v>35</v>
      </c>
      <c r="F45" s="58">
        <v>-135050.61000000002</v>
      </c>
      <c r="G45" s="4">
        <v>-124377.04000000001</v>
      </c>
      <c r="H45" s="32"/>
    </row>
    <row r="46" spans="2:8" ht="12.75">
      <c r="B46" s="5">
        <v>290</v>
      </c>
      <c r="C46" s="5">
        <v>290</v>
      </c>
      <c r="D46" s="29"/>
      <c r="E46" s="31" t="s">
        <v>36</v>
      </c>
      <c r="F46" s="58">
        <v>-4727233.8</v>
      </c>
      <c r="G46" s="4">
        <v>-2290228.9800000004</v>
      </c>
      <c r="H46" s="32"/>
    </row>
    <row r="47" spans="4:8" s="12" customFormat="1" ht="12.75">
      <c r="D47" s="37"/>
      <c r="E47" s="33" t="s">
        <v>37</v>
      </c>
      <c r="F47" s="59">
        <f>SUM(F43:F46)</f>
        <v>-5500041.47</v>
      </c>
      <c r="G47" s="61">
        <f>SUM(G43:G46)</f>
        <v>-2886447.95</v>
      </c>
      <c r="H47" s="38"/>
    </row>
    <row r="48" spans="4:8" ht="12.75">
      <c r="D48" s="29"/>
      <c r="E48" s="31"/>
      <c r="F48" s="58"/>
      <c r="G48" s="4"/>
      <c r="H48" s="32"/>
    </row>
    <row r="49" spans="4:8" s="12" customFormat="1" ht="12.75">
      <c r="D49" s="37"/>
      <c r="E49" s="33" t="s">
        <v>38</v>
      </c>
      <c r="F49" s="59">
        <f>SUM(F47,F41)</f>
        <v>-6200041.47</v>
      </c>
      <c r="G49" s="61">
        <f>SUM(G47,G41)</f>
        <v>-4086447.95</v>
      </c>
      <c r="H49" s="38"/>
    </row>
    <row r="50" spans="4:8" ht="12.75">
      <c r="D50" s="29"/>
      <c r="E50" s="31"/>
      <c r="F50" s="58"/>
      <c r="G50" s="4"/>
      <c r="H50" s="32"/>
    </row>
    <row r="51" spans="4:8" s="12" customFormat="1" ht="12.75">
      <c r="D51" s="37"/>
      <c r="E51" s="33" t="s">
        <v>39</v>
      </c>
      <c r="F51" s="60">
        <f>SUM(F49,F37)</f>
        <v>-14721127.68</v>
      </c>
      <c r="G51" s="62">
        <f>SUM(G49,G37)</f>
        <v>-12109450.510000002</v>
      </c>
      <c r="H51" s="38"/>
    </row>
    <row r="52" spans="4:8" ht="13.5" thickBot="1">
      <c r="D52" s="39"/>
      <c r="E52" s="40"/>
      <c r="F52" s="41"/>
      <c r="G52" s="41"/>
      <c r="H52" s="42"/>
    </row>
    <row r="53" spans="6:7" ht="13.5" thickTop="1">
      <c r="F53" s="43"/>
      <c r="G53" s="43"/>
    </row>
    <row r="54" spans="6:7" ht="12.75">
      <c r="F54" s="43">
        <f>+F51+F26</f>
        <v>0.31000000052154064</v>
      </c>
      <c r="G54" s="43">
        <f>+G51+G26</f>
        <v>0.3099999986588955</v>
      </c>
    </row>
    <row r="55" spans="6:7" ht="12.75">
      <c r="F55" s="43"/>
      <c r="G55" s="43"/>
    </row>
    <row r="56" spans="6:7" ht="12.75">
      <c r="F56" s="43"/>
      <c r="G56" s="2"/>
    </row>
    <row r="57" ht="12.75">
      <c r="F57" s="43"/>
    </row>
    <row r="58" ht="12.75">
      <c r="F58" s="43"/>
    </row>
    <row r="59" ht="12.75">
      <c r="F59" s="43"/>
    </row>
    <row r="60" ht="12.75">
      <c r="F60" s="43"/>
    </row>
    <row r="61" spans="6:7" ht="12.75">
      <c r="F61" s="43"/>
      <c r="G61" s="43"/>
    </row>
    <row r="62" spans="6:7" ht="12.75">
      <c r="F62" s="43"/>
      <c r="G62" s="43"/>
    </row>
    <row r="63" spans="6:7" ht="12.75">
      <c r="F63" s="43"/>
      <c r="G63" s="43"/>
    </row>
    <row r="64" spans="6:7" ht="12.75">
      <c r="F64" s="43"/>
      <c r="G64" s="43"/>
    </row>
    <row r="65" spans="6:7" ht="12.75">
      <c r="F65" s="43"/>
      <c r="G65" s="43"/>
    </row>
    <row r="66" spans="6:7" ht="12.75">
      <c r="F66" s="43"/>
      <c r="G66" s="43"/>
    </row>
    <row r="67" spans="6:7" ht="12.75">
      <c r="F67" s="43"/>
      <c r="G67" s="43"/>
    </row>
    <row r="68" spans="6:7" ht="12.75">
      <c r="F68" s="43"/>
      <c r="G68" s="43"/>
    </row>
    <row r="69" spans="6:7" ht="12.75">
      <c r="F69" s="43"/>
      <c r="G69" s="43"/>
    </row>
    <row r="70" spans="6:7" ht="12.75">
      <c r="F70" s="43"/>
      <c r="G70" s="43"/>
    </row>
    <row r="71" spans="6:7" ht="12.75">
      <c r="F71" s="43"/>
      <c r="G71" s="43"/>
    </row>
    <row r="72" spans="6:7" ht="12.75">
      <c r="F72" s="43"/>
      <c r="G72" s="43"/>
    </row>
    <row r="73" spans="6:7" ht="12.75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  <row r="77" spans="6:7" ht="12.75">
      <c r="F77" s="43"/>
      <c r="G77" s="43"/>
    </row>
    <row r="78" spans="6:7" ht="12.75">
      <c r="F78" s="43"/>
      <c r="G78" s="43"/>
    </row>
    <row r="79" spans="6:7" ht="12.75">
      <c r="F79" s="43"/>
      <c r="G79" s="43"/>
    </row>
  </sheetData>
  <sheetProtection/>
  <printOptions/>
  <pageMargins left="0" right="0" top="0" bottom="0" header="0.5118110236220472" footer="0.5118110236220472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8"/>
  <sheetViews>
    <sheetView zoomScalePageLayoutView="0" workbookViewId="0" topLeftCell="A28">
      <selection activeCell="G33" sqref="G33"/>
    </sheetView>
  </sheetViews>
  <sheetFormatPr defaultColWidth="11.421875" defaultRowHeight="12.75"/>
  <cols>
    <col min="1" max="1" width="2.7109375" style="5" customWidth="1"/>
    <col min="2" max="2" width="4.421875" style="5" hidden="1" customWidth="1"/>
    <col min="3" max="3" width="5.28125" style="5" hidden="1" customWidth="1"/>
    <col min="4" max="4" width="3.421875" style="5" customWidth="1"/>
    <col min="5" max="5" width="31.140625" style="5" bestFit="1" customWidth="1"/>
    <col min="6" max="7" width="15.140625" style="5" customWidth="1"/>
    <col min="8" max="8" width="8.8515625" style="5" customWidth="1"/>
    <col min="9" max="9" width="7.421875" style="5" customWidth="1"/>
    <col min="10" max="10" width="17.57421875" style="5" customWidth="1"/>
    <col min="11" max="11" width="11.421875" style="49" customWidth="1"/>
    <col min="12" max="16384" width="11.421875" style="5" customWidth="1"/>
  </cols>
  <sheetData>
    <row r="2" spans="4:14" ht="12.75">
      <c r="D2" s="26"/>
      <c r="E2" s="27"/>
      <c r="F2" s="27"/>
      <c r="G2" s="27"/>
      <c r="H2" s="28"/>
      <c r="J2"/>
      <c r="K2" s="47"/>
      <c r="L2"/>
      <c r="M2"/>
      <c r="N2"/>
    </row>
    <row r="3" spans="4:14" ht="15">
      <c r="D3" s="29"/>
      <c r="E3" s="30" t="s">
        <v>201</v>
      </c>
      <c r="F3" s="46"/>
      <c r="G3" s="48">
        <v>1</v>
      </c>
      <c r="H3" s="32"/>
      <c r="J3"/>
      <c r="K3" s="47"/>
      <c r="L3"/>
      <c r="M3"/>
      <c r="N3"/>
    </row>
    <row r="4" spans="4:14" ht="12.75">
      <c r="D4" s="29"/>
      <c r="E4" s="31"/>
      <c r="F4" s="46"/>
      <c r="G4" s="46"/>
      <c r="H4" s="32"/>
      <c r="J4"/>
      <c r="K4" s="47"/>
      <c r="L4"/>
      <c r="M4"/>
      <c r="N4"/>
    </row>
    <row r="5" spans="4:14" ht="12.75">
      <c r="D5" s="29"/>
      <c r="E5" s="33" t="e">
        <f>"Balanse pr  "&amp;til_periode&amp;""</f>
        <v>#REF!</v>
      </c>
      <c r="F5" s="46" t="s">
        <v>202</v>
      </c>
      <c r="G5" s="48">
        <v>119</v>
      </c>
      <c r="H5" s="32"/>
      <c r="J5"/>
      <c r="K5" s="47"/>
      <c r="L5"/>
      <c r="M5"/>
      <c r="N5"/>
    </row>
    <row r="6" spans="4:14" ht="12.75">
      <c r="D6" s="29"/>
      <c r="E6" s="31"/>
      <c r="F6" s="31"/>
      <c r="G6" s="31"/>
      <c r="H6" s="32"/>
      <c r="J6"/>
      <c r="K6" s="47"/>
      <c r="L6"/>
      <c r="M6"/>
      <c r="N6"/>
    </row>
    <row r="7" spans="4:14" ht="12.75">
      <c r="D7" s="29"/>
      <c r="E7" s="31"/>
      <c r="F7" s="34" t="s">
        <v>20</v>
      </c>
      <c r="G7" s="34" t="s">
        <v>21</v>
      </c>
      <c r="H7" s="32"/>
      <c r="J7"/>
      <c r="K7" s="47"/>
      <c r="L7"/>
      <c r="M7"/>
      <c r="N7"/>
    </row>
    <row r="8" spans="4:14" ht="12.75">
      <c r="D8" s="29"/>
      <c r="E8" s="31"/>
      <c r="F8" s="35"/>
      <c r="G8" s="35"/>
      <c r="H8" s="32"/>
      <c r="J8"/>
      <c r="K8" s="47"/>
      <c r="L8"/>
      <c r="M8"/>
      <c r="N8"/>
    </row>
    <row r="9" spans="4:14" ht="12.75">
      <c r="D9" s="29"/>
      <c r="E9" s="31"/>
      <c r="F9" s="58"/>
      <c r="G9" s="58"/>
      <c r="H9" s="32"/>
      <c r="J9"/>
      <c r="K9" s="47"/>
      <c r="L9"/>
      <c r="M9"/>
      <c r="N9"/>
    </row>
    <row r="10" spans="2:14" ht="12.75">
      <c r="B10" s="5">
        <v>110</v>
      </c>
      <c r="C10" s="5">
        <v>110</v>
      </c>
      <c r="D10" s="29"/>
      <c r="E10" s="45" t="s">
        <v>43</v>
      </c>
      <c r="F10" s="54">
        <v>153524.5</v>
      </c>
      <c r="G10" s="54">
        <v>1087784.29</v>
      </c>
      <c r="H10" s="32"/>
      <c r="J10"/>
      <c r="K10" s="47"/>
      <c r="L10"/>
      <c r="M10"/>
      <c r="N10"/>
    </row>
    <row r="11" spans="2:14" ht="12.75">
      <c r="B11" s="5">
        <v>120</v>
      </c>
      <c r="C11" s="5">
        <v>120</v>
      </c>
      <c r="D11" s="29"/>
      <c r="E11" s="31" t="s">
        <v>22</v>
      </c>
      <c r="F11" s="54">
        <v>191651.38</v>
      </c>
      <c r="G11" s="54">
        <v>0</v>
      </c>
      <c r="H11" s="32"/>
      <c r="J11"/>
      <c r="K11" s="47"/>
      <c r="L11"/>
      <c r="M11"/>
      <c r="N11"/>
    </row>
    <row r="12" spans="4:14" s="12" customFormat="1" ht="12.75">
      <c r="D12" s="37"/>
      <c r="E12" s="33" t="s">
        <v>23</v>
      </c>
      <c r="F12" s="55">
        <f>SUM(F10:F11)</f>
        <v>345175.88</v>
      </c>
      <c r="G12" s="55">
        <f>SUM(G10:G11)</f>
        <v>1087784.29</v>
      </c>
      <c r="H12" s="38"/>
      <c r="J12"/>
      <c r="K12" s="47"/>
      <c r="L12"/>
      <c r="M12"/>
      <c r="N12"/>
    </row>
    <row r="13" spans="4:14" ht="12.75">
      <c r="D13" s="29"/>
      <c r="E13" s="31"/>
      <c r="F13" s="54"/>
      <c r="G13" s="54"/>
      <c r="H13" s="32"/>
      <c r="J13"/>
      <c r="K13" s="47"/>
      <c r="L13"/>
      <c r="M13"/>
      <c r="N13"/>
    </row>
    <row r="14" spans="4:14" s="12" customFormat="1" ht="12.75">
      <c r="D14" s="37"/>
      <c r="E14" s="33" t="s">
        <v>24</v>
      </c>
      <c r="F14" s="55">
        <f>F12</f>
        <v>345175.88</v>
      </c>
      <c r="G14" s="55">
        <f>G12</f>
        <v>1087784.29</v>
      </c>
      <c r="H14" s="38"/>
      <c r="J14"/>
      <c r="K14" s="47"/>
      <c r="L14"/>
      <c r="M14"/>
      <c r="N14"/>
    </row>
    <row r="15" spans="4:14" ht="12.75">
      <c r="D15" s="29"/>
      <c r="E15" s="31"/>
      <c r="F15" s="54"/>
      <c r="G15" s="54"/>
      <c r="H15" s="32"/>
      <c r="J15"/>
      <c r="K15" s="47"/>
      <c r="L15"/>
      <c r="M15"/>
      <c r="N15"/>
    </row>
    <row r="16" spans="2:14" ht="12.75">
      <c r="B16" s="5">
        <v>134</v>
      </c>
      <c r="C16" s="5">
        <v>134</v>
      </c>
      <c r="D16" s="29"/>
      <c r="E16" s="45" t="s">
        <v>189</v>
      </c>
      <c r="F16" s="54">
        <v>200000</v>
      </c>
      <c r="G16" s="54">
        <v>200000</v>
      </c>
      <c r="H16" s="32"/>
      <c r="J16"/>
      <c r="K16" s="47"/>
      <c r="L16"/>
      <c r="M16"/>
      <c r="N16"/>
    </row>
    <row r="17" spans="2:14" ht="12.75">
      <c r="B17" s="5">
        <v>140</v>
      </c>
      <c r="C17" s="5">
        <v>140</v>
      </c>
      <c r="D17" s="29"/>
      <c r="E17" s="31" t="s">
        <v>40</v>
      </c>
      <c r="F17" s="54">
        <v>314170</v>
      </c>
      <c r="G17" s="54">
        <v>165946</v>
      </c>
      <c r="H17" s="32"/>
      <c r="J17"/>
      <c r="K17" s="47"/>
      <c r="L17"/>
      <c r="M17"/>
      <c r="N17"/>
    </row>
    <row r="18" spans="2:14" ht="12.75">
      <c r="B18" s="5">
        <v>150</v>
      </c>
      <c r="C18" s="5">
        <v>150</v>
      </c>
      <c r="D18" s="29"/>
      <c r="E18" s="31" t="s">
        <v>25</v>
      </c>
      <c r="F18" s="54">
        <v>-22206</v>
      </c>
      <c r="G18" s="54">
        <v>-2240.56</v>
      </c>
      <c r="H18" s="32"/>
      <c r="J18"/>
      <c r="K18" s="47"/>
      <c r="L18"/>
      <c r="M18"/>
      <c r="N18"/>
    </row>
    <row r="19" spans="2:14" ht="12.75">
      <c r="B19" s="5">
        <v>170</v>
      </c>
      <c r="C19" s="5">
        <v>170</v>
      </c>
      <c r="D19" s="29"/>
      <c r="E19" s="31" t="s">
        <v>26</v>
      </c>
      <c r="F19" s="54">
        <v>155624.23</v>
      </c>
      <c r="G19" s="54">
        <v>151989.14</v>
      </c>
      <c r="H19" s="32"/>
      <c r="J19"/>
      <c r="K19" s="47"/>
      <c r="L19"/>
      <c r="M19"/>
      <c r="N19"/>
    </row>
    <row r="20" spans="4:14" ht="12.75">
      <c r="D20" s="29"/>
      <c r="E20" s="31"/>
      <c r="F20" s="54"/>
      <c r="G20" s="54"/>
      <c r="H20" s="32"/>
      <c r="J20"/>
      <c r="K20" s="47"/>
      <c r="L20"/>
      <c r="M20"/>
      <c r="N20"/>
    </row>
    <row r="21" spans="2:14" s="12" customFormat="1" ht="12.75">
      <c r="B21" s="12">
        <v>190</v>
      </c>
      <c r="C21" s="12">
        <v>190</v>
      </c>
      <c r="D21" s="37"/>
      <c r="E21" s="33" t="s">
        <v>28</v>
      </c>
      <c r="F21" s="55">
        <v>4316414.14</v>
      </c>
      <c r="G21" s="91">
        <v>1035019.92</v>
      </c>
      <c r="H21" s="38"/>
      <c r="J21"/>
      <c r="K21" s="47"/>
      <c r="L21"/>
      <c r="M21"/>
      <c r="N21"/>
    </row>
    <row r="22" spans="4:14" ht="12.75">
      <c r="D22" s="29"/>
      <c r="E22" s="31"/>
      <c r="F22" s="54"/>
      <c r="G22" s="54"/>
      <c r="H22" s="32"/>
      <c r="J22"/>
      <c r="K22" s="47"/>
      <c r="L22"/>
      <c r="M22"/>
      <c r="N22"/>
    </row>
    <row r="23" spans="4:14" s="12" customFormat="1" ht="12.75">
      <c r="D23" s="37"/>
      <c r="E23" s="33" t="s">
        <v>29</v>
      </c>
      <c r="F23" s="55">
        <f>SUM(F16:F21)</f>
        <v>4964002.369999999</v>
      </c>
      <c r="G23" s="55">
        <f>SUM(G16:G21)</f>
        <v>1550714.5</v>
      </c>
      <c r="H23" s="38"/>
      <c r="J23"/>
      <c r="K23" s="47"/>
      <c r="L23"/>
      <c r="M23"/>
      <c r="N23"/>
    </row>
    <row r="24" spans="4:14" ht="12.75">
      <c r="D24" s="29"/>
      <c r="E24" s="31"/>
      <c r="F24" s="54"/>
      <c r="G24" s="54"/>
      <c r="H24" s="32"/>
      <c r="J24"/>
      <c r="K24" s="47"/>
      <c r="L24"/>
      <c r="M24"/>
      <c r="N24"/>
    </row>
    <row r="25" spans="4:14" s="12" customFormat="1" ht="12.75">
      <c r="D25" s="37"/>
      <c r="E25" s="33" t="s">
        <v>30</v>
      </c>
      <c r="F25" s="55">
        <f>SUM(F23,F14)</f>
        <v>5309178.249999999</v>
      </c>
      <c r="G25" s="55">
        <f>SUM(G23,G14)</f>
        <v>2638498.79</v>
      </c>
      <c r="H25" s="38"/>
      <c r="J25" s="22"/>
      <c r="K25" s="47"/>
      <c r="L25"/>
      <c r="M25"/>
      <c r="N25"/>
    </row>
    <row r="26" spans="4:14" ht="12.75">
      <c r="D26" s="29"/>
      <c r="E26" s="31"/>
      <c r="F26" s="54"/>
      <c r="G26" s="54"/>
      <c r="H26" s="32"/>
      <c r="J26"/>
      <c r="K26" s="47"/>
      <c r="L26"/>
      <c r="M26"/>
      <c r="N26"/>
    </row>
    <row r="27" spans="4:14" ht="12.75">
      <c r="D27" s="29"/>
      <c r="E27" s="31"/>
      <c r="F27" s="54"/>
      <c r="G27" s="54"/>
      <c r="H27" s="32"/>
      <c r="J27" s="22"/>
      <c r="K27" s="47"/>
      <c r="L27"/>
      <c r="M27"/>
      <c r="N27"/>
    </row>
    <row r="28" spans="4:14" ht="12.75">
      <c r="D28" s="29"/>
      <c r="E28" s="31"/>
      <c r="F28" s="54"/>
      <c r="G28" s="54"/>
      <c r="H28" s="32"/>
      <c r="J28"/>
      <c r="K28" s="47"/>
      <c r="L28"/>
      <c r="M28"/>
      <c r="N28"/>
    </row>
    <row r="29" spans="2:14" ht="12.75">
      <c r="B29" s="5">
        <v>205</v>
      </c>
      <c r="C29" s="5">
        <v>205</v>
      </c>
      <c r="D29" s="29"/>
      <c r="E29" s="31" t="s">
        <v>12</v>
      </c>
      <c r="F29" s="54">
        <v>-1600343.98</v>
      </c>
      <c r="G29" s="54">
        <v>-1600343.98</v>
      </c>
      <c r="H29" s="32"/>
      <c r="J29"/>
      <c r="K29" s="47"/>
      <c r="L29"/>
      <c r="M29"/>
      <c r="N29"/>
    </row>
    <row r="30" spans="2:14" ht="12.75">
      <c r="B30" s="5">
        <v>206</v>
      </c>
      <c r="C30" s="5">
        <v>206</v>
      </c>
      <c r="D30" s="29"/>
      <c r="E30" s="45" t="s">
        <v>44</v>
      </c>
      <c r="F30" s="54">
        <v>0</v>
      </c>
      <c r="G30" s="54">
        <v>0</v>
      </c>
      <c r="H30" s="32"/>
      <c r="J30"/>
      <c r="K30" s="47"/>
      <c r="L30"/>
      <c r="M30"/>
      <c r="N30"/>
    </row>
    <row r="31" spans="4:14" s="12" customFormat="1" ht="12.75">
      <c r="D31" s="37"/>
      <c r="E31" s="46" t="s">
        <v>45</v>
      </c>
      <c r="F31" s="55">
        <f>SUM(F29:F30)</f>
        <v>-1600343.98</v>
      </c>
      <c r="G31" s="55">
        <f>SUM(G29:G30)</f>
        <v>-1600343.98</v>
      </c>
      <c r="H31" s="38"/>
      <c r="J31"/>
      <c r="K31" s="47"/>
      <c r="L31"/>
      <c r="M31"/>
      <c r="N31"/>
    </row>
    <row r="32" spans="4:14" ht="12.75">
      <c r="D32" s="29"/>
      <c r="E32" s="31"/>
      <c r="F32" s="54"/>
      <c r="G32" s="54"/>
      <c r="H32" s="32"/>
      <c r="J32"/>
      <c r="K32" s="47"/>
      <c r="L32"/>
      <c r="M32"/>
      <c r="N32"/>
    </row>
    <row r="33" spans="4:14" ht="12.75">
      <c r="D33" s="29"/>
      <c r="E33" s="31" t="s">
        <v>31</v>
      </c>
      <c r="F33" s="54">
        <v>0</v>
      </c>
      <c r="G33" s="54">
        <v>0</v>
      </c>
      <c r="H33" s="32"/>
      <c r="J33"/>
      <c r="K33" s="47"/>
      <c r="L33"/>
      <c r="M33"/>
      <c r="N33"/>
    </row>
    <row r="34" spans="4:14" s="12" customFormat="1" ht="12.75">
      <c r="D34" s="37"/>
      <c r="E34" s="33" t="s">
        <v>32</v>
      </c>
      <c r="F34" s="55">
        <f>SUM(F33:F33)</f>
        <v>0</v>
      </c>
      <c r="G34" s="55">
        <f>SUM(G33:G33)</f>
        <v>0</v>
      </c>
      <c r="H34" s="38"/>
      <c r="J34"/>
      <c r="K34" s="47"/>
      <c r="L34"/>
      <c r="M34"/>
      <c r="N34"/>
    </row>
    <row r="35" spans="4:14" ht="12.75">
      <c r="D35" s="29"/>
      <c r="E35" s="31"/>
      <c r="F35" s="54"/>
      <c r="G35" s="54"/>
      <c r="H35" s="32"/>
      <c r="J35"/>
      <c r="K35" s="47"/>
      <c r="L35"/>
      <c r="M35"/>
      <c r="N35"/>
    </row>
    <row r="36" spans="4:14" s="12" customFormat="1" ht="12.75">
      <c r="D36" s="37"/>
      <c r="E36" s="33" t="s">
        <v>33</v>
      </c>
      <c r="F36" s="55">
        <f>SUM(F34,F31)</f>
        <v>-1600343.98</v>
      </c>
      <c r="G36" s="55">
        <f>SUM(G34,G31)</f>
        <v>-1600343.98</v>
      </c>
      <c r="H36" s="38"/>
      <c r="J36"/>
      <c r="K36" s="47"/>
      <c r="L36"/>
      <c r="M36"/>
      <c r="N36"/>
    </row>
    <row r="37" spans="4:14" ht="12.75">
      <c r="D37" s="29"/>
      <c r="E37" s="31"/>
      <c r="F37" s="54"/>
      <c r="G37" s="54"/>
      <c r="H37" s="32"/>
      <c r="J37"/>
      <c r="K37" s="47"/>
      <c r="L37"/>
      <c r="M37"/>
      <c r="N37"/>
    </row>
    <row r="38" spans="2:14" s="12" customFormat="1" ht="12.75">
      <c r="B38" s="12">
        <v>225</v>
      </c>
      <c r="C38" s="12">
        <v>225</v>
      </c>
      <c r="D38" s="37"/>
      <c r="E38" s="33" t="s">
        <v>34</v>
      </c>
      <c r="F38" s="55">
        <v>0</v>
      </c>
      <c r="G38" s="91">
        <v>0</v>
      </c>
      <c r="H38" s="38"/>
      <c r="J38"/>
      <c r="K38" s="47"/>
      <c r="L38"/>
      <c r="M38"/>
      <c r="N38"/>
    </row>
    <row r="39" spans="4:14" ht="12.75">
      <c r="D39" s="29"/>
      <c r="E39" s="31"/>
      <c r="F39" s="54"/>
      <c r="G39" s="54"/>
      <c r="H39" s="32"/>
      <c r="J39"/>
      <c r="K39" s="47"/>
      <c r="L39"/>
      <c r="M39"/>
      <c r="N39"/>
    </row>
    <row r="40" spans="2:14" ht="12.75">
      <c r="B40" s="5">
        <v>240</v>
      </c>
      <c r="C40" s="5">
        <v>240</v>
      </c>
      <c r="D40" s="29"/>
      <c r="E40" s="31" t="s">
        <v>13</v>
      </c>
      <c r="F40" s="54">
        <v>-139445.02</v>
      </c>
      <c r="G40" s="54">
        <v>-75122.06</v>
      </c>
      <c r="H40" s="32"/>
      <c r="J40"/>
      <c r="K40" s="47"/>
      <c r="L40"/>
      <c r="M40"/>
      <c r="N40"/>
    </row>
    <row r="41" spans="2:14" ht="12.75">
      <c r="B41" s="5">
        <v>260</v>
      </c>
      <c r="C41" s="5">
        <v>260</v>
      </c>
      <c r="D41" s="29"/>
      <c r="E41" s="31" t="s">
        <v>41</v>
      </c>
      <c r="F41" s="54">
        <v>-55779</v>
      </c>
      <c r="G41" s="54">
        <v>-35734</v>
      </c>
      <c r="H41" s="32"/>
      <c r="J41"/>
      <c r="K41" s="47"/>
      <c r="L41"/>
      <c r="M41"/>
      <c r="N41"/>
    </row>
    <row r="42" spans="2:14" ht="12.75">
      <c r="B42" s="5">
        <v>270</v>
      </c>
      <c r="C42" s="5">
        <v>270</v>
      </c>
      <c r="D42" s="29"/>
      <c r="E42" s="31" t="s">
        <v>35</v>
      </c>
      <c r="F42" s="54">
        <v>-51869.59</v>
      </c>
      <c r="G42" s="54">
        <v>-39300.57</v>
      </c>
      <c r="H42" s="32"/>
      <c r="J42"/>
      <c r="K42" s="47"/>
      <c r="L42"/>
      <c r="M42"/>
      <c r="N42"/>
    </row>
    <row r="43" spans="2:14" ht="12.75">
      <c r="B43" s="5">
        <v>290</v>
      </c>
      <c r="C43" s="5">
        <v>290</v>
      </c>
      <c r="D43" s="29"/>
      <c r="E43" s="31" t="s">
        <v>36</v>
      </c>
      <c r="F43" s="54">
        <v>-3461740.66</v>
      </c>
      <c r="G43" s="54">
        <v>-887998.18</v>
      </c>
      <c r="H43" s="32"/>
      <c r="J43"/>
      <c r="K43" s="47"/>
      <c r="L43"/>
      <c r="M43"/>
      <c r="N43"/>
    </row>
    <row r="44" spans="4:14" s="12" customFormat="1" ht="12.75">
      <c r="D44" s="37"/>
      <c r="E44" s="33" t="s">
        <v>37</v>
      </c>
      <c r="F44" s="55">
        <f>SUM(F40:F43)</f>
        <v>-3708834.27</v>
      </c>
      <c r="G44" s="55">
        <f>SUM(G40:G43)</f>
        <v>-1038154.81</v>
      </c>
      <c r="H44" s="38"/>
      <c r="J44"/>
      <c r="K44" s="47"/>
      <c r="L44"/>
      <c r="M44"/>
      <c r="N44"/>
    </row>
    <row r="45" spans="4:14" ht="12.75">
      <c r="D45" s="29"/>
      <c r="E45" s="31"/>
      <c r="F45" s="54"/>
      <c r="G45" s="54"/>
      <c r="H45" s="32"/>
      <c r="J45"/>
      <c r="K45" s="47"/>
      <c r="L45"/>
      <c r="M45"/>
      <c r="N45"/>
    </row>
    <row r="46" spans="4:14" s="12" customFormat="1" ht="12.75">
      <c r="D46" s="37"/>
      <c r="E46" s="33" t="s">
        <v>38</v>
      </c>
      <c r="F46" s="55">
        <f>SUM(F44,F38)</f>
        <v>-3708834.27</v>
      </c>
      <c r="G46" s="55">
        <f>SUM(G44,G38)</f>
        <v>-1038154.81</v>
      </c>
      <c r="H46" s="38"/>
      <c r="J46"/>
      <c r="K46" s="47"/>
      <c r="L46"/>
      <c r="M46"/>
      <c r="N46"/>
    </row>
    <row r="47" spans="4:14" ht="12.75">
      <c r="D47" s="29"/>
      <c r="E47" s="31"/>
      <c r="F47" s="54"/>
      <c r="G47" s="54"/>
      <c r="H47" s="32"/>
      <c r="J47"/>
      <c r="K47" s="47"/>
      <c r="L47"/>
      <c r="M47"/>
      <c r="N47"/>
    </row>
    <row r="48" spans="4:14" s="12" customFormat="1" ht="12.75">
      <c r="D48" s="37"/>
      <c r="E48" s="33" t="s">
        <v>39</v>
      </c>
      <c r="F48" s="56">
        <f>SUM(F46,F36)</f>
        <v>-5309178.25</v>
      </c>
      <c r="G48" s="56">
        <f>SUM(G46,G36)</f>
        <v>-2638498.79</v>
      </c>
      <c r="H48" s="38"/>
      <c r="J48"/>
      <c r="K48" s="47"/>
      <c r="L48"/>
      <c r="M48"/>
      <c r="N48"/>
    </row>
    <row r="49" spans="4:14" ht="13.5" thickBot="1">
      <c r="D49" s="39"/>
      <c r="E49" s="40"/>
      <c r="F49" s="41"/>
      <c r="G49" s="41"/>
      <c r="H49" s="42"/>
      <c r="J49"/>
      <c r="K49" s="47"/>
      <c r="L49"/>
      <c r="M49"/>
      <c r="N49"/>
    </row>
    <row r="50" spans="6:14" ht="13.5" thickTop="1">
      <c r="F50" s="43"/>
      <c r="G50" s="43"/>
      <c r="J50"/>
      <c r="K50" s="47"/>
      <c r="L50"/>
      <c r="M50"/>
      <c r="N50"/>
    </row>
    <row r="51" spans="6:14" ht="12.75">
      <c r="F51" s="43"/>
      <c r="G51" s="43"/>
      <c r="J51"/>
      <c r="K51" s="47"/>
      <c r="L51"/>
      <c r="M51"/>
      <c r="N51"/>
    </row>
    <row r="52" spans="6:11" ht="12.75">
      <c r="F52" s="43">
        <f>F25+F48</f>
        <v>0</v>
      </c>
      <c r="G52" s="43">
        <f>G25+G48</f>
        <v>0</v>
      </c>
      <c r="J52"/>
      <c r="K52" s="47"/>
    </row>
    <row r="53" spans="6:7" ht="12.75">
      <c r="F53" s="43"/>
      <c r="G53" s="43"/>
    </row>
    <row r="54" spans="6:7" ht="12.75">
      <c r="F54" s="43"/>
      <c r="G54" s="43"/>
    </row>
    <row r="55" spans="6:7" ht="12.75">
      <c r="F55" s="43"/>
      <c r="G55" s="43"/>
    </row>
    <row r="56" spans="6:7" ht="12.75">
      <c r="F56" s="43"/>
      <c r="G56" s="43"/>
    </row>
    <row r="57" spans="6:7" ht="12.75">
      <c r="F57" s="43"/>
      <c r="G57" s="43"/>
    </row>
    <row r="58" spans="6:7" ht="12.75">
      <c r="F58" s="43"/>
      <c r="G58" s="43"/>
    </row>
    <row r="59" spans="6:7" ht="12.75">
      <c r="F59" s="43"/>
      <c r="G59" s="43"/>
    </row>
    <row r="60" spans="6:7" ht="12.75">
      <c r="F60" s="43"/>
      <c r="G60" s="43"/>
    </row>
    <row r="61" spans="6:7" ht="12.75">
      <c r="F61" s="43"/>
      <c r="G61" s="43"/>
    </row>
    <row r="62" spans="6:7" ht="12.75">
      <c r="F62" s="43"/>
      <c r="G62" s="43"/>
    </row>
    <row r="63" spans="6:7" ht="12.75">
      <c r="F63" s="43"/>
      <c r="G63" s="43"/>
    </row>
    <row r="64" spans="6:7" ht="12.75">
      <c r="F64" s="43"/>
      <c r="G64" s="43"/>
    </row>
    <row r="65" spans="6:7" ht="12.75">
      <c r="F65" s="43"/>
      <c r="G65" s="43"/>
    </row>
    <row r="66" spans="6:7" ht="12.75">
      <c r="F66" s="43"/>
      <c r="G66" s="43"/>
    </row>
    <row r="67" spans="6:7" ht="12.75">
      <c r="F67" s="43"/>
      <c r="G67" s="43"/>
    </row>
    <row r="68" spans="6:7" ht="12.75">
      <c r="F68" s="43"/>
      <c r="G68" s="43"/>
    </row>
    <row r="69" spans="6:7" ht="12.75">
      <c r="F69" s="43"/>
      <c r="G69" s="43"/>
    </row>
    <row r="70" spans="6:7" ht="12.75">
      <c r="F70" s="43"/>
      <c r="G70" s="43"/>
    </row>
    <row r="71" spans="6:7" ht="12.75">
      <c r="F71" s="43"/>
      <c r="G71" s="43"/>
    </row>
    <row r="72" spans="6:7" ht="12.75">
      <c r="F72" s="43"/>
      <c r="G72" s="43"/>
    </row>
    <row r="73" spans="6:7" ht="12.75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  <row r="77" spans="6:7" ht="12.75">
      <c r="F77" s="43"/>
      <c r="G77" s="43"/>
    </row>
    <row r="78" spans="6:7" ht="12.75">
      <c r="F78" s="43"/>
      <c r="G78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K76"/>
  <sheetViews>
    <sheetView zoomScalePageLayoutView="0" workbookViewId="0" topLeftCell="A22">
      <selection activeCell="K50" sqref="K50"/>
    </sheetView>
  </sheetViews>
  <sheetFormatPr defaultColWidth="11.421875" defaultRowHeight="12.75"/>
  <cols>
    <col min="1" max="1" width="2.7109375" style="5" customWidth="1"/>
    <col min="2" max="2" width="4.421875" style="5" customWidth="1"/>
    <col min="3" max="3" width="5.28125" style="5" customWidth="1"/>
    <col min="4" max="4" width="3.421875" style="5" customWidth="1"/>
    <col min="5" max="5" width="31.140625" style="5" bestFit="1" customWidth="1"/>
    <col min="6" max="7" width="15.140625" style="5" customWidth="1"/>
    <col min="8" max="8" width="8.8515625" style="5" customWidth="1"/>
    <col min="9" max="9" width="7.421875" style="5" customWidth="1"/>
    <col min="10" max="16384" width="11.421875" style="5" customWidth="1"/>
  </cols>
  <sheetData>
    <row r="2" spans="4:11" ht="12.75">
      <c r="D2" s="26"/>
      <c r="E2" s="27"/>
      <c r="F2" s="27"/>
      <c r="G2" s="27"/>
      <c r="H2" s="28"/>
      <c r="J2"/>
      <c r="K2"/>
    </row>
    <row r="3" spans="4:11" ht="15">
      <c r="D3" s="29"/>
      <c r="E3" s="30" t="s">
        <v>201</v>
      </c>
      <c r="F3" s="46" t="s">
        <v>49</v>
      </c>
      <c r="G3" s="48">
        <v>10</v>
      </c>
      <c r="H3" s="32"/>
      <c r="J3"/>
      <c r="K3"/>
    </row>
    <row r="4" spans="4:11" ht="12.75">
      <c r="D4" s="29"/>
      <c r="E4" s="31"/>
      <c r="F4" s="46"/>
      <c r="G4" s="46"/>
      <c r="H4" s="32"/>
      <c r="J4"/>
      <c r="K4"/>
    </row>
    <row r="5" spans="4:11" ht="12.75">
      <c r="D5" s="29"/>
      <c r="E5" s="33" t="e">
        <f>"Balanse pr  "&amp;til_periode&amp;""</f>
        <v>#REF!</v>
      </c>
      <c r="F5" s="46" t="s">
        <v>202</v>
      </c>
      <c r="G5" s="48">
        <v>113</v>
      </c>
      <c r="H5" s="32"/>
      <c r="J5"/>
      <c r="K5"/>
    </row>
    <row r="6" spans="4:11" ht="12.75">
      <c r="D6" s="29"/>
      <c r="E6" s="31"/>
      <c r="F6" s="31"/>
      <c r="G6" s="31"/>
      <c r="H6" s="32"/>
      <c r="J6"/>
      <c r="K6"/>
    </row>
    <row r="7" spans="4:11" ht="12.75">
      <c r="D7" s="29"/>
      <c r="E7" s="31"/>
      <c r="F7" s="34" t="s">
        <v>20</v>
      </c>
      <c r="G7" s="34" t="s">
        <v>21</v>
      </c>
      <c r="H7" s="32"/>
      <c r="J7"/>
      <c r="K7"/>
    </row>
    <row r="8" spans="4:11" ht="12.75">
      <c r="D8" s="29"/>
      <c r="E8" s="31"/>
      <c r="F8" s="35"/>
      <c r="G8" s="35"/>
      <c r="H8" s="32"/>
      <c r="J8"/>
      <c r="K8"/>
    </row>
    <row r="9" spans="4:11" ht="12.75">
      <c r="D9" s="29"/>
      <c r="E9" s="31"/>
      <c r="F9" s="58"/>
      <c r="G9" s="58"/>
      <c r="H9" s="32"/>
      <c r="J9"/>
      <c r="K9"/>
    </row>
    <row r="10" spans="2:11" ht="12.75">
      <c r="B10" s="5">
        <v>110</v>
      </c>
      <c r="C10" s="5">
        <v>110</v>
      </c>
      <c r="D10" s="29"/>
      <c r="E10" s="45" t="s">
        <v>43</v>
      </c>
      <c r="F10" s="54">
        <v>3969479.24</v>
      </c>
      <c r="G10" s="54">
        <v>4232686.75</v>
      </c>
      <c r="H10" s="32"/>
      <c r="J10"/>
      <c r="K10"/>
    </row>
    <row r="11" spans="2:11" ht="12.75">
      <c r="B11" s="5">
        <v>120</v>
      </c>
      <c r="C11" s="5">
        <v>123</v>
      </c>
      <c r="D11" s="29"/>
      <c r="E11" s="31" t="s">
        <v>22</v>
      </c>
      <c r="F11" s="54">
        <v>94266.64</v>
      </c>
      <c r="G11" s="54">
        <v>60385</v>
      </c>
      <c r="H11" s="32"/>
      <c r="J11"/>
      <c r="K11"/>
    </row>
    <row r="12" spans="4:11" s="12" customFormat="1" ht="12.75">
      <c r="D12" s="37"/>
      <c r="E12" s="33" t="s">
        <v>23</v>
      </c>
      <c r="F12" s="55">
        <f>SUM(F10:F11)</f>
        <v>4063745.8800000004</v>
      </c>
      <c r="G12" s="55">
        <f>SUM(G10:G11)</f>
        <v>4293071.75</v>
      </c>
      <c r="H12" s="38"/>
      <c r="J12"/>
      <c r="K12"/>
    </row>
    <row r="13" spans="4:11" ht="12.75">
      <c r="D13" s="29"/>
      <c r="E13" s="31"/>
      <c r="F13" s="54"/>
      <c r="G13" s="54"/>
      <c r="H13" s="32"/>
      <c r="J13"/>
      <c r="K13"/>
    </row>
    <row r="14" spans="4:11" s="12" customFormat="1" ht="12.75">
      <c r="D14" s="37"/>
      <c r="E14" s="33" t="s">
        <v>24</v>
      </c>
      <c r="F14" s="55">
        <f>F12</f>
        <v>4063745.8800000004</v>
      </c>
      <c r="G14" s="55">
        <f>G12</f>
        <v>4293071.75</v>
      </c>
      <c r="H14" s="38"/>
      <c r="J14"/>
      <c r="K14"/>
    </row>
    <row r="15" spans="4:11" ht="12.75">
      <c r="D15" s="29"/>
      <c r="E15" s="31"/>
      <c r="F15" s="54"/>
      <c r="G15" s="54"/>
      <c r="H15" s="32"/>
      <c r="J15"/>
      <c r="K15"/>
    </row>
    <row r="16" spans="2:11" ht="12.75">
      <c r="B16" s="5">
        <v>140</v>
      </c>
      <c r="C16" s="5">
        <v>140</v>
      </c>
      <c r="D16" s="29"/>
      <c r="E16" s="31" t="s">
        <v>40</v>
      </c>
      <c r="F16" s="54">
        <v>0</v>
      </c>
      <c r="G16" s="54">
        <v>11625</v>
      </c>
      <c r="H16" s="32"/>
      <c r="J16"/>
      <c r="K16"/>
    </row>
    <row r="17" spans="2:11" ht="12.75">
      <c r="B17" s="5">
        <v>150</v>
      </c>
      <c r="C17" s="5">
        <v>150</v>
      </c>
      <c r="D17" s="29"/>
      <c r="E17" s="31" t="s">
        <v>25</v>
      </c>
      <c r="F17" s="54">
        <v>29806</v>
      </c>
      <c r="G17" s="54">
        <v>550</v>
      </c>
      <c r="H17" s="32"/>
      <c r="J17"/>
      <c r="K17"/>
    </row>
    <row r="18" spans="2:11" ht="12.75">
      <c r="B18" s="5">
        <v>170</v>
      </c>
      <c r="C18" s="5">
        <v>170</v>
      </c>
      <c r="D18" s="29"/>
      <c r="E18" s="31" t="s">
        <v>26</v>
      </c>
      <c r="F18" s="54">
        <v>411757.6</v>
      </c>
      <c r="G18" s="54">
        <v>76371.15</v>
      </c>
      <c r="H18" s="32"/>
      <c r="J18"/>
      <c r="K18"/>
    </row>
    <row r="19" spans="4:11" ht="12.75">
      <c r="D19" s="29"/>
      <c r="E19" s="31"/>
      <c r="F19" s="54"/>
      <c r="G19" s="54"/>
      <c r="H19" s="32"/>
      <c r="J19"/>
      <c r="K19"/>
    </row>
    <row r="20" spans="2:11" s="12" customFormat="1" ht="12.75">
      <c r="B20" s="12">
        <v>190</v>
      </c>
      <c r="C20" s="12">
        <v>190</v>
      </c>
      <c r="D20" s="37"/>
      <c r="E20" s="33" t="s">
        <v>28</v>
      </c>
      <c r="F20" s="55">
        <v>886667.35</v>
      </c>
      <c r="G20" s="91">
        <v>1297075.92</v>
      </c>
      <c r="H20" s="38"/>
      <c r="J20"/>
      <c r="K20"/>
    </row>
    <row r="21" spans="4:11" ht="12.75">
      <c r="D21" s="29"/>
      <c r="E21" s="31"/>
      <c r="F21" s="54"/>
      <c r="G21" s="54"/>
      <c r="H21" s="32"/>
      <c r="J21"/>
      <c r="K21"/>
    </row>
    <row r="22" spans="4:11" s="12" customFormat="1" ht="12.75">
      <c r="D22" s="37"/>
      <c r="E22" s="33" t="s">
        <v>29</v>
      </c>
      <c r="F22" s="55">
        <f>SUM(F16:F20)</f>
        <v>1328230.95</v>
      </c>
      <c r="G22" s="55">
        <f>SUM(G16:G20)</f>
        <v>1385622.0699999998</v>
      </c>
      <c r="H22" s="38"/>
      <c r="J22"/>
      <c r="K22"/>
    </row>
    <row r="23" spans="4:11" ht="12.75">
      <c r="D23" s="29"/>
      <c r="E23" s="31"/>
      <c r="F23" s="54"/>
      <c r="G23" s="54"/>
      <c r="H23" s="32"/>
      <c r="J23"/>
      <c r="K23"/>
    </row>
    <row r="24" spans="4:11" s="12" customFormat="1" ht="12.75">
      <c r="D24" s="37"/>
      <c r="E24" s="33" t="s">
        <v>30</v>
      </c>
      <c r="F24" s="55">
        <f>SUM(F22,F14)</f>
        <v>5391976.83</v>
      </c>
      <c r="G24" s="55">
        <f>SUM(G22,G14)</f>
        <v>5678693.82</v>
      </c>
      <c r="H24" s="38"/>
      <c r="J24"/>
      <c r="K24"/>
    </row>
    <row r="25" spans="4:11" ht="12.75">
      <c r="D25" s="29"/>
      <c r="E25" s="31"/>
      <c r="F25" s="54"/>
      <c r="G25" s="54"/>
      <c r="H25" s="32"/>
      <c r="J25"/>
      <c r="K25"/>
    </row>
    <row r="26" spans="4:11" ht="12.75">
      <c r="D26" s="29"/>
      <c r="E26" s="31"/>
      <c r="F26" s="54"/>
      <c r="G26" s="54"/>
      <c r="H26" s="32"/>
      <c r="J26"/>
      <c r="K26"/>
    </row>
    <row r="27" spans="4:11" ht="12.75">
      <c r="D27" s="29"/>
      <c r="E27" s="31"/>
      <c r="F27" s="54"/>
      <c r="G27" s="54"/>
      <c r="H27" s="32"/>
      <c r="J27"/>
      <c r="K27"/>
    </row>
    <row r="28" spans="2:11" ht="12.75">
      <c r="B28" s="5">
        <v>205</v>
      </c>
      <c r="C28" s="5">
        <v>205</v>
      </c>
      <c r="D28" s="29"/>
      <c r="E28" s="31" t="s">
        <v>12</v>
      </c>
      <c r="F28" s="54">
        <v>-3123269.8</v>
      </c>
      <c r="G28" s="54">
        <v>-3123269.8</v>
      </c>
      <c r="H28" s="32"/>
      <c r="J28"/>
      <c r="K28"/>
    </row>
    <row r="29" spans="2:11" ht="12.75">
      <c r="B29" s="5">
        <v>206</v>
      </c>
      <c r="C29" s="5">
        <v>206</v>
      </c>
      <c r="D29" s="29"/>
      <c r="E29" s="45" t="s">
        <v>44</v>
      </c>
      <c r="F29" s="54">
        <v>-950000</v>
      </c>
      <c r="G29" s="54">
        <v>-950000</v>
      </c>
      <c r="H29" s="32"/>
      <c r="J29"/>
      <c r="K29"/>
    </row>
    <row r="30" spans="4:11" s="12" customFormat="1" ht="12.75">
      <c r="D30" s="37"/>
      <c r="E30" s="46" t="s">
        <v>45</v>
      </c>
      <c r="F30" s="55">
        <f>SUM(F28:F29)</f>
        <v>-4073269.8</v>
      </c>
      <c r="G30" s="55">
        <f>SUM(G28:G29)</f>
        <v>-4073269.8</v>
      </c>
      <c r="H30" s="38"/>
      <c r="J30"/>
      <c r="K30"/>
    </row>
    <row r="31" spans="4:11" ht="12.75">
      <c r="D31" s="29"/>
      <c r="E31" s="31"/>
      <c r="F31" s="54"/>
      <c r="G31" s="54"/>
      <c r="H31" s="32"/>
      <c r="J31"/>
      <c r="K31"/>
    </row>
    <row r="32" spans="4:11" ht="12.75">
      <c r="D32" s="29"/>
      <c r="E32" s="31" t="s">
        <v>31</v>
      </c>
      <c r="F32" s="54">
        <v>-250777.55</v>
      </c>
      <c r="G32" s="54">
        <v>0</v>
      </c>
      <c r="H32" s="32"/>
      <c r="J32"/>
      <c r="K32"/>
    </row>
    <row r="33" spans="4:11" s="12" customFormat="1" ht="12.75">
      <c r="D33" s="37"/>
      <c r="E33" s="33" t="s">
        <v>32</v>
      </c>
      <c r="F33" s="55">
        <f>SUM(F32:F32)</f>
        <v>-250777.55</v>
      </c>
      <c r="G33" s="55">
        <f>SUM(G32:G32)</f>
        <v>0</v>
      </c>
      <c r="H33" s="38"/>
      <c r="J33"/>
      <c r="K33"/>
    </row>
    <row r="34" spans="4:11" ht="12.75">
      <c r="D34" s="29"/>
      <c r="E34" s="31"/>
      <c r="F34" s="54"/>
      <c r="G34" s="54"/>
      <c r="H34" s="32"/>
      <c r="J34"/>
      <c r="K34"/>
    </row>
    <row r="35" spans="4:11" s="12" customFormat="1" ht="12.75">
      <c r="D35" s="37"/>
      <c r="E35" s="33" t="s">
        <v>33</v>
      </c>
      <c r="F35" s="55">
        <f>SUM(F33,F30)</f>
        <v>-4324047.35</v>
      </c>
      <c r="G35" s="55">
        <f>SUM(G33,G30)</f>
        <v>-4073269.8</v>
      </c>
      <c r="H35" s="38"/>
      <c r="J35"/>
      <c r="K35"/>
    </row>
    <row r="36" spans="4:11" ht="12.75">
      <c r="D36" s="29"/>
      <c r="E36" s="31"/>
      <c r="F36" s="54"/>
      <c r="G36" s="54"/>
      <c r="H36" s="32"/>
      <c r="J36"/>
      <c r="K36"/>
    </row>
    <row r="37" spans="2:11" s="12" customFormat="1" ht="12.75">
      <c r="B37" s="12">
        <v>225</v>
      </c>
      <c r="C37" s="12">
        <v>225</v>
      </c>
      <c r="D37" s="37"/>
      <c r="E37" s="33" t="s">
        <v>34</v>
      </c>
      <c r="F37" s="55">
        <v>-500000</v>
      </c>
      <c r="G37" s="91">
        <v>-1000000</v>
      </c>
      <c r="H37" s="38"/>
      <c r="J37"/>
      <c r="K37"/>
    </row>
    <row r="38" spans="4:11" ht="12.75">
      <c r="D38" s="29"/>
      <c r="E38" s="31"/>
      <c r="F38" s="54"/>
      <c r="G38" s="54"/>
      <c r="H38" s="32"/>
      <c r="J38"/>
      <c r="K38"/>
    </row>
    <row r="39" spans="2:11" ht="12.75">
      <c r="B39" s="5">
        <v>240</v>
      </c>
      <c r="C39" s="5">
        <v>240</v>
      </c>
      <c r="D39" s="29"/>
      <c r="E39" s="31" t="s">
        <v>13</v>
      </c>
      <c r="F39" s="54">
        <v>-136258.71</v>
      </c>
      <c r="G39" s="54">
        <v>-131088.12</v>
      </c>
      <c r="H39" s="32"/>
      <c r="J39"/>
      <c r="K39"/>
    </row>
    <row r="40" spans="2:11" ht="12.75">
      <c r="B40" s="5">
        <v>260</v>
      </c>
      <c r="C40" s="5">
        <v>260</v>
      </c>
      <c r="D40" s="29"/>
      <c r="E40" s="31" t="s">
        <v>41</v>
      </c>
      <c r="F40" s="54">
        <v>-89884</v>
      </c>
      <c r="G40" s="54">
        <v>-98642</v>
      </c>
      <c r="H40" s="32"/>
      <c r="J40"/>
      <c r="K40"/>
    </row>
    <row r="41" spans="2:11" ht="12.75">
      <c r="B41" s="5">
        <v>270</v>
      </c>
      <c r="C41" s="5">
        <v>270</v>
      </c>
      <c r="D41" s="29"/>
      <c r="E41" s="31" t="s">
        <v>35</v>
      </c>
      <c r="F41" s="54">
        <v>-83181.36</v>
      </c>
      <c r="G41" s="54">
        <v>-87374.81</v>
      </c>
      <c r="H41" s="32"/>
      <c r="J41"/>
      <c r="K41"/>
    </row>
    <row r="42" spans="2:11" ht="12.75">
      <c r="B42" s="5">
        <v>290</v>
      </c>
      <c r="C42" s="5">
        <v>290</v>
      </c>
      <c r="D42" s="29"/>
      <c r="E42" s="31" t="s">
        <v>36</v>
      </c>
      <c r="F42" s="54">
        <v>-258605.41</v>
      </c>
      <c r="G42" s="54">
        <v>-288319.09</v>
      </c>
      <c r="H42" s="32"/>
      <c r="J42"/>
      <c r="K42"/>
    </row>
    <row r="43" spans="4:11" s="12" customFormat="1" ht="12.75">
      <c r="D43" s="37"/>
      <c r="E43" s="33" t="s">
        <v>37</v>
      </c>
      <c r="F43" s="55">
        <f>SUM(F39:F42)</f>
        <v>-567929.48</v>
      </c>
      <c r="G43" s="55">
        <f>SUM(G39:G42)</f>
        <v>-605424.02</v>
      </c>
      <c r="H43" s="38"/>
      <c r="J43"/>
      <c r="K43"/>
    </row>
    <row r="44" spans="4:11" ht="12.75">
      <c r="D44" s="29"/>
      <c r="E44" s="31"/>
      <c r="F44" s="54"/>
      <c r="G44" s="54"/>
      <c r="H44" s="32"/>
      <c r="J44"/>
      <c r="K44"/>
    </row>
    <row r="45" spans="4:11" s="12" customFormat="1" ht="12.75">
      <c r="D45" s="37"/>
      <c r="E45" s="33" t="s">
        <v>38</v>
      </c>
      <c r="F45" s="55">
        <f>SUM(F43,F37)</f>
        <v>-1067929.48</v>
      </c>
      <c r="G45" s="55">
        <f>SUM(G43,G37)</f>
        <v>-1605424.02</v>
      </c>
      <c r="H45" s="38"/>
      <c r="J45"/>
      <c r="K45"/>
    </row>
    <row r="46" spans="4:11" ht="12.75">
      <c r="D46" s="29"/>
      <c r="E46" s="31"/>
      <c r="F46" s="54"/>
      <c r="G46" s="54"/>
      <c r="H46" s="32"/>
      <c r="J46"/>
      <c r="K46"/>
    </row>
    <row r="47" spans="4:11" s="12" customFormat="1" ht="12.75">
      <c r="D47" s="37"/>
      <c r="E47" s="33" t="s">
        <v>39</v>
      </c>
      <c r="F47" s="56">
        <f>SUM(F45,F35)</f>
        <v>-5391976.83</v>
      </c>
      <c r="G47" s="56">
        <f>SUM(G45,G35)</f>
        <v>-5678693.82</v>
      </c>
      <c r="H47" s="38"/>
      <c r="J47"/>
      <c r="K47"/>
    </row>
    <row r="48" spans="4:11" ht="13.5" thickBot="1">
      <c r="D48" s="39"/>
      <c r="E48" s="40"/>
      <c r="F48" s="41"/>
      <c r="G48" s="41"/>
      <c r="H48" s="42"/>
      <c r="J48"/>
      <c r="K48"/>
    </row>
    <row r="49" spans="6:11" ht="13.5" thickTop="1">
      <c r="F49" s="43"/>
      <c r="G49" s="43"/>
      <c r="J49"/>
      <c r="K49"/>
    </row>
    <row r="50" spans="6:7" ht="12.75">
      <c r="F50" s="43">
        <f>F24+F47</f>
        <v>0</v>
      </c>
      <c r="G50" s="43">
        <f>G24+G47</f>
        <v>0</v>
      </c>
    </row>
    <row r="51" spans="6:7" ht="12.75">
      <c r="F51" s="43"/>
      <c r="G51" s="43"/>
    </row>
    <row r="52" spans="6:7" ht="12.75">
      <c r="F52" s="43"/>
      <c r="G52" s="43"/>
    </row>
    <row r="53" spans="6:7" ht="12.75">
      <c r="F53" s="43"/>
      <c r="G53" s="43"/>
    </row>
    <row r="54" spans="6:7" ht="12.75">
      <c r="F54" s="43"/>
      <c r="G54" s="43"/>
    </row>
    <row r="55" spans="6:7" ht="12.75">
      <c r="F55" s="43"/>
      <c r="G55" s="43"/>
    </row>
    <row r="56" spans="6:7" ht="12.75">
      <c r="F56" s="43"/>
      <c r="G56" s="43"/>
    </row>
    <row r="57" spans="6:7" ht="12.75">
      <c r="F57" s="43"/>
      <c r="G57" s="43"/>
    </row>
    <row r="58" spans="6:7" ht="12.75">
      <c r="F58" s="43"/>
      <c r="G58" s="43"/>
    </row>
    <row r="59" spans="6:7" ht="12.75">
      <c r="F59" s="43"/>
      <c r="G59" s="43"/>
    </row>
    <row r="60" spans="6:7" ht="12.75">
      <c r="F60" s="43"/>
      <c r="G60" s="43"/>
    </row>
    <row r="61" spans="6:7" ht="12.75">
      <c r="F61" s="43"/>
      <c r="G61" s="43"/>
    </row>
    <row r="62" spans="6:7" ht="12.75">
      <c r="F62" s="43"/>
      <c r="G62" s="43"/>
    </row>
    <row r="63" spans="6:7" ht="12.75">
      <c r="F63" s="43"/>
      <c r="G63" s="43"/>
    </row>
    <row r="64" spans="6:7" ht="12.75">
      <c r="F64" s="43"/>
      <c r="G64" s="43"/>
    </row>
    <row r="65" spans="6:7" ht="12.75">
      <c r="F65" s="43"/>
      <c r="G65" s="43"/>
    </row>
    <row r="66" spans="6:7" ht="12.75">
      <c r="F66" s="43"/>
      <c r="G66" s="43"/>
    </row>
    <row r="67" spans="6:7" ht="12.75">
      <c r="F67" s="43"/>
      <c r="G67" s="43"/>
    </row>
    <row r="68" spans="6:7" ht="12.75">
      <c r="F68" s="43"/>
      <c r="G68" s="43"/>
    </row>
    <row r="69" spans="6:7" ht="12.75">
      <c r="F69" s="43"/>
      <c r="G69" s="43"/>
    </row>
    <row r="70" spans="6:7" ht="12.75">
      <c r="F70" s="43"/>
      <c r="G70" s="43"/>
    </row>
    <row r="71" spans="6:7" ht="12.75">
      <c r="F71" s="43"/>
      <c r="G71" s="43"/>
    </row>
    <row r="72" spans="6:7" ht="12.75">
      <c r="F72" s="43"/>
      <c r="G72" s="43"/>
    </row>
    <row r="73" spans="6:7" ht="12.75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6"/>
  <sheetViews>
    <sheetView zoomScalePageLayoutView="0" workbookViewId="0" topLeftCell="A31">
      <selection activeCell="A50" sqref="A50:IV50"/>
    </sheetView>
  </sheetViews>
  <sheetFormatPr defaultColWidth="11.421875" defaultRowHeight="12.75"/>
  <cols>
    <col min="1" max="1" width="2.7109375" style="5" customWidth="1"/>
    <col min="2" max="2" width="4.421875" style="5" hidden="1" customWidth="1"/>
    <col min="3" max="3" width="5.28125" style="5" hidden="1" customWidth="1"/>
    <col min="4" max="4" width="3.421875" style="5" customWidth="1"/>
    <col min="5" max="5" width="31.140625" style="5" bestFit="1" customWidth="1"/>
    <col min="6" max="7" width="15.140625" style="5" customWidth="1"/>
    <col min="8" max="8" width="8.8515625" style="5" customWidth="1"/>
    <col min="9" max="9" width="7.421875" style="5" customWidth="1"/>
    <col min="10" max="10" width="17.57421875" style="5" customWidth="1"/>
    <col min="11" max="11" width="11.421875" style="49" customWidth="1"/>
    <col min="12" max="16384" width="11.421875" style="5" customWidth="1"/>
  </cols>
  <sheetData>
    <row r="2" spans="4:14" ht="12.75">
      <c r="D2" s="26"/>
      <c r="E2" s="27"/>
      <c r="F2" s="27"/>
      <c r="G2" s="27"/>
      <c r="H2" s="28"/>
      <c r="J2"/>
      <c r="K2" s="47"/>
      <c r="L2"/>
      <c r="M2"/>
      <c r="N2"/>
    </row>
    <row r="3" spans="4:14" ht="15">
      <c r="D3" s="29"/>
      <c r="E3" s="30" t="s">
        <v>201</v>
      </c>
      <c r="F3" s="46" t="s">
        <v>49</v>
      </c>
      <c r="G3" s="48">
        <v>20</v>
      </c>
      <c r="H3" s="32"/>
      <c r="J3"/>
      <c r="K3" s="47"/>
      <c r="L3"/>
      <c r="M3"/>
      <c r="N3"/>
    </row>
    <row r="4" spans="4:14" ht="12.75">
      <c r="D4" s="29"/>
      <c r="E4" s="31"/>
      <c r="F4" s="46"/>
      <c r="G4" s="46"/>
      <c r="H4" s="32"/>
      <c r="J4"/>
      <c r="K4" s="47"/>
      <c r="L4"/>
      <c r="M4"/>
      <c r="N4"/>
    </row>
    <row r="5" spans="4:14" ht="12.75">
      <c r="D5" s="29"/>
      <c r="E5" s="33" t="e">
        <f>"Balanse pr  "&amp;til_periode&amp;""</f>
        <v>#REF!</v>
      </c>
      <c r="F5" s="46" t="s">
        <v>202</v>
      </c>
      <c r="G5" s="48">
        <v>114</v>
      </c>
      <c r="H5" s="32"/>
      <c r="J5"/>
      <c r="K5" s="47"/>
      <c r="L5"/>
      <c r="M5"/>
      <c r="N5"/>
    </row>
    <row r="6" spans="4:14" ht="12.75">
      <c r="D6" s="29"/>
      <c r="E6" s="31"/>
      <c r="F6" s="31"/>
      <c r="G6" s="31"/>
      <c r="H6" s="32"/>
      <c r="J6"/>
      <c r="K6" s="47"/>
      <c r="L6"/>
      <c r="M6"/>
      <c r="N6"/>
    </row>
    <row r="7" spans="4:14" ht="12.75">
      <c r="D7" s="29"/>
      <c r="E7" s="31"/>
      <c r="F7" s="34" t="s">
        <v>20</v>
      </c>
      <c r="G7" s="34" t="s">
        <v>21</v>
      </c>
      <c r="H7" s="32"/>
      <c r="J7"/>
      <c r="K7" s="47"/>
      <c r="L7"/>
      <c r="M7"/>
      <c r="N7"/>
    </row>
    <row r="8" spans="4:14" ht="12.75">
      <c r="D8" s="29"/>
      <c r="E8" s="31"/>
      <c r="F8" s="35"/>
      <c r="G8" s="35"/>
      <c r="H8" s="32"/>
      <c r="J8"/>
      <c r="K8" s="47"/>
      <c r="L8"/>
      <c r="M8"/>
      <c r="N8"/>
    </row>
    <row r="9" spans="4:14" ht="12.75">
      <c r="D9" s="29"/>
      <c r="E9" s="31"/>
      <c r="F9" s="58"/>
      <c r="G9" s="58"/>
      <c r="H9" s="32"/>
      <c r="J9"/>
      <c r="K9" s="47"/>
      <c r="L9"/>
      <c r="M9"/>
      <c r="N9"/>
    </row>
    <row r="10" spans="2:14" ht="12.75">
      <c r="B10" s="5">
        <v>110</v>
      </c>
      <c r="C10" s="5">
        <v>110</v>
      </c>
      <c r="D10" s="29"/>
      <c r="E10" s="45" t="s">
        <v>43</v>
      </c>
      <c r="F10" s="54">
        <v>0</v>
      </c>
      <c r="G10" s="54">
        <v>0</v>
      </c>
      <c r="H10" s="32"/>
      <c r="J10"/>
      <c r="K10" s="47"/>
      <c r="L10"/>
      <c r="M10"/>
      <c r="N10"/>
    </row>
    <row r="11" spans="2:14" ht="12.75">
      <c r="B11" s="5">
        <v>120</v>
      </c>
      <c r="C11" s="5">
        <v>120</v>
      </c>
      <c r="D11" s="29"/>
      <c r="E11" s="31" t="s">
        <v>22</v>
      </c>
      <c r="F11" s="54">
        <v>0</v>
      </c>
      <c r="G11" s="54">
        <v>0</v>
      </c>
      <c r="H11" s="32"/>
      <c r="J11"/>
      <c r="K11" s="47"/>
      <c r="L11"/>
      <c r="M11"/>
      <c r="N11"/>
    </row>
    <row r="12" spans="4:14" s="12" customFormat="1" ht="12.75">
      <c r="D12" s="37"/>
      <c r="E12" s="33" t="s">
        <v>23</v>
      </c>
      <c r="F12" s="55">
        <f>SUM(F10:F11)</f>
        <v>0</v>
      </c>
      <c r="G12" s="55">
        <f>SUM(G10:G11)</f>
        <v>0</v>
      </c>
      <c r="H12" s="38"/>
      <c r="J12"/>
      <c r="K12" s="47"/>
      <c r="L12"/>
      <c r="M12"/>
      <c r="N12"/>
    </row>
    <row r="13" spans="4:14" ht="12.75">
      <c r="D13" s="29"/>
      <c r="E13" s="31"/>
      <c r="F13" s="54"/>
      <c r="G13" s="54"/>
      <c r="H13" s="32"/>
      <c r="J13"/>
      <c r="K13" s="47"/>
      <c r="L13"/>
      <c r="M13"/>
      <c r="N13"/>
    </row>
    <row r="14" spans="4:14" s="12" customFormat="1" ht="12.75">
      <c r="D14" s="37"/>
      <c r="E14" s="33" t="s">
        <v>24</v>
      </c>
      <c r="F14" s="55">
        <f>F12</f>
        <v>0</v>
      </c>
      <c r="G14" s="55">
        <f>G12</f>
        <v>0</v>
      </c>
      <c r="H14" s="38"/>
      <c r="J14"/>
      <c r="K14" s="47"/>
      <c r="L14"/>
      <c r="M14"/>
      <c r="N14"/>
    </row>
    <row r="15" spans="4:14" ht="12.75">
      <c r="D15" s="29"/>
      <c r="E15" s="31"/>
      <c r="F15" s="54"/>
      <c r="G15" s="54"/>
      <c r="H15" s="32"/>
      <c r="J15"/>
      <c r="K15" s="47"/>
      <c r="L15"/>
      <c r="M15"/>
      <c r="N15"/>
    </row>
    <row r="16" spans="2:14" ht="12.75">
      <c r="B16" s="5">
        <v>140</v>
      </c>
      <c r="C16" s="5">
        <v>140</v>
      </c>
      <c r="D16" s="29"/>
      <c r="E16" s="31" t="s">
        <v>40</v>
      </c>
      <c r="F16" s="54">
        <v>2500</v>
      </c>
      <c r="G16" s="54">
        <v>0</v>
      </c>
      <c r="H16" s="32"/>
      <c r="J16"/>
      <c r="K16" s="47"/>
      <c r="L16"/>
      <c r="M16"/>
      <c r="N16"/>
    </row>
    <row r="17" spans="2:14" ht="12.75">
      <c r="B17" s="5">
        <v>150</v>
      </c>
      <c r="C17" s="5">
        <v>150</v>
      </c>
      <c r="D17" s="29"/>
      <c r="E17" s="31" t="s">
        <v>25</v>
      </c>
      <c r="F17" s="54">
        <v>151306.3</v>
      </c>
      <c r="G17" s="54">
        <v>676049.75</v>
      </c>
      <c r="H17" s="32"/>
      <c r="J17"/>
      <c r="K17" s="47"/>
      <c r="L17"/>
      <c r="M17"/>
      <c r="N17"/>
    </row>
    <row r="18" spans="2:14" ht="12.75">
      <c r="B18" s="5">
        <v>170</v>
      </c>
      <c r="C18" s="5">
        <v>170</v>
      </c>
      <c r="D18" s="29"/>
      <c r="E18" s="31" t="s">
        <v>26</v>
      </c>
      <c r="F18" s="54">
        <v>229533.5</v>
      </c>
      <c r="G18" s="54">
        <v>67872.93</v>
      </c>
      <c r="H18" s="32"/>
      <c r="J18"/>
      <c r="K18" s="47"/>
      <c r="L18"/>
      <c r="M18"/>
      <c r="N18"/>
    </row>
    <row r="19" spans="4:14" ht="12.75">
      <c r="D19" s="29"/>
      <c r="E19" s="31"/>
      <c r="F19" s="54"/>
      <c r="G19" s="54"/>
      <c r="H19" s="32"/>
      <c r="J19"/>
      <c r="K19" s="47"/>
      <c r="L19"/>
      <c r="M19"/>
      <c r="N19"/>
    </row>
    <row r="20" spans="2:14" s="12" customFormat="1" ht="12.75">
      <c r="B20" s="12">
        <v>190</v>
      </c>
      <c r="C20" s="12">
        <v>190</v>
      </c>
      <c r="D20" s="37"/>
      <c r="E20" s="33" t="s">
        <v>28</v>
      </c>
      <c r="F20" s="55">
        <v>1115826.34</v>
      </c>
      <c r="G20" s="91">
        <v>907519.51</v>
      </c>
      <c r="H20" s="38"/>
      <c r="J20"/>
      <c r="K20" s="47"/>
      <c r="L20"/>
      <c r="M20"/>
      <c r="N20"/>
    </row>
    <row r="21" spans="4:14" ht="12.75">
      <c r="D21" s="29"/>
      <c r="E21" s="31"/>
      <c r="F21" s="54"/>
      <c r="G21" s="54"/>
      <c r="H21" s="32"/>
      <c r="J21"/>
      <c r="K21" s="47"/>
      <c r="L21"/>
      <c r="M21"/>
      <c r="N21"/>
    </row>
    <row r="22" spans="4:14" s="12" customFormat="1" ht="12.75">
      <c r="D22" s="37"/>
      <c r="E22" s="33" t="s">
        <v>29</v>
      </c>
      <c r="F22" s="55">
        <f>SUM(F16:F20)</f>
        <v>1499166.1400000001</v>
      </c>
      <c r="G22" s="55">
        <f>SUM(G16:G20)</f>
        <v>1651442.19</v>
      </c>
      <c r="H22" s="38"/>
      <c r="J22"/>
      <c r="K22" s="47"/>
      <c r="L22"/>
      <c r="M22"/>
      <c r="N22"/>
    </row>
    <row r="23" spans="4:14" ht="12.75">
      <c r="D23" s="29"/>
      <c r="E23" s="31"/>
      <c r="F23" s="54"/>
      <c r="G23" s="54"/>
      <c r="H23" s="32"/>
      <c r="J23"/>
      <c r="K23" s="47"/>
      <c r="L23"/>
      <c r="M23"/>
      <c r="N23"/>
    </row>
    <row r="24" spans="4:14" s="12" customFormat="1" ht="12.75">
      <c r="D24" s="37"/>
      <c r="E24" s="33" t="s">
        <v>30</v>
      </c>
      <c r="F24" s="55">
        <f>SUM(F22,F14)</f>
        <v>1499166.1400000001</v>
      </c>
      <c r="G24" s="55">
        <f>SUM(G22,G14)</f>
        <v>1651442.19</v>
      </c>
      <c r="H24" s="38"/>
      <c r="J24"/>
      <c r="K24" s="47"/>
      <c r="L24"/>
      <c r="M24"/>
      <c r="N24"/>
    </row>
    <row r="25" spans="4:14" ht="12.75">
      <c r="D25" s="29"/>
      <c r="E25" s="31"/>
      <c r="F25" s="54"/>
      <c r="G25" s="54"/>
      <c r="H25" s="32"/>
      <c r="J25" s="22"/>
      <c r="K25" s="47"/>
      <c r="L25"/>
      <c r="M25"/>
      <c r="N25"/>
    </row>
    <row r="26" spans="4:14" ht="12.75">
      <c r="D26" s="29"/>
      <c r="E26" s="31"/>
      <c r="F26" s="54"/>
      <c r="G26" s="54"/>
      <c r="H26" s="32"/>
      <c r="J26"/>
      <c r="K26" s="47"/>
      <c r="L26"/>
      <c r="M26"/>
      <c r="N26"/>
    </row>
    <row r="27" spans="4:14" ht="12.75">
      <c r="D27" s="29"/>
      <c r="E27" s="31"/>
      <c r="F27" s="54"/>
      <c r="G27" s="54"/>
      <c r="H27" s="32"/>
      <c r="J27" s="22"/>
      <c r="K27" s="47"/>
      <c r="L27"/>
      <c r="M27"/>
      <c r="N27"/>
    </row>
    <row r="28" spans="2:14" ht="12.75">
      <c r="B28" s="5">
        <v>205</v>
      </c>
      <c r="C28" s="5">
        <v>205</v>
      </c>
      <c r="D28" s="29"/>
      <c r="E28" s="31" t="s">
        <v>12</v>
      </c>
      <c r="F28" s="54">
        <v>-1217216.25</v>
      </c>
      <c r="G28" s="54">
        <v>-1217216.25</v>
      </c>
      <c r="H28" s="32"/>
      <c r="J28"/>
      <c r="K28" s="47"/>
      <c r="L28"/>
      <c r="M28"/>
      <c r="N28"/>
    </row>
    <row r="29" spans="2:14" ht="12.75">
      <c r="B29" s="5">
        <v>206</v>
      </c>
      <c r="C29" s="5">
        <v>206</v>
      </c>
      <c r="D29" s="29"/>
      <c r="E29" s="45" t="s">
        <v>44</v>
      </c>
      <c r="F29" s="54">
        <v>0</v>
      </c>
      <c r="G29" s="54">
        <v>0</v>
      </c>
      <c r="H29" s="32"/>
      <c r="J29"/>
      <c r="K29" s="47"/>
      <c r="L29"/>
      <c r="M29"/>
      <c r="N29"/>
    </row>
    <row r="30" spans="4:14" s="12" customFormat="1" ht="12.75">
      <c r="D30" s="37"/>
      <c r="E30" s="46" t="s">
        <v>45</v>
      </c>
      <c r="F30" s="55">
        <f>SUM(F28:F29)</f>
        <v>-1217216.25</v>
      </c>
      <c r="G30" s="55">
        <f>SUM(G28:G29)</f>
        <v>-1217216.25</v>
      </c>
      <c r="H30" s="38"/>
      <c r="J30"/>
      <c r="K30" s="47"/>
      <c r="L30"/>
      <c r="M30"/>
      <c r="N30"/>
    </row>
    <row r="31" spans="4:14" ht="12.75">
      <c r="D31" s="29"/>
      <c r="E31" s="31"/>
      <c r="F31" s="54"/>
      <c r="G31" s="54"/>
      <c r="H31" s="32"/>
      <c r="J31"/>
      <c r="K31" s="47"/>
      <c r="L31"/>
      <c r="M31"/>
      <c r="N31"/>
    </row>
    <row r="32" spans="4:14" ht="12.75">
      <c r="D32" s="29"/>
      <c r="E32" s="31" t="s">
        <v>31</v>
      </c>
      <c r="F32" s="54">
        <v>-5921.47</v>
      </c>
      <c r="G32" s="54">
        <v>0</v>
      </c>
      <c r="H32" s="32"/>
      <c r="J32"/>
      <c r="K32" s="47"/>
      <c r="L32"/>
      <c r="M32"/>
      <c r="N32"/>
    </row>
    <row r="33" spans="4:14" s="12" customFormat="1" ht="12.75">
      <c r="D33" s="37"/>
      <c r="E33" s="33" t="s">
        <v>32</v>
      </c>
      <c r="F33" s="55">
        <f>SUM(F32:F32)</f>
        <v>-5921.47</v>
      </c>
      <c r="G33" s="55">
        <f>SUM(G32:G32)</f>
        <v>0</v>
      </c>
      <c r="H33" s="38"/>
      <c r="J33"/>
      <c r="K33" s="47"/>
      <c r="L33"/>
      <c r="M33"/>
      <c r="N33"/>
    </row>
    <row r="34" spans="4:14" ht="12.75">
      <c r="D34" s="29"/>
      <c r="E34" s="31"/>
      <c r="F34" s="54"/>
      <c r="G34" s="54"/>
      <c r="H34" s="32"/>
      <c r="J34"/>
      <c r="K34" s="47"/>
      <c r="L34"/>
      <c r="M34"/>
      <c r="N34"/>
    </row>
    <row r="35" spans="4:14" s="12" customFormat="1" ht="12.75">
      <c r="D35" s="37"/>
      <c r="E35" s="33" t="s">
        <v>33</v>
      </c>
      <c r="F35" s="55">
        <f>SUM(F33,F30)</f>
        <v>-1223137.72</v>
      </c>
      <c r="G35" s="55">
        <f>SUM(G33,G30)</f>
        <v>-1217216.25</v>
      </c>
      <c r="H35" s="38"/>
      <c r="J35"/>
      <c r="K35" s="47"/>
      <c r="L35"/>
      <c r="M35"/>
      <c r="N35"/>
    </row>
    <row r="36" spans="4:14" ht="12.75">
      <c r="D36" s="29"/>
      <c r="E36" s="31"/>
      <c r="F36" s="54"/>
      <c r="G36" s="54"/>
      <c r="H36" s="32"/>
      <c r="J36"/>
      <c r="K36" s="47"/>
      <c r="L36"/>
      <c r="M36"/>
      <c r="N36"/>
    </row>
    <row r="37" spans="2:14" s="12" customFormat="1" ht="12.75">
      <c r="B37" s="12">
        <v>225</v>
      </c>
      <c r="C37" s="12">
        <v>225</v>
      </c>
      <c r="D37" s="37"/>
      <c r="E37" s="33" t="s">
        <v>34</v>
      </c>
      <c r="F37" s="55">
        <v>0</v>
      </c>
      <c r="G37" s="91">
        <v>0</v>
      </c>
      <c r="H37" s="38"/>
      <c r="J37"/>
      <c r="K37" s="47"/>
      <c r="L37"/>
      <c r="M37"/>
      <c r="N37"/>
    </row>
    <row r="38" spans="4:14" ht="12.75">
      <c r="D38" s="29"/>
      <c r="E38" s="31"/>
      <c r="F38" s="54"/>
      <c r="G38" s="54"/>
      <c r="H38" s="32"/>
      <c r="J38"/>
      <c r="K38" s="47"/>
      <c r="L38"/>
      <c r="M38"/>
      <c r="N38"/>
    </row>
    <row r="39" spans="2:14" ht="12.75">
      <c r="B39" s="5">
        <v>240</v>
      </c>
      <c r="C39" s="5">
        <v>240</v>
      </c>
      <c r="D39" s="29"/>
      <c r="E39" s="31" t="s">
        <v>13</v>
      </c>
      <c r="F39" s="54">
        <v>-104349.33</v>
      </c>
      <c r="G39" s="54">
        <v>-37520</v>
      </c>
      <c r="H39" s="32"/>
      <c r="J39"/>
      <c r="K39" s="47"/>
      <c r="L39"/>
      <c r="M39"/>
      <c r="N39"/>
    </row>
    <row r="40" spans="2:14" ht="12.75">
      <c r="B40" s="5">
        <v>260</v>
      </c>
      <c r="C40" s="5">
        <v>260</v>
      </c>
      <c r="D40" s="29"/>
      <c r="E40" s="31" t="s">
        <v>41</v>
      </c>
      <c r="F40" s="54">
        <v>-2348</v>
      </c>
      <c r="G40" s="54">
        <v>-13499</v>
      </c>
      <c r="H40" s="32"/>
      <c r="J40"/>
      <c r="K40" s="47"/>
      <c r="L40"/>
      <c r="M40"/>
      <c r="N40"/>
    </row>
    <row r="41" spans="2:14" ht="12.75">
      <c r="B41" s="5">
        <v>270</v>
      </c>
      <c r="C41" s="5">
        <v>270</v>
      </c>
      <c r="D41" s="29"/>
      <c r="E41" s="31" t="s">
        <v>35</v>
      </c>
      <c r="F41" s="54">
        <v>0.34</v>
      </c>
      <c r="G41" s="54">
        <v>2298.34</v>
      </c>
      <c r="H41" s="32"/>
      <c r="J41"/>
      <c r="K41" s="47"/>
      <c r="L41"/>
      <c r="M41"/>
      <c r="N41"/>
    </row>
    <row r="42" spans="2:14" ht="12.75">
      <c r="B42" s="5">
        <v>290</v>
      </c>
      <c r="C42" s="5">
        <v>290</v>
      </c>
      <c r="D42" s="29"/>
      <c r="E42" s="31" t="s">
        <v>36</v>
      </c>
      <c r="F42" s="54">
        <v>-169331.43</v>
      </c>
      <c r="G42" s="54">
        <v>-385505.28</v>
      </c>
      <c r="H42" s="32"/>
      <c r="J42"/>
      <c r="K42" s="47"/>
      <c r="L42"/>
      <c r="M42"/>
      <c r="N42"/>
    </row>
    <row r="43" spans="4:14" s="12" customFormat="1" ht="12.75">
      <c r="D43" s="37"/>
      <c r="E43" s="33" t="s">
        <v>37</v>
      </c>
      <c r="F43" s="55">
        <f>SUM(F39:F42)</f>
        <v>-276028.42</v>
      </c>
      <c r="G43" s="55">
        <f>SUM(G39:G42)</f>
        <v>-434225.94000000006</v>
      </c>
      <c r="H43" s="38"/>
      <c r="J43"/>
      <c r="K43" s="47"/>
      <c r="L43"/>
      <c r="M43"/>
      <c r="N43"/>
    </row>
    <row r="44" spans="4:14" ht="12.75">
      <c r="D44" s="29"/>
      <c r="E44" s="31"/>
      <c r="F44" s="54"/>
      <c r="G44" s="54"/>
      <c r="H44" s="32"/>
      <c r="J44"/>
      <c r="K44" s="47"/>
      <c r="L44"/>
      <c r="M44"/>
      <c r="N44"/>
    </row>
    <row r="45" spans="4:14" s="12" customFormat="1" ht="12.75">
      <c r="D45" s="37"/>
      <c r="E45" s="33" t="s">
        <v>38</v>
      </c>
      <c r="F45" s="55">
        <f>SUM(F43,F37)</f>
        <v>-276028.42</v>
      </c>
      <c r="G45" s="55">
        <f>SUM(G43,G37)</f>
        <v>-434225.94000000006</v>
      </c>
      <c r="H45" s="38"/>
      <c r="J45"/>
      <c r="K45" s="47"/>
      <c r="L45"/>
      <c r="M45"/>
      <c r="N45"/>
    </row>
    <row r="46" spans="4:14" ht="12.75">
      <c r="D46" s="29"/>
      <c r="E46" s="31"/>
      <c r="F46" s="54"/>
      <c r="G46" s="54"/>
      <c r="H46" s="32"/>
      <c r="J46"/>
      <c r="K46" s="47"/>
      <c r="L46"/>
      <c r="M46"/>
      <c r="N46"/>
    </row>
    <row r="47" spans="4:14" s="12" customFormat="1" ht="12.75">
      <c r="D47" s="37"/>
      <c r="E47" s="33" t="s">
        <v>39</v>
      </c>
      <c r="F47" s="56">
        <f>SUM(F45,F35)</f>
        <v>-1499166.14</v>
      </c>
      <c r="G47" s="56">
        <f>SUM(G45,G35)</f>
        <v>-1651442.19</v>
      </c>
      <c r="H47" s="38"/>
      <c r="J47"/>
      <c r="K47" s="47"/>
      <c r="L47"/>
      <c r="M47"/>
      <c r="N47"/>
    </row>
    <row r="48" spans="4:14" ht="13.5" thickBot="1">
      <c r="D48" s="39"/>
      <c r="E48" s="40"/>
      <c r="F48" s="41"/>
      <c r="G48" s="41"/>
      <c r="H48" s="42"/>
      <c r="J48"/>
      <c r="K48" s="47"/>
      <c r="L48"/>
      <c r="M48"/>
      <c r="N48"/>
    </row>
    <row r="49" spans="6:14" ht="13.5" thickTop="1">
      <c r="F49" s="43"/>
      <c r="G49" s="43"/>
      <c r="J49"/>
      <c r="K49" s="47"/>
      <c r="L49"/>
      <c r="M49"/>
      <c r="N49"/>
    </row>
    <row r="50" spans="6:11" ht="12.75">
      <c r="F50" s="43">
        <f>F24+F47</f>
        <v>0</v>
      </c>
      <c r="G50" s="43">
        <f>G24+G47</f>
        <v>0</v>
      </c>
      <c r="J50"/>
      <c r="K50" s="47"/>
    </row>
    <row r="51" spans="6:7" ht="12.75">
      <c r="F51" s="43"/>
      <c r="G51" s="43"/>
    </row>
    <row r="52" spans="6:7" ht="12.75">
      <c r="F52" s="43"/>
      <c r="G52" s="43"/>
    </row>
    <row r="53" spans="6:7" ht="12.75">
      <c r="F53" s="43"/>
      <c r="G53" s="43"/>
    </row>
    <row r="54" spans="6:7" ht="12.75">
      <c r="F54" s="43"/>
      <c r="G54" s="43"/>
    </row>
    <row r="55" spans="6:7" ht="12.75">
      <c r="F55" s="43"/>
      <c r="G55" s="43"/>
    </row>
    <row r="56" spans="6:7" ht="12.75">
      <c r="F56" s="43"/>
      <c r="G56" s="43"/>
    </row>
    <row r="57" spans="6:7" ht="12.75">
      <c r="F57" s="43"/>
      <c r="G57" s="43"/>
    </row>
    <row r="58" spans="6:7" ht="12.75">
      <c r="F58" s="43"/>
      <c r="G58" s="43"/>
    </row>
    <row r="59" spans="6:7" ht="12.75">
      <c r="F59" s="43"/>
      <c r="G59" s="43"/>
    </row>
    <row r="60" spans="6:7" ht="12.75">
      <c r="F60" s="43"/>
      <c r="G60" s="43"/>
    </row>
    <row r="61" spans="6:7" ht="12.75">
      <c r="F61" s="43"/>
      <c r="G61" s="43"/>
    </row>
    <row r="62" spans="6:7" ht="12.75">
      <c r="F62" s="43"/>
      <c r="G62" s="43"/>
    </row>
    <row r="63" spans="6:7" ht="12.75">
      <c r="F63" s="43"/>
      <c r="G63" s="43"/>
    </row>
    <row r="64" spans="6:7" ht="12.75">
      <c r="F64" s="43"/>
      <c r="G64" s="43"/>
    </row>
    <row r="65" spans="6:7" ht="12.75">
      <c r="F65" s="43"/>
      <c r="G65" s="43"/>
    </row>
    <row r="66" spans="6:7" ht="12.75">
      <c r="F66" s="43"/>
      <c r="G66" s="43"/>
    </row>
    <row r="67" spans="6:7" ht="12.75">
      <c r="F67" s="43"/>
      <c r="G67" s="43"/>
    </row>
    <row r="68" spans="6:7" ht="12.75">
      <c r="F68" s="43"/>
      <c r="G68" s="43"/>
    </row>
    <row r="69" spans="6:7" ht="12.75">
      <c r="F69" s="43"/>
      <c r="G69" s="43"/>
    </row>
    <row r="70" spans="6:7" ht="12.75">
      <c r="F70" s="43"/>
      <c r="G70" s="43"/>
    </row>
    <row r="71" spans="6:7" ht="12.75">
      <c r="F71" s="43"/>
      <c r="G71" s="43"/>
    </row>
    <row r="72" spans="6:7" ht="12.75">
      <c r="F72" s="43"/>
      <c r="G72" s="43"/>
    </row>
    <row r="73" spans="6:7" ht="12.75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6"/>
  <sheetViews>
    <sheetView zoomScalePageLayoutView="0" workbookViewId="0" topLeftCell="A25">
      <selection activeCell="A1" sqref="A1"/>
    </sheetView>
  </sheetViews>
  <sheetFormatPr defaultColWidth="11.421875" defaultRowHeight="12.75"/>
  <cols>
    <col min="1" max="1" width="2.7109375" style="5" customWidth="1"/>
    <col min="2" max="2" width="4.421875" style="5" hidden="1" customWidth="1"/>
    <col min="3" max="3" width="5.28125" style="5" hidden="1" customWidth="1"/>
    <col min="4" max="4" width="3.421875" style="5" customWidth="1"/>
    <col min="5" max="5" width="31.140625" style="5" bestFit="1" customWidth="1"/>
    <col min="6" max="7" width="15.140625" style="5" customWidth="1"/>
    <col min="8" max="8" width="8.8515625" style="5" customWidth="1"/>
    <col min="9" max="9" width="7.421875" style="5" customWidth="1"/>
    <col min="10" max="10" width="17.57421875" style="5" customWidth="1"/>
    <col min="11" max="11" width="11.421875" style="49" customWidth="1"/>
    <col min="12" max="16384" width="11.421875" style="5" customWidth="1"/>
  </cols>
  <sheetData>
    <row r="2" spans="4:14" ht="12.75">
      <c r="D2" s="26"/>
      <c r="E2" s="27"/>
      <c r="F2" s="27"/>
      <c r="G2" s="27"/>
      <c r="H2" s="28"/>
      <c r="J2"/>
      <c r="K2" s="47"/>
      <c r="L2"/>
      <c r="M2"/>
      <c r="N2"/>
    </row>
    <row r="3" spans="4:14" ht="15">
      <c r="D3" s="29"/>
      <c r="E3" s="30" t="s">
        <v>201</v>
      </c>
      <c r="F3" s="46" t="s">
        <v>49</v>
      </c>
      <c r="G3" s="48">
        <v>30</v>
      </c>
      <c r="H3" s="32"/>
      <c r="J3"/>
      <c r="K3" s="47"/>
      <c r="L3"/>
      <c r="M3"/>
      <c r="N3"/>
    </row>
    <row r="4" spans="4:14" ht="12.75">
      <c r="D4" s="29"/>
      <c r="E4" s="31"/>
      <c r="F4" s="46"/>
      <c r="G4" s="46"/>
      <c r="H4" s="32"/>
      <c r="J4"/>
      <c r="K4" s="47"/>
      <c r="L4"/>
      <c r="M4"/>
      <c r="N4"/>
    </row>
    <row r="5" spans="4:14" ht="12.75">
      <c r="D5" s="29"/>
      <c r="E5" s="33" t="e">
        <f>"Balanse pr  "&amp;til_periode&amp;""</f>
        <v>#REF!</v>
      </c>
      <c r="F5" s="46" t="s">
        <v>202</v>
      </c>
      <c r="G5" s="48">
        <v>115</v>
      </c>
      <c r="H5" s="32"/>
      <c r="J5"/>
      <c r="K5" s="47"/>
      <c r="L5"/>
      <c r="M5"/>
      <c r="N5"/>
    </row>
    <row r="6" spans="4:14" ht="12.75">
      <c r="D6" s="29"/>
      <c r="E6" s="31"/>
      <c r="F6" s="31"/>
      <c r="G6" s="31"/>
      <c r="H6" s="32"/>
      <c r="J6"/>
      <c r="K6" s="47"/>
      <c r="L6"/>
      <c r="M6"/>
      <c r="N6"/>
    </row>
    <row r="7" spans="4:14" ht="12.75">
      <c r="D7" s="29"/>
      <c r="E7" s="31"/>
      <c r="F7" s="34" t="s">
        <v>20</v>
      </c>
      <c r="G7" s="34" t="s">
        <v>21</v>
      </c>
      <c r="H7" s="32"/>
      <c r="J7"/>
      <c r="K7" s="47"/>
      <c r="L7"/>
      <c r="M7"/>
      <c r="N7"/>
    </row>
    <row r="8" spans="4:14" ht="12.75">
      <c r="D8" s="29"/>
      <c r="E8" s="31"/>
      <c r="F8" s="35"/>
      <c r="G8" s="35"/>
      <c r="H8" s="32"/>
      <c r="J8"/>
      <c r="K8" s="47"/>
      <c r="L8"/>
      <c r="M8"/>
      <c r="N8"/>
    </row>
    <row r="9" spans="4:14" ht="12.75">
      <c r="D9" s="29"/>
      <c r="E9" s="31"/>
      <c r="F9" s="58"/>
      <c r="G9" s="58"/>
      <c r="H9" s="32"/>
      <c r="J9"/>
      <c r="K9" s="47"/>
      <c r="L9"/>
      <c r="M9"/>
      <c r="N9"/>
    </row>
    <row r="10" spans="2:14" ht="12.75">
      <c r="B10" s="5">
        <v>110</v>
      </c>
      <c r="C10" s="5">
        <v>110</v>
      </c>
      <c r="D10" s="29"/>
      <c r="E10" s="45" t="s">
        <v>43</v>
      </c>
      <c r="F10" s="54">
        <v>0</v>
      </c>
      <c r="G10" s="54">
        <v>0</v>
      </c>
      <c r="H10" s="32"/>
      <c r="J10"/>
      <c r="K10" s="47"/>
      <c r="L10"/>
      <c r="M10"/>
      <c r="N10"/>
    </row>
    <row r="11" spans="2:14" ht="12.75">
      <c r="B11" s="5">
        <v>120</v>
      </c>
      <c r="C11" s="5">
        <v>120</v>
      </c>
      <c r="D11" s="29"/>
      <c r="E11" s="31" t="s">
        <v>22</v>
      </c>
      <c r="F11" s="54">
        <v>147205</v>
      </c>
      <c r="G11" s="54">
        <v>173277</v>
      </c>
      <c r="H11" s="32"/>
      <c r="J11"/>
      <c r="K11" s="47"/>
      <c r="L11"/>
      <c r="M11"/>
      <c r="N11"/>
    </row>
    <row r="12" spans="4:14" s="12" customFormat="1" ht="12.75">
      <c r="D12" s="37"/>
      <c r="E12" s="33" t="s">
        <v>23</v>
      </c>
      <c r="F12" s="55">
        <f>SUM(F10:F11)</f>
        <v>147205</v>
      </c>
      <c r="G12" s="55">
        <f>SUM(G10:G11)</f>
        <v>173277</v>
      </c>
      <c r="H12" s="38"/>
      <c r="J12"/>
      <c r="K12" s="47"/>
      <c r="L12"/>
      <c r="M12"/>
      <c r="N12"/>
    </row>
    <row r="13" spans="4:14" ht="12.75">
      <c r="D13" s="29"/>
      <c r="E13" s="31"/>
      <c r="F13" s="54"/>
      <c r="G13" s="54"/>
      <c r="H13" s="32"/>
      <c r="J13"/>
      <c r="K13" s="47"/>
      <c r="L13"/>
      <c r="M13"/>
      <c r="N13"/>
    </row>
    <row r="14" spans="4:14" s="12" customFormat="1" ht="12.75">
      <c r="D14" s="37"/>
      <c r="E14" s="33" t="s">
        <v>24</v>
      </c>
      <c r="F14" s="55">
        <f>F12</f>
        <v>147205</v>
      </c>
      <c r="G14" s="55">
        <f>G12</f>
        <v>173277</v>
      </c>
      <c r="H14" s="38"/>
      <c r="J14"/>
      <c r="K14" s="47"/>
      <c r="L14"/>
      <c r="M14"/>
      <c r="N14"/>
    </row>
    <row r="15" spans="4:14" ht="12.75">
      <c r="D15" s="29"/>
      <c r="E15" s="31"/>
      <c r="F15" s="54"/>
      <c r="G15" s="54"/>
      <c r="H15" s="32"/>
      <c r="J15"/>
      <c r="K15" s="47"/>
      <c r="L15"/>
      <c r="M15"/>
      <c r="N15"/>
    </row>
    <row r="16" spans="2:14" ht="12.75">
      <c r="B16" s="5">
        <v>140</v>
      </c>
      <c r="C16" s="5">
        <v>140</v>
      </c>
      <c r="D16" s="29"/>
      <c r="E16" s="31" t="s">
        <v>40</v>
      </c>
      <c r="F16" s="54">
        <v>89270</v>
      </c>
      <c r="G16" s="54">
        <v>79300</v>
      </c>
      <c r="H16" s="32"/>
      <c r="J16"/>
      <c r="K16" s="47"/>
      <c r="L16"/>
      <c r="M16"/>
      <c r="N16"/>
    </row>
    <row r="17" spans="2:14" ht="12.75">
      <c r="B17" s="5">
        <v>150</v>
      </c>
      <c r="C17" s="5">
        <v>150</v>
      </c>
      <c r="D17" s="29"/>
      <c r="E17" s="31" t="s">
        <v>25</v>
      </c>
      <c r="F17" s="54">
        <v>47644</v>
      </c>
      <c r="G17" s="54">
        <v>77536</v>
      </c>
      <c r="H17" s="32"/>
      <c r="J17"/>
      <c r="K17" s="47"/>
      <c r="L17"/>
      <c r="M17"/>
      <c r="N17"/>
    </row>
    <row r="18" spans="2:14" ht="12.75">
      <c r="B18" s="5">
        <v>170</v>
      </c>
      <c r="C18" s="5">
        <v>170</v>
      </c>
      <c r="D18" s="29"/>
      <c r="E18" s="31" t="s">
        <v>26</v>
      </c>
      <c r="F18" s="54">
        <v>78700</v>
      </c>
      <c r="G18" s="54">
        <v>108310</v>
      </c>
      <c r="H18" s="32"/>
      <c r="J18"/>
      <c r="K18" s="47"/>
      <c r="L18"/>
      <c r="M18"/>
      <c r="N18"/>
    </row>
    <row r="19" spans="4:14" ht="12.75">
      <c r="D19" s="29"/>
      <c r="E19" s="31"/>
      <c r="F19" s="54"/>
      <c r="G19" s="54"/>
      <c r="H19" s="32"/>
      <c r="J19"/>
      <c r="K19" s="47"/>
      <c r="L19"/>
      <c r="M19"/>
      <c r="N19"/>
    </row>
    <row r="20" spans="2:14" s="12" customFormat="1" ht="12.75">
      <c r="B20" s="12">
        <v>190</v>
      </c>
      <c r="C20" s="12">
        <v>190</v>
      </c>
      <c r="D20" s="37"/>
      <c r="E20" s="33" t="s">
        <v>28</v>
      </c>
      <c r="F20" s="55">
        <v>331257.81</v>
      </c>
      <c r="G20" s="91">
        <v>50994.71</v>
      </c>
      <c r="H20" s="38"/>
      <c r="J20"/>
      <c r="K20" s="47"/>
      <c r="L20"/>
      <c r="M20"/>
      <c r="N20"/>
    </row>
    <row r="21" spans="4:14" ht="12.75">
      <c r="D21" s="29"/>
      <c r="E21" s="31"/>
      <c r="F21" s="54"/>
      <c r="G21" s="54"/>
      <c r="H21" s="32"/>
      <c r="J21"/>
      <c r="K21" s="47"/>
      <c r="L21"/>
      <c r="M21"/>
      <c r="N21"/>
    </row>
    <row r="22" spans="4:14" s="12" customFormat="1" ht="12.75">
      <c r="D22" s="37"/>
      <c r="E22" s="33" t="s">
        <v>29</v>
      </c>
      <c r="F22" s="55">
        <f>SUM(F16:F20)</f>
        <v>546871.81</v>
      </c>
      <c r="G22" s="55">
        <f>SUM(G16:G20)</f>
        <v>316140.71</v>
      </c>
      <c r="H22" s="38"/>
      <c r="J22"/>
      <c r="K22" s="47"/>
      <c r="L22"/>
      <c r="M22"/>
      <c r="N22"/>
    </row>
    <row r="23" spans="4:14" ht="12.75">
      <c r="D23" s="29"/>
      <c r="E23" s="31"/>
      <c r="F23" s="54"/>
      <c r="G23" s="54"/>
      <c r="H23" s="32"/>
      <c r="J23"/>
      <c r="K23" s="47"/>
      <c r="L23"/>
      <c r="M23"/>
      <c r="N23"/>
    </row>
    <row r="24" spans="4:14" s="12" customFormat="1" ht="12.75">
      <c r="D24" s="37"/>
      <c r="E24" s="33" t="s">
        <v>30</v>
      </c>
      <c r="F24" s="55">
        <f>SUM(F22,F14)</f>
        <v>694076.81</v>
      </c>
      <c r="G24" s="55">
        <f>SUM(G22,G14)</f>
        <v>489417.71</v>
      </c>
      <c r="H24" s="38"/>
      <c r="J24"/>
      <c r="K24" s="47"/>
      <c r="L24"/>
      <c r="M24"/>
      <c r="N24"/>
    </row>
    <row r="25" spans="4:14" ht="12.75">
      <c r="D25" s="29"/>
      <c r="E25" s="31"/>
      <c r="F25" s="54"/>
      <c r="G25" s="54"/>
      <c r="H25" s="32"/>
      <c r="J25" s="22"/>
      <c r="K25" s="47"/>
      <c r="L25"/>
      <c r="M25"/>
      <c r="N25"/>
    </row>
    <row r="26" spans="4:14" ht="12.75">
      <c r="D26" s="29"/>
      <c r="E26" s="31"/>
      <c r="F26" s="54"/>
      <c r="G26" s="54"/>
      <c r="H26" s="32"/>
      <c r="J26"/>
      <c r="K26" s="47"/>
      <c r="L26"/>
      <c r="M26"/>
      <c r="N26"/>
    </row>
    <row r="27" spans="4:14" ht="12.75">
      <c r="D27" s="29"/>
      <c r="E27" s="31"/>
      <c r="F27" s="54"/>
      <c r="G27" s="54"/>
      <c r="H27" s="32"/>
      <c r="J27" s="22"/>
      <c r="K27" s="47"/>
      <c r="L27"/>
      <c r="M27"/>
      <c r="N27"/>
    </row>
    <row r="28" spans="2:14" ht="12.75">
      <c r="B28" s="5">
        <v>205</v>
      </c>
      <c r="C28" s="5">
        <v>205</v>
      </c>
      <c r="D28" s="29"/>
      <c r="E28" s="31" t="s">
        <v>12</v>
      </c>
      <c r="F28" s="54">
        <v>152812.59</v>
      </c>
      <c r="G28" s="54">
        <v>152812.59</v>
      </c>
      <c r="H28" s="32"/>
      <c r="J28"/>
      <c r="K28" s="47"/>
      <c r="L28"/>
      <c r="M28"/>
      <c r="N28"/>
    </row>
    <row r="29" spans="2:14" ht="12.75">
      <c r="B29" s="5">
        <v>206</v>
      </c>
      <c r="C29" s="5">
        <v>206</v>
      </c>
      <c r="D29" s="29"/>
      <c r="E29" s="45" t="s">
        <v>44</v>
      </c>
      <c r="F29" s="54">
        <v>0</v>
      </c>
      <c r="G29" s="54">
        <v>-15900</v>
      </c>
      <c r="H29" s="32"/>
      <c r="J29"/>
      <c r="K29" s="47"/>
      <c r="L29"/>
      <c r="M29"/>
      <c r="N29"/>
    </row>
    <row r="30" spans="4:14" s="12" customFormat="1" ht="12.75">
      <c r="D30" s="37"/>
      <c r="E30" s="46" t="s">
        <v>45</v>
      </c>
      <c r="F30" s="55">
        <f>SUM(F28:F29)</f>
        <v>152812.59</v>
      </c>
      <c r="G30" s="55">
        <f>SUM(G28:G29)</f>
        <v>136912.59</v>
      </c>
      <c r="H30" s="38"/>
      <c r="J30"/>
      <c r="K30" s="47"/>
      <c r="L30"/>
      <c r="M30"/>
      <c r="N30"/>
    </row>
    <row r="31" spans="4:14" ht="12.75">
      <c r="D31" s="29"/>
      <c r="E31" s="31"/>
      <c r="F31" s="54"/>
      <c r="G31" s="54"/>
      <c r="H31" s="32"/>
      <c r="J31"/>
      <c r="K31" s="47"/>
      <c r="L31"/>
      <c r="M31"/>
      <c r="N31"/>
    </row>
    <row r="32" spans="4:14" ht="12.75">
      <c r="D32" s="29"/>
      <c r="E32" s="31" t="s">
        <v>31</v>
      </c>
      <c r="F32" s="54">
        <v>-152267.52</v>
      </c>
      <c r="G32" s="54">
        <v>0</v>
      </c>
      <c r="H32" s="32"/>
      <c r="J32"/>
      <c r="K32" s="47"/>
      <c r="L32"/>
      <c r="M32"/>
      <c r="N32"/>
    </row>
    <row r="33" spans="4:14" s="12" customFormat="1" ht="12.75">
      <c r="D33" s="37"/>
      <c r="E33" s="33" t="s">
        <v>32</v>
      </c>
      <c r="F33" s="55">
        <f>SUM(F32:F32)</f>
        <v>-152267.52</v>
      </c>
      <c r="G33" s="55">
        <f>SUM(G32:G32)</f>
        <v>0</v>
      </c>
      <c r="H33" s="38"/>
      <c r="J33"/>
      <c r="K33" s="47"/>
      <c r="L33"/>
      <c r="M33"/>
      <c r="N33"/>
    </row>
    <row r="34" spans="4:14" ht="12.75">
      <c r="D34" s="29"/>
      <c r="E34" s="31"/>
      <c r="F34" s="54"/>
      <c r="G34" s="54"/>
      <c r="H34" s="32"/>
      <c r="J34"/>
      <c r="K34" s="47"/>
      <c r="L34"/>
      <c r="M34"/>
      <c r="N34"/>
    </row>
    <row r="35" spans="4:14" s="12" customFormat="1" ht="12.75">
      <c r="D35" s="37"/>
      <c r="E35" s="33" t="s">
        <v>33</v>
      </c>
      <c r="F35" s="55">
        <f>SUM(F33,F30)</f>
        <v>545.070000000007</v>
      </c>
      <c r="G35" s="55">
        <f>SUM(G33,G30)</f>
        <v>136912.59</v>
      </c>
      <c r="H35" s="38"/>
      <c r="J35"/>
      <c r="K35" s="47"/>
      <c r="L35"/>
      <c r="M35"/>
      <c r="N35"/>
    </row>
    <row r="36" spans="4:14" ht="12.75">
      <c r="D36" s="29"/>
      <c r="E36" s="31"/>
      <c r="F36" s="54"/>
      <c r="G36" s="54"/>
      <c r="H36" s="32"/>
      <c r="J36"/>
      <c r="K36" s="47"/>
      <c r="L36"/>
      <c r="M36"/>
      <c r="N36"/>
    </row>
    <row r="37" spans="2:14" s="12" customFormat="1" ht="12.75">
      <c r="B37" s="12">
        <v>220</v>
      </c>
      <c r="C37" s="12">
        <v>220</v>
      </c>
      <c r="D37" s="37"/>
      <c r="E37" s="46" t="s">
        <v>193</v>
      </c>
      <c r="F37" s="55">
        <v>-200000</v>
      </c>
      <c r="G37" s="91">
        <v>-200000</v>
      </c>
      <c r="H37" s="38"/>
      <c r="J37"/>
      <c r="K37" s="47"/>
      <c r="L37"/>
      <c r="M37"/>
      <c r="N37"/>
    </row>
    <row r="38" spans="4:14" ht="12.75">
      <c r="D38" s="29"/>
      <c r="E38" s="31"/>
      <c r="F38" s="54"/>
      <c r="G38" s="54"/>
      <c r="H38" s="32"/>
      <c r="J38"/>
      <c r="K38" s="47"/>
      <c r="L38"/>
      <c r="M38"/>
      <c r="N38"/>
    </row>
    <row r="39" spans="2:14" ht="12.75">
      <c r="B39" s="5">
        <v>240</v>
      </c>
      <c r="C39" s="5">
        <v>240</v>
      </c>
      <c r="D39" s="29"/>
      <c r="E39" s="31" t="s">
        <v>13</v>
      </c>
      <c r="F39" s="54">
        <v>-49052</v>
      </c>
      <c r="G39" s="54">
        <v>-46338.75</v>
      </c>
      <c r="H39" s="32"/>
      <c r="J39"/>
      <c r="K39" s="47"/>
      <c r="L39"/>
      <c r="M39"/>
      <c r="N39"/>
    </row>
    <row r="40" spans="2:14" ht="12.75">
      <c r="B40" s="5">
        <v>260</v>
      </c>
      <c r="C40" s="5">
        <v>260</v>
      </c>
      <c r="D40" s="29"/>
      <c r="E40" s="31" t="s">
        <v>41</v>
      </c>
      <c r="F40" s="54">
        <v>-1236</v>
      </c>
      <c r="G40" s="54">
        <v>-676</v>
      </c>
      <c r="H40" s="32"/>
      <c r="J40"/>
      <c r="K40" s="47"/>
      <c r="L40"/>
      <c r="M40"/>
      <c r="N40"/>
    </row>
    <row r="41" spans="2:14" ht="12.75">
      <c r="B41" s="5">
        <v>270</v>
      </c>
      <c r="C41" s="5">
        <v>270</v>
      </c>
      <c r="D41" s="29"/>
      <c r="E41" s="31" t="s">
        <v>35</v>
      </c>
      <c r="F41" s="54">
        <v>0</v>
      </c>
      <c r="G41" s="54">
        <v>0</v>
      </c>
      <c r="H41" s="32"/>
      <c r="J41"/>
      <c r="K41" s="47"/>
      <c r="L41"/>
      <c r="M41"/>
      <c r="N41"/>
    </row>
    <row r="42" spans="2:14" ht="12.75">
      <c r="B42" s="5">
        <v>290</v>
      </c>
      <c r="C42" s="5">
        <v>290</v>
      </c>
      <c r="D42" s="29"/>
      <c r="E42" s="31" t="s">
        <v>36</v>
      </c>
      <c r="F42" s="54">
        <v>-444333.88</v>
      </c>
      <c r="G42" s="54">
        <v>-379315.55</v>
      </c>
      <c r="H42" s="32"/>
      <c r="J42"/>
      <c r="K42" s="47"/>
      <c r="L42"/>
      <c r="M42"/>
      <c r="N42"/>
    </row>
    <row r="43" spans="4:14" s="12" customFormat="1" ht="12.75">
      <c r="D43" s="37"/>
      <c r="E43" s="33" t="s">
        <v>37</v>
      </c>
      <c r="F43" s="55">
        <f>SUM(F39:F42)</f>
        <v>-494621.88</v>
      </c>
      <c r="G43" s="55">
        <f>SUM(G39:G42)</f>
        <v>-426330.3</v>
      </c>
      <c r="H43" s="38"/>
      <c r="J43"/>
      <c r="K43" s="47"/>
      <c r="L43"/>
      <c r="M43"/>
      <c r="N43"/>
    </row>
    <row r="44" spans="4:14" ht="12.75">
      <c r="D44" s="29"/>
      <c r="E44" s="31"/>
      <c r="F44" s="54"/>
      <c r="G44" s="54"/>
      <c r="H44" s="32"/>
      <c r="J44"/>
      <c r="K44" s="47"/>
      <c r="L44"/>
      <c r="M44"/>
      <c r="N44"/>
    </row>
    <row r="45" spans="4:14" s="12" customFormat="1" ht="12.75">
      <c r="D45" s="37"/>
      <c r="E45" s="33" t="s">
        <v>38</v>
      </c>
      <c r="F45" s="55">
        <f>SUM(F43,F37)</f>
        <v>-694621.88</v>
      </c>
      <c r="G45" s="55">
        <f>SUM(G43,G37)</f>
        <v>-626330.3</v>
      </c>
      <c r="H45" s="38"/>
      <c r="J45"/>
      <c r="K45" s="47"/>
      <c r="L45"/>
      <c r="M45"/>
      <c r="N45"/>
    </row>
    <row r="46" spans="4:14" ht="12.75">
      <c r="D46" s="29"/>
      <c r="E46" s="31"/>
      <c r="F46" s="54"/>
      <c r="G46" s="54"/>
      <c r="H46" s="32"/>
      <c r="J46"/>
      <c r="K46" s="47"/>
      <c r="L46"/>
      <c r="M46"/>
      <c r="N46"/>
    </row>
    <row r="47" spans="4:14" s="12" customFormat="1" ht="12.75">
      <c r="D47" s="37"/>
      <c r="E47" s="33" t="s">
        <v>39</v>
      </c>
      <c r="F47" s="56">
        <f>SUM(F45,F35)</f>
        <v>-694076.81</v>
      </c>
      <c r="G47" s="56">
        <f>SUM(G45,G35)</f>
        <v>-489417.7100000001</v>
      </c>
      <c r="H47" s="38"/>
      <c r="J47"/>
      <c r="K47" s="47"/>
      <c r="L47"/>
      <c r="M47"/>
      <c r="N47"/>
    </row>
    <row r="48" spans="4:14" ht="13.5" thickBot="1">
      <c r="D48" s="39"/>
      <c r="E48" s="40"/>
      <c r="F48" s="41"/>
      <c r="G48" s="41"/>
      <c r="H48" s="42"/>
      <c r="J48"/>
      <c r="K48" s="47"/>
      <c r="L48"/>
      <c r="M48"/>
      <c r="N48"/>
    </row>
    <row r="49" spans="6:14" ht="13.5" thickTop="1">
      <c r="F49" s="43"/>
      <c r="G49" s="43"/>
      <c r="J49"/>
      <c r="K49" s="47"/>
      <c r="L49"/>
      <c r="M49"/>
      <c r="N49"/>
    </row>
    <row r="50" spans="6:11" ht="12.75">
      <c r="F50" s="43">
        <f>F24+F47</f>
        <v>0</v>
      </c>
      <c r="G50" s="43">
        <f>G24+G47</f>
        <v>0</v>
      </c>
      <c r="J50"/>
      <c r="K50" s="47"/>
    </row>
    <row r="51" spans="6:7" ht="12.75">
      <c r="F51" s="43"/>
      <c r="G51" s="43"/>
    </row>
    <row r="52" spans="6:7" ht="12.75">
      <c r="F52" s="43"/>
      <c r="G52" s="43"/>
    </row>
    <row r="53" spans="6:7" ht="12.75">
      <c r="F53" s="43"/>
      <c r="G53" s="43"/>
    </row>
    <row r="54" spans="6:7" ht="12.75">
      <c r="F54" s="43"/>
      <c r="G54" s="43"/>
    </row>
    <row r="55" spans="6:7" ht="12.75">
      <c r="F55" s="43"/>
      <c r="G55" s="43"/>
    </row>
    <row r="56" spans="6:7" ht="12.75">
      <c r="F56" s="43"/>
      <c r="G56" s="43"/>
    </row>
    <row r="57" spans="6:7" ht="12.75">
      <c r="F57" s="43"/>
      <c r="G57" s="43"/>
    </row>
    <row r="58" spans="6:7" ht="12.75">
      <c r="F58" s="43"/>
      <c r="G58" s="43"/>
    </row>
    <row r="59" spans="6:7" ht="12.75">
      <c r="F59" s="43"/>
      <c r="G59" s="43"/>
    </row>
    <row r="60" spans="6:7" ht="12.75">
      <c r="F60" s="43"/>
      <c r="G60" s="43"/>
    </row>
    <row r="61" spans="6:7" ht="12.75">
      <c r="F61" s="43"/>
      <c r="G61" s="43"/>
    </row>
    <row r="62" spans="6:7" ht="12.75">
      <c r="F62" s="43"/>
      <c r="G62" s="43"/>
    </row>
    <row r="63" spans="6:7" ht="12.75">
      <c r="F63" s="43"/>
      <c r="G63" s="43"/>
    </row>
    <row r="64" spans="6:7" ht="12.75">
      <c r="F64" s="43"/>
      <c r="G64" s="43"/>
    </row>
    <row r="65" spans="6:7" ht="12.75">
      <c r="F65" s="43"/>
      <c r="G65" s="43"/>
    </row>
    <row r="66" spans="6:7" ht="12.75">
      <c r="F66" s="43"/>
      <c r="G66" s="43"/>
    </row>
    <row r="67" spans="6:7" ht="12.75">
      <c r="F67" s="43"/>
      <c r="G67" s="43"/>
    </row>
    <row r="68" spans="6:7" ht="12.75">
      <c r="F68" s="43"/>
      <c r="G68" s="43"/>
    </row>
    <row r="69" spans="6:7" ht="12.75">
      <c r="F69" s="43"/>
      <c r="G69" s="43"/>
    </row>
    <row r="70" spans="6:7" ht="12.75">
      <c r="F70" s="43"/>
      <c r="G70" s="43"/>
    </row>
    <row r="71" spans="6:7" ht="12.75">
      <c r="F71" s="43"/>
      <c r="G71" s="43"/>
    </row>
    <row r="72" spans="6:7" ht="12.75">
      <c r="F72" s="43"/>
      <c r="G72" s="43"/>
    </row>
    <row r="73" spans="6:7" ht="12.75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6"/>
  <sheetViews>
    <sheetView zoomScalePageLayoutView="0" workbookViewId="0" topLeftCell="A19">
      <selection activeCell="K30" sqref="K30"/>
    </sheetView>
  </sheetViews>
  <sheetFormatPr defaultColWidth="11.421875" defaultRowHeight="12.75"/>
  <cols>
    <col min="1" max="1" width="2.7109375" style="5" customWidth="1"/>
    <col min="2" max="2" width="4.421875" style="5" hidden="1" customWidth="1"/>
    <col min="3" max="3" width="5.28125" style="5" hidden="1" customWidth="1"/>
    <col min="4" max="4" width="3.421875" style="5" customWidth="1"/>
    <col min="5" max="5" width="31.140625" style="5" bestFit="1" customWidth="1"/>
    <col min="6" max="7" width="15.140625" style="5" customWidth="1"/>
    <col min="8" max="8" width="8.8515625" style="5" customWidth="1"/>
    <col min="9" max="9" width="7.421875" style="5" customWidth="1"/>
    <col min="10" max="10" width="17.57421875" style="5" customWidth="1"/>
    <col min="11" max="11" width="11.421875" style="49" customWidth="1"/>
    <col min="12" max="16384" width="11.421875" style="5" customWidth="1"/>
  </cols>
  <sheetData>
    <row r="2" spans="4:14" ht="12.75">
      <c r="D2" s="26"/>
      <c r="E2" s="27"/>
      <c r="F2" s="27"/>
      <c r="G2" s="27"/>
      <c r="H2" s="28"/>
      <c r="J2"/>
      <c r="K2" s="47"/>
      <c r="L2"/>
      <c r="M2"/>
      <c r="N2"/>
    </row>
    <row r="3" spans="4:14" ht="15">
      <c r="D3" s="29"/>
      <c r="E3" s="30" t="s">
        <v>201</v>
      </c>
      <c r="F3" s="46" t="s">
        <v>49</v>
      </c>
      <c r="G3" s="48">
        <v>40</v>
      </c>
      <c r="H3" s="32"/>
      <c r="J3"/>
      <c r="K3" s="47"/>
      <c r="L3"/>
      <c r="M3"/>
      <c r="N3"/>
    </row>
    <row r="4" spans="4:14" ht="12.75">
      <c r="D4" s="29"/>
      <c r="E4" s="31"/>
      <c r="F4" s="46"/>
      <c r="G4" s="46"/>
      <c r="H4" s="32"/>
      <c r="J4"/>
      <c r="K4" s="47"/>
      <c r="L4"/>
      <c r="M4"/>
      <c r="N4"/>
    </row>
    <row r="5" spans="4:14" ht="12.75">
      <c r="D5" s="29"/>
      <c r="E5" s="33" t="e">
        <f>"Balanse pr  "&amp;til_periode&amp;""</f>
        <v>#REF!</v>
      </c>
      <c r="F5" s="46" t="s">
        <v>202</v>
      </c>
      <c r="G5" s="48">
        <v>116</v>
      </c>
      <c r="H5" s="32"/>
      <c r="J5"/>
      <c r="K5" s="47"/>
      <c r="L5"/>
      <c r="M5"/>
      <c r="N5"/>
    </row>
    <row r="6" spans="4:14" ht="12.75">
      <c r="D6" s="29"/>
      <c r="E6" s="31"/>
      <c r="F6" s="31"/>
      <c r="G6" s="31"/>
      <c r="H6" s="32"/>
      <c r="J6"/>
      <c r="K6" s="47"/>
      <c r="L6"/>
      <c r="M6"/>
      <c r="N6"/>
    </row>
    <row r="7" spans="4:14" ht="12.75">
      <c r="D7" s="29"/>
      <c r="E7" s="31"/>
      <c r="F7" s="34" t="s">
        <v>20</v>
      </c>
      <c r="G7" s="34" t="s">
        <v>21</v>
      </c>
      <c r="H7" s="32"/>
      <c r="J7"/>
      <c r="K7" s="47"/>
      <c r="L7"/>
      <c r="M7"/>
      <c r="N7"/>
    </row>
    <row r="8" spans="4:14" ht="12.75">
      <c r="D8" s="29"/>
      <c r="E8" s="31"/>
      <c r="F8" s="35"/>
      <c r="G8" s="35"/>
      <c r="H8" s="32"/>
      <c r="J8"/>
      <c r="K8" s="47"/>
      <c r="L8"/>
      <c r="M8"/>
      <c r="N8"/>
    </row>
    <row r="9" spans="4:14" ht="12.75">
      <c r="D9" s="29"/>
      <c r="E9" s="31"/>
      <c r="F9" s="58"/>
      <c r="G9" s="58"/>
      <c r="H9" s="32"/>
      <c r="J9"/>
      <c r="K9" s="47"/>
      <c r="L9"/>
      <c r="M9"/>
      <c r="N9"/>
    </row>
    <row r="10" spans="2:14" ht="12.75">
      <c r="B10" s="5">
        <v>110</v>
      </c>
      <c r="C10" s="5">
        <v>110</v>
      </c>
      <c r="D10" s="29"/>
      <c r="E10" s="45" t="s">
        <v>43</v>
      </c>
      <c r="F10" s="54">
        <v>0</v>
      </c>
      <c r="G10" s="54">
        <v>0</v>
      </c>
      <c r="H10" s="32"/>
      <c r="J10"/>
      <c r="K10" s="47"/>
      <c r="L10"/>
      <c r="M10"/>
      <c r="N10"/>
    </row>
    <row r="11" spans="2:14" ht="12.75">
      <c r="B11" s="5">
        <v>120</v>
      </c>
      <c r="C11" s="5">
        <v>120</v>
      </c>
      <c r="D11" s="29"/>
      <c r="E11" s="31" t="s">
        <v>22</v>
      </c>
      <c r="F11" s="54">
        <v>79833.13</v>
      </c>
      <c r="G11" s="54">
        <v>89318.13</v>
      </c>
      <c r="H11" s="32"/>
      <c r="J11"/>
      <c r="K11" s="47"/>
      <c r="L11"/>
      <c r="M11"/>
      <c r="N11"/>
    </row>
    <row r="12" spans="4:14" s="12" customFormat="1" ht="12.75">
      <c r="D12" s="37"/>
      <c r="E12" s="33" t="s">
        <v>23</v>
      </c>
      <c r="F12" s="55">
        <f>SUM(F10:F11)</f>
        <v>79833.13</v>
      </c>
      <c r="G12" s="55">
        <f>SUM(G10:G11)</f>
        <v>89318.13</v>
      </c>
      <c r="H12" s="38"/>
      <c r="J12"/>
      <c r="K12" s="47"/>
      <c r="L12"/>
      <c r="M12"/>
      <c r="N12"/>
    </row>
    <row r="13" spans="4:14" ht="12.75">
      <c r="D13" s="29"/>
      <c r="E13" s="31"/>
      <c r="F13" s="54"/>
      <c r="G13" s="54"/>
      <c r="H13" s="32"/>
      <c r="J13"/>
      <c r="K13" s="47"/>
      <c r="L13"/>
      <c r="M13"/>
      <c r="N13"/>
    </row>
    <row r="14" spans="4:14" s="12" customFormat="1" ht="12.75">
      <c r="D14" s="37"/>
      <c r="E14" s="33" t="s">
        <v>24</v>
      </c>
      <c r="F14" s="55">
        <f>F12</f>
        <v>79833.13</v>
      </c>
      <c r="G14" s="55">
        <f>G12</f>
        <v>89318.13</v>
      </c>
      <c r="H14" s="38"/>
      <c r="J14"/>
      <c r="K14" s="47"/>
      <c r="L14"/>
      <c r="M14"/>
      <c r="N14"/>
    </row>
    <row r="15" spans="4:14" ht="12.75">
      <c r="D15" s="29"/>
      <c r="E15" s="31"/>
      <c r="F15" s="54"/>
      <c r="G15" s="54"/>
      <c r="H15" s="32"/>
      <c r="J15"/>
      <c r="K15" s="47"/>
      <c r="L15"/>
      <c r="M15"/>
      <c r="N15"/>
    </row>
    <row r="16" spans="2:14" ht="12.75">
      <c r="B16" s="5">
        <v>140</v>
      </c>
      <c r="C16" s="5">
        <v>140</v>
      </c>
      <c r="D16" s="29"/>
      <c r="E16" s="31" t="s">
        <v>40</v>
      </c>
      <c r="F16" s="54">
        <v>0</v>
      </c>
      <c r="G16" s="54">
        <v>0</v>
      </c>
      <c r="H16" s="32"/>
      <c r="J16"/>
      <c r="K16" s="47"/>
      <c r="L16"/>
      <c r="M16"/>
      <c r="N16"/>
    </row>
    <row r="17" spans="2:14" ht="12.75">
      <c r="B17" s="5">
        <v>150</v>
      </c>
      <c r="C17" s="5">
        <v>150</v>
      </c>
      <c r="D17" s="29"/>
      <c r="E17" s="31" t="s">
        <v>25</v>
      </c>
      <c r="F17" s="54">
        <v>0</v>
      </c>
      <c r="G17" s="54">
        <v>0</v>
      </c>
      <c r="H17" s="32"/>
      <c r="J17"/>
      <c r="K17" s="47"/>
      <c r="L17"/>
      <c r="M17"/>
      <c r="N17"/>
    </row>
    <row r="18" spans="2:14" ht="12.75">
      <c r="B18" s="5">
        <v>170</v>
      </c>
      <c r="C18" s="5">
        <v>170</v>
      </c>
      <c r="D18" s="29"/>
      <c r="E18" s="31" t="s">
        <v>26</v>
      </c>
      <c r="F18" s="54">
        <v>0</v>
      </c>
      <c r="G18" s="54">
        <v>0</v>
      </c>
      <c r="H18" s="32"/>
      <c r="J18"/>
      <c r="K18" s="47"/>
      <c r="L18"/>
      <c r="M18"/>
      <c r="N18"/>
    </row>
    <row r="19" spans="4:14" ht="12.75">
      <c r="D19" s="29"/>
      <c r="E19" s="31"/>
      <c r="F19" s="54"/>
      <c r="G19" s="54"/>
      <c r="H19" s="32"/>
      <c r="J19"/>
      <c r="K19" s="47"/>
      <c r="L19"/>
      <c r="M19"/>
      <c r="N19"/>
    </row>
    <row r="20" spans="2:14" s="12" customFormat="1" ht="12.75">
      <c r="B20" s="12">
        <v>190</v>
      </c>
      <c r="C20" s="12">
        <v>190</v>
      </c>
      <c r="D20" s="37"/>
      <c r="E20" s="33" t="s">
        <v>28</v>
      </c>
      <c r="F20" s="55">
        <v>59162.41</v>
      </c>
      <c r="G20" s="91">
        <v>22518.12</v>
      </c>
      <c r="H20" s="38"/>
      <c r="J20"/>
      <c r="K20" s="47"/>
      <c r="L20"/>
      <c r="M20"/>
      <c r="N20"/>
    </row>
    <row r="21" spans="4:14" ht="12.75">
      <c r="D21" s="29"/>
      <c r="E21" s="31"/>
      <c r="F21" s="54"/>
      <c r="G21" s="54"/>
      <c r="H21" s="32"/>
      <c r="J21"/>
      <c r="K21" s="47"/>
      <c r="L21"/>
      <c r="M21"/>
      <c r="N21"/>
    </row>
    <row r="22" spans="4:14" s="12" customFormat="1" ht="12.75">
      <c r="D22" s="37"/>
      <c r="E22" s="33" t="s">
        <v>29</v>
      </c>
      <c r="F22" s="55">
        <f>SUM(F16:F20)</f>
        <v>59162.41</v>
      </c>
      <c r="G22" s="55">
        <f>SUM(G16:G20)</f>
        <v>22518.12</v>
      </c>
      <c r="H22" s="38"/>
      <c r="J22"/>
      <c r="K22" s="47"/>
      <c r="L22"/>
      <c r="M22"/>
      <c r="N22"/>
    </row>
    <row r="23" spans="4:14" ht="12.75">
      <c r="D23" s="29"/>
      <c r="E23" s="31"/>
      <c r="F23" s="54"/>
      <c r="G23" s="54"/>
      <c r="H23" s="32"/>
      <c r="J23"/>
      <c r="K23" s="47"/>
      <c r="L23"/>
      <c r="M23"/>
      <c r="N23"/>
    </row>
    <row r="24" spans="4:14" s="12" customFormat="1" ht="12.75">
      <c r="D24" s="37"/>
      <c r="E24" s="33" t="s">
        <v>30</v>
      </c>
      <c r="F24" s="55">
        <f>SUM(F22,F14)</f>
        <v>138995.54</v>
      </c>
      <c r="G24" s="55">
        <f>SUM(G22,G14)</f>
        <v>111836.25</v>
      </c>
      <c r="H24" s="38"/>
      <c r="J24"/>
      <c r="K24" s="47"/>
      <c r="L24"/>
      <c r="M24"/>
      <c r="N24"/>
    </row>
    <row r="25" spans="4:14" ht="12.75">
      <c r="D25" s="29"/>
      <c r="E25" s="31"/>
      <c r="F25" s="54"/>
      <c r="G25" s="54"/>
      <c r="H25" s="32"/>
      <c r="J25" s="22"/>
      <c r="K25" s="47"/>
      <c r="L25"/>
      <c r="M25"/>
      <c r="N25"/>
    </row>
    <row r="26" spans="4:14" ht="12.75">
      <c r="D26" s="29"/>
      <c r="E26" s="31"/>
      <c r="F26" s="54"/>
      <c r="G26" s="54"/>
      <c r="H26" s="32"/>
      <c r="J26"/>
      <c r="K26" s="47"/>
      <c r="L26"/>
      <c r="M26"/>
      <c r="N26"/>
    </row>
    <row r="27" spans="4:14" ht="12.75">
      <c r="D27" s="29"/>
      <c r="E27" s="31"/>
      <c r="F27" s="54"/>
      <c r="G27" s="54"/>
      <c r="H27" s="32"/>
      <c r="J27" s="22"/>
      <c r="K27" s="47"/>
      <c r="L27"/>
      <c r="M27"/>
      <c r="N27"/>
    </row>
    <row r="28" spans="2:14" ht="12.75">
      <c r="B28" s="5">
        <v>205</v>
      </c>
      <c r="C28" s="5">
        <v>205</v>
      </c>
      <c r="D28" s="29"/>
      <c r="E28" s="31" t="s">
        <v>12</v>
      </c>
      <c r="F28" s="54">
        <v>-110080.03</v>
      </c>
      <c r="G28" s="54">
        <v>-110080.03</v>
      </c>
      <c r="H28" s="32"/>
      <c r="J28"/>
      <c r="K28" s="47"/>
      <c r="L28"/>
      <c r="M28"/>
      <c r="N28"/>
    </row>
    <row r="29" spans="2:14" ht="12.75">
      <c r="B29" s="5">
        <v>206</v>
      </c>
      <c r="C29" s="5">
        <v>206</v>
      </c>
      <c r="D29" s="29"/>
      <c r="E29" s="45" t="s">
        <v>44</v>
      </c>
      <c r="F29" s="54">
        <v>0</v>
      </c>
      <c r="G29" s="54">
        <v>0</v>
      </c>
      <c r="H29" s="32"/>
      <c r="J29"/>
      <c r="K29" s="47"/>
      <c r="L29"/>
      <c r="M29"/>
      <c r="N29"/>
    </row>
    <row r="30" spans="4:14" s="12" customFormat="1" ht="12.75">
      <c r="D30" s="37"/>
      <c r="E30" s="46" t="s">
        <v>45</v>
      </c>
      <c r="F30" s="55">
        <f>SUM(F28:F29)</f>
        <v>-110080.03</v>
      </c>
      <c r="G30" s="55">
        <f>SUM(G28:G29)</f>
        <v>-110080.03</v>
      </c>
      <c r="H30" s="38"/>
      <c r="J30"/>
      <c r="K30" s="47"/>
      <c r="L30"/>
      <c r="M30"/>
      <c r="N30"/>
    </row>
    <row r="31" spans="4:14" ht="12.75">
      <c r="D31" s="29"/>
      <c r="E31" s="31"/>
      <c r="F31" s="54"/>
      <c r="G31" s="54"/>
      <c r="H31" s="32"/>
      <c r="J31"/>
      <c r="K31" s="47"/>
      <c r="L31"/>
      <c r="M31"/>
      <c r="N31"/>
    </row>
    <row r="32" spans="4:14" ht="12.75">
      <c r="D32" s="29"/>
      <c r="E32" s="31" t="s">
        <v>31</v>
      </c>
      <c r="F32" s="54">
        <v>-38647.2</v>
      </c>
      <c r="G32" s="54">
        <v>0</v>
      </c>
      <c r="H32" s="32"/>
      <c r="J32"/>
      <c r="K32" s="47"/>
      <c r="L32"/>
      <c r="M32"/>
      <c r="N32"/>
    </row>
    <row r="33" spans="4:14" s="12" customFormat="1" ht="12.75">
      <c r="D33" s="37"/>
      <c r="E33" s="33" t="s">
        <v>32</v>
      </c>
      <c r="F33" s="55">
        <f>SUM(F32:F32)</f>
        <v>-38647.2</v>
      </c>
      <c r="G33" s="55">
        <f>SUM(G32:G32)</f>
        <v>0</v>
      </c>
      <c r="H33" s="38"/>
      <c r="J33"/>
      <c r="K33" s="47"/>
      <c r="L33"/>
      <c r="M33"/>
      <c r="N33"/>
    </row>
    <row r="34" spans="4:14" ht="12.75">
      <c r="D34" s="29"/>
      <c r="E34" s="31"/>
      <c r="F34" s="54"/>
      <c r="G34" s="54"/>
      <c r="H34" s="32"/>
      <c r="J34"/>
      <c r="K34" s="47"/>
      <c r="L34"/>
      <c r="M34"/>
      <c r="N34"/>
    </row>
    <row r="35" spans="4:14" s="12" customFormat="1" ht="12.75">
      <c r="D35" s="37"/>
      <c r="E35" s="33" t="s">
        <v>33</v>
      </c>
      <c r="F35" s="55">
        <f>SUM(F33,F30)</f>
        <v>-148727.22999999998</v>
      </c>
      <c r="G35" s="55">
        <f>SUM(G33,G30)</f>
        <v>-110080.03</v>
      </c>
      <c r="H35" s="38"/>
      <c r="J35"/>
      <c r="K35" s="47"/>
      <c r="L35"/>
      <c r="M35"/>
      <c r="N35"/>
    </row>
    <row r="36" spans="4:14" ht="12.75">
      <c r="D36" s="29"/>
      <c r="E36" s="31"/>
      <c r="F36" s="54"/>
      <c r="G36" s="54"/>
      <c r="H36" s="32"/>
      <c r="J36"/>
      <c r="K36" s="47"/>
      <c r="L36"/>
      <c r="M36"/>
      <c r="N36"/>
    </row>
    <row r="37" spans="2:14" s="12" customFormat="1" ht="12.75">
      <c r="B37" s="12">
        <v>225</v>
      </c>
      <c r="C37" s="12">
        <v>225</v>
      </c>
      <c r="D37" s="37"/>
      <c r="E37" s="33" t="s">
        <v>34</v>
      </c>
      <c r="F37" s="55">
        <v>0</v>
      </c>
      <c r="G37" s="91">
        <v>0</v>
      </c>
      <c r="H37" s="38"/>
      <c r="J37"/>
      <c r="K37" s="47"/>
      <c r="L37"/>
      <c r="M37"/>
      <c r="N37"/>
    </row>
    <row r="38" spans="4:14" ht="12.75">
      <c r="D38" s="29"/>
      <c r="E38" s="31"/>
      <c r="F38" s="54"/>
      <c r="G38" s="54"/>
      <c r="H38" s="32"/>
      <c r="J38"/>
      <c r="K38" s="47"/>
      <c r="L38"/>
      <c r="M38"/>
      <c r="N38"/>
    </row>
    <row r="39" spans="2:14" ht="12.75">
      <c r="B39" s="5">
        <v>240</v>
      </c>
      <c r="C39" s="5">
        <v>240</v>
      </c>
      <c r="D39" s="29"/>
      <c r="E39" s="31" t="s">
        <v>13</v>
      </c>
      <c r="F39" s="54">
        <v>0</v>
      </c>
      <c r="G39" s="54">
        <v>-5625</v>
      </c>
      <c r="H39" s="32"/>
      <c r="J39"/>
      <c r="K39" s="47"/>
      <c r="L39"/>
      <c r="M39"/>
      <c r="N39"/>
    </row>
    <row r="40" spans="2:14" ht="12.75">
      <c r="B40" s="5">
        <v>260</v>
      </c>
      <c r="C40" s="5">
        <v>260</v>
      </c>
      <c r="D40" s="29"/>
      <c r="E40" s="31" t="s">
        <v>41</v>
      </c>
      <c r="F40" s="54">
        <v>-2438</v>
      </c>
      <c r="G40" s="54">
        <v>-750</v>
      </c>
      <c r="H40" s="32"/>
      <c r="J40"/>
      <c r="K40" s="47"/>
      <c r="L40"/>
      <c r="M40"/>
      <c r="N40"/>
    </row>
    <row r="41" spans="2:14" ht="12.75">
      <c r="B41" s="5">
        <v>270</v>
      </c>
      <c r="C41" s="5">
        <v>270</v>
      </c>
      <c r="D41" s="29"/>
      <c r="E41" s="31" t="s">
        <v>35</v>
      </c>
      <c r="F41" s="54">
        <v>0</v>
      </c>
      <c r="G41" s="54">
        <v>0</v>
      </c>
      <c r="H41" s="32"/>
      <c r="J41"/>
      <c r="K41" s="47"/>
      <c r="L41"/>
      <c r="M41"/>
      <c r="N41"/>
    </row>
    <row r="42" spans="2:14" ht="12.75">
      <c r="B42" s="5">
        <v>290</v>
      </c>
      <c r="C42" s="5">
        <v>290</v>
      </c>
      <c r="D42" s="29"/>
      <c r="E42" s="31" t="s">
        <v>36</v>
      </c>
      <c r="F42" s="54">
        <v>12169.69</v>
      </c>
      <c r="G42" s="54">
        <v>4618.78</v>
      </c>
      <c r="H42" s="32"/>
      <c r="J42"/>
      <c r="K42" s="47"/>
      <c r="L42"/>
      <c r="M42"/>
      <c r="N42"/>
    </row>
    <row r="43" spans="4:14" s="12" customFormat="1" ht="12.75">
      <c r="D43" s="37"/>
      <c r="E43" s="33" t="s">
        <v>37</v>
      </c>
      <c r="F43" s="55">
        <f>SUM(F39:F42)</f>
        <v>9731.69</v>
      </c>
      <c r="G43" s="55">
        <f>SUM(G39:G42)</f>
        <v>-1756.2200000000003</v>
      </c>
      <c r="H43" s="38"/>
      <c r="J43"/>
      <c r="K43" s="47"/>
      <c r="L43"/>
      <c r="M43"/>
      <c r="N43"/>
    </row>
    <row r="44" spans="4:14" ht="12.75">
      <c r="D44" s="29"/>
      <c r="E44" s="31"/>
      <c r="F44" s="54"/>
      <c r="G44" s="54"/>
      <c r="H44" s="32"/>
      <c r="J44"/>
      <c r="K44" s="47"/>
      <c r="L44"/>
      <c r="M44"/>
      <c r="N44"/>
    </row>
    <row r="45" spans="4:14" s="12" customFormat="1" ht="12.75">
      <c r="D45" s="37"/>
      <c r="E45" s="33" t="s">
        <v>38</v>
      </c>
      <c r="F45" s="55">
        <f>SUM(F43,F37)</f>
        <v>9731.69</v>
      </c>
      <c r="G45" s="55">
        <f>SUM(G43,G37)</f>
        <v>-1756.2200000000003</v>
      </c>
      <c r="H45" s="38"/>
      <c r="J45"/>
      <c r="K45" s="47"/>
      <c r="L45"/>
      <c r="M45"/>
      <c r="N45"/>
    </row>
    <row r="46" spans="4:14" ht="12.75">
      <c r="D46" s="29"/>
      <c r="E46" s="31"/>
      <c r="F46" s="54"/>
      <c r="G46" s="54"/>
      <c r="H46" s="32"/>
      <c r="J46"/>
      <c r="K46" s="47"/>
      <c r="L46"/>
      <c r="M46"/>
      <c r="N46"/>
    </row>
    <row r="47" spans="4:14" s="12" customFormat="1" ht="12.75">
      <c r="D47" s="37"/>
      <c r="E47" s="33" t="s">
        <v>39</v>
      </c>
      <c r="F47" s="56">
        <f>SUM(F45,F35)</f>
        <v>-138995.53999999998</v>
      </c>
      <c r="G47" s="56">
        <f>SUM(G45,G35)</f>
        <v>-111836.25</v>
      </c>
      <c r="H47" s="38"/>
      <c r="J47"/>
      <c r="K47" s="47"/>
      <c r="L47"/>
      <c r="M47"/>
      <c r="N47"/>
    </row>
    <row r="48" spans="4:14" ht="13.5" thickBot="1">
      <c r="D48" s="39"/>
      <c r="E48" s="40"/>
      <c r="F48" s="41"/>
      <c r="G48" s="41"/>
      <c r="H48" s="42"/>
      <c r="J48"/>
      <c r="K48" s="47"/>
      <c r="L48"/>
      <c r="M48"/>
      <c r="N48"/>
    </row>
    <row r="49" spans="6:14" ht="13.5" thickTop="1">
      <c r="F49" s="43"/>
      <c r="G49" s="43"/>
      <c r="J49"/>
      <c r="K49" s="47"/>
      <c r="L49"/>
      <c r="M49"/>
      <c r="N49"/>
    </row>
    <row r="50" spans="6:11" ht="12.75">
      <c r="F50" s="43">
        <f>F24+F47</f>
        <v>0</v>
      </c>
      <c r="G50" s="43">
        <f>G24+G47</f>
        <v>0</v>
      </c>
      <c r="J50"/>
      <c r="K50" s="47"/>
    </row>
    <row r="51" spans="6:7" ht="12.75">
      <c r="F51" s="43"/>
      <c r="G51" s="43"/>
    </row>
    <row r="52" spans="6:7" ht="12.75">
      <c r="F52" s="43"/>
      <c r="G52" s="43"/>
    </row>
    <row r="53" spans="6:7" ht="12.75">
      <c r="F53" s="43"/>
      <c r="G53" s="43"/>
    </row>
    <row r="54" spans="6:7" ht="12.75">
      <c r="F54" s="43"/>
      <c r="G54" s="43"/>
    </row>
    <row r="55" spans="6:7" ht="12.75">
      <c r="F55" s="43"/>
      <c r="G55" s="43"/>
    </row>
    <row r="56" spans="6:7" ht="12.75">
      <c r="F56" s="43"/>
      <c r="G56" s="43"/>
    </row>
    <row r="57" spans="6:7" ht="12.75">
      <c r="F57" s="43"/>
      <c r="G57" s="43"/>
    </row>
    <row r="58" spans="6:7" ht="12.75">
      <c r="F58" s="43"/>
      <c r="G58" s="43"/>
    </row>
    <row r="59" spans="6:7" ht="12.75">
      <c r="F59" s="43"/>
      <c r="G59" s="43"/>
    </row>
    <row r="60" spans="6:7" ht="12.75">
      <c r="F60" s="43"/>
      <c r="G60" s="43"/>
    </row>
    <row r="61" spans="6:7" ht="12.75">
      <c r="F61" s="43"/>
      <c r="G61" s="43"/>
    </row>
    <row r="62" spans="6:7" ht="12.75">
      <c r="F62" s="43"/>
      <c r="G62" s="43"/>
    </row>
    <row r="63" spans="6:7" ht="12.75">
      <c r="F63" s="43"/>
      <c r="G63" s="43"/>
    </row>
    <row r="64" spans="6:7" ht="12.75">
      <c r="F64" s="43"/>
      <c r="G64" s="43"/>
    </row>
    <row r="65" spans="6:7" ht="12.75">
      <c r="F65" s="43"/>
      <c r="G65" s="43"/>
    </row>
    <row r="66" spans="6:7" ht="12.75">
      <c r="F66" s="43"/>
      <c r="G66" s="43"/>
    </row>
    <row r="67" spans="6:7" ht="12.75">
      <c r="F67" s="43"/>
      <c r="G67" s="43"/>
    </row>
    <row r="68" spans="6:7" ht="12.75">
      <c r="F68" s="43"/>
      <c r="G68" s="43"/>
    </row>
    <row r="69" spans="6:7" ht="12.75">
      <c r="F69" s="43"/>
      <c r="G69" s="43"/>
    </row>
    <row r="70" spans="6:7" ht="12.75">
      <c r="F70" s="43"/>
      <c r="G70" s="43"/>
    </row>
    <row r="71" spans="6:7" ht="12.75">
      <c r="F71" s="43"/>
      <c r="G71" s="43"/>
    </row>
    <row r="72" spans="6:7" ht="12.75">
      <c r="F72" s="43"/>
      <c r="G72" s="43"/>
    </row>
    <row r="73" spans="6:7" ht="12.75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6"/>
  <sheetViews>
    <sheetView zoomScalePageLayoutView="0" workbookViewId="0" topLeftCell="A25">
      <selection activeCell="K25" sqref="K25"/>
    </sheetView>
  </sheetViews>
  <sheetFormatPr defaultColWidth="11.421875" defaultRowHeight="12.75"/>
  <cols>
    <col min="1" max="1" width="2.7109375" style="5" customWidth="1"/>
    <col min="2" max="2" width="4.421875" style="5" hidden="1" customWidth="1"/>
    <col min="3" max="3" width="5.28125" style="5" hidden="1" customWidth="1"/>
    <col min="4" max="4" width="3.421875" style="5" customWidth="1"/>
    <col min="5" max="5" width="31.140625" style="5" bestFit="1" customWidth="1"/>
    <col min="6" max="7" width="15.140625" style="5" customWidth="1"/>
    <col min="8" max="8" width="8.8515625" style="5" customWidth="1"/>
    <col min="9" max="9" width="7.421875" style="5" customWidth="1"/>
    <col min="10" max="10" width="17.57421875" style="5" customWidth="1"/>
    <col min="11" max="11" width="11.421875" style="49" customWidth="1"/>
    <col min="12" max="16384" width="11.421875" style="5" customWidth="1"/>
  </cols>
  <sheetData>
    <row r="2" spans="4:14" ht="12.75">
      <c r="D2" s="26"/>
      <c r="E2" s="27"/>
      <c r="F2" s="27"/>
      <c r="G2" s="27"/>
      <c r="H2" s="28"/>
      <c r="J2"/>
      <c r="K2" s="47"/>
      <c r="L2"/>
      <c r="M2"/>
      <c r="N2"/>
    </row>
    <row r="3" spans="4:14" ht="15">
      <c r="D3" s="29"/>
      <c r="E3" s="30" t="s">
        <v>201</v>
      </c>
      <c r="F3" s="46" t="s">
        <v>49</v>
      </c>
      <c r="G3" s="48">
        <v>50</v>
      </c>
      <c r="H3" s="32"/>
      <c r="J3"/>
      <c r="K3" s="47"/>
      <c r="L3"/>
      <c r="M3"/>
      <c r="N3"/>
    </row>
    <row r="4" spans="4:14" ht="12.75">
      <c r="D4" s="29"/>
      <c r="E4" s="31"/>
      <c r="F4" s="46"/>
      <c r="G4" s="46"/>
      <c r="H4" s="32"/>
      <c r="J4"/>
      <c r="K4" s="47"/>
      <c r="L4"/>
      <c r="M4"/>
      <c r="N4"/>
    </row>
    <row r="5" spans="4:14" ht="12.75">
      <c r="D5" s="29"/>
      <c r="E5" s="33" t="e">
        <f>"Balanse pr  "&amp;til_periode&amp;""</f>
        <v>#REF!</v>
      </c>
      <c r="F5" s="46" t="s">
        <v>202</v>
      </c>
      <c r="G5" s="48">
        <v>117</v>
      </c>
      <c r="H5" s="32"/>
      <c r="J5"/>
      <c r="K5" s="47"/>
      <c r="L5"/>
      <c r="M5"/>
      <c r="N5"/>
    </row>
    <row r="6" spans="4:14" ht="12.75">
      <c r="D6" s="29"/>
      <c r="E6" s="31"/>
      <c r="F6" s="31"/>
      <c r="G6" s="31"/>
      <c r="H6" s="32"/>
      <c r="J6"/>
      <c r="K6" s="47"/>
      <c r="L6"/>
      <c r="M6"/>
      <c r="N6"/>
    </row>
    <row r="7" spans="4:14" ht="12.75">
      <c r="D7" s="29"/>
      <c r="E7" s="31"/>
      <c r="F7" s="34" t="s">
        <v>20</v>
      </c>
      <c r="G7" s="34" t="s">
        <v>21</v>
      </c>
      <c r="H7" s="32"/>
      <c r="J7"/>
      <c r="K7" s="47"/>
      <c r="L7"/>
      <c r="M7"/>
      <c r="N7"/>
    </row>
    <row r="8" spans="4:14" ht="12.75">
      <c r="D8" s="29"/>
      <c r="E8" s="31"/>
      <c r="F8" s="35"/>
      <c r="G8" s="35"/>
      <c r="H8" s="32"/>
      <c r="J8"/>
      <c r="K8" s="47"/>
      <c r="L8"/>
      <c r="M8"/>
      <c r="N8"/>
    </row>
    <row r="9" spans="4:14" ht="12.75">
      <c r="D9" s="29"/>
      <c r="E9" s="31"/>
      <c r="F9" s="58"/>
      <c r="G9" s="58"/>
      <c r="H9" s="32"/>
      <c r="J9"/>
      <c r="K9" s="47"/>
      <c r="L9"/>
      <c r="M9"/>
      <c r="N9"/>
    </row>
    <row r="10" spans="2:14" ht="12.75">
      <c r="B10" s="5">
        <v>110</v>
      </c>
      <c r="C10" s="5">
        <v>110</v>
      </c>
      <c r="D10" s="29"/>
      <c r="E10" s="45" t="s">
        <v>43</v>
      </c>
      <c r="F10" s="54">
        <v>0</v>
      </c>
      <c r="G10" s="54">
        <v>0</v>
      </c>
      <c r="H10" s="32"/>
      <c r="J10"/>
      <c r="K10" s="47"/>
      <c r="L10"/>
      <c r="M10"/>
      <c r="N10"/>
    </row>
    <row r="11" spans="2:14" ht="12.75">
      <c r="B11" s="5">
        <v>120</v>
      </c>
      <c r="C11" s="5">
        <v>120</v>
      </c>
      <c r="D11" s="29"/>
      <c r="E11" s="31" t="s">
        <v>22</v>
      </c>
      <c r="F11" s="54">
        <v>0</v>
      </c>
      <c r="G11" s="54">
        <v>0</v>
      </c>
      <c r="H11" s="32"/>
      <c r="J11"/>
      <c r="K11" s="47"/>
      <c r="L11"/>
      <c r="M11"/>
      <c r="N11"/>
    </row>
    <row r="12" spans="4:14" s="12" customFormat="1" ht="12.75">
      <c r="D12" s="37"/>
      <c r="E12" s="33" t="s">
        <v>23</v>
      </c>
      <c r="F12" s="55">
        <f>SUM(F10:F11)</f>
        <v>0</v>
      </c>
      <c r="G12" s="55">
        <f>SUM(G10:G11)</f>
        <v>0</v>
      </c>
      <c r="H12" s="38"/>
      <c r="J12"/>
      <c r="K12" s="47"/>
      <c r="L12"/>
      <c r="M12"/>
      <c r="N12"/>
    </row>
    <row r="13" spans="4:14" ht="12.75">
      <c r="D13" s="29"/>
      <c r="E13" s="31"/>
      <c r="F13" s="54"/>
      <c r="G13" s="54"/>
      <c r="H13" s="32"/>
      <c r="J13"/>
      <c r="K13" s="47"/>
      <c r="L13"/>
      <c r="M13"/>
      <c r="N13"/>
    </row>
    <row r="14" spans="4:14" s="12" customFormat="1" ht="12.75">
      <c r="D14" s="37"/>
      <c r="E14" s="33" t="s">
        <v>24</v>
      </c>
      <c r="F14" s="55">
        <f>F12</f>
        <v>0</v>
      </c>
      <c r="G14" s="55">
        <f>G12</f>
        <v>0</v>
      </c>
      <c r="H14" s="38"/>
      <c r="J14"/>
      <c r="K14" s="47"/>
      <c r="L14"/>
      <c r="M14"/>
      <c r="N14"/>
    </row>
    <row r="15" spans="4:14" ht="12.75">
      <c r="D15" s="29"/>
      <c r="E15" s="31"/>
      <c r="F15" s="54"/>
      <c r="G15" s="54"/>
      <c r="H15" s="32"/>
      <c r="J15"/>
      <c r="K15" s="47"/>
      <c r="L15"/>
      <c r="M15"/>
      <c r="N15"/>
    </row>
    <row r="16" spans="2:14" ht="12.75">
      <c r="B16" s="5">
        <v>140</v>
      </c>
      <c r="C16" s="5">
        <v>140</v>
      </c>
      <c r="D16" s="29"/>
      <c r="E16" s="31" t="s">
        <v>40</v>
      </c>
      <c r="F16" s="54">
        <v>0</v>
      </c>
      <c r="G16" s="54">
        <v>0</v>
      </c>
      <c r="H16" s="32"/>
      <c r="J16"/>
      <c r="K16" s="47"/>
      <c r="L16"/>
      <c r="M16"/>
      <c r="N16"/>
    </row>
    <row r="17" spans="2:14" ht="12.75">
      <c r="B17" s="5">
        <v>150</v>
      </c>
      <c r="C17" s="5">
        <v>150</v>
      </c>
      <c r="D17" s="29"/>
      <c r="E17" s="31" t="s">
        <v>25</v>
      </c>
      <c r="F17" s="54">
        <v>1600</v>
      </c>
      <c r="G17" s="54">
        <v>8500</v>
      </c>
      <c r="H17" s="32"/>
      <c r="J17"/>
      <c r="K17" s="47"/>
      <c r="L17"/>
      <c r="M17"/>
      <c r="N17"/>
    </row>
    <row r="18" spans="2:14" ht="12.75">
      <c r="B18" s="5">
        <v>170</v>
      </c>
      <c r="C18" s="5">
        <v>170</v>
      </c>
      <c r="D18" s="29"/>
      <c r="E18" s="31" t="s">
        <v>26</v>
      </c>
      <c r="F18" s="54">
        <v>0</v>
      </c>
      <c r="G18" s="54">
        <v>0</v>
      </c>
      <c r="H18" s="32"/>
      <c r="J18"/>
      <c r="K18" s="47"/>
      <c r="L18"/>
      <c r="M18"/>
      <c r="N18"/>
    </row>
    <row r="19" spans="4:14" ht="12.75">
      <c r="D19" s="29"/>
      <c r="E19" s="31"/>
      <c r="F19" s="54"/>
      <c r="G19" s="54"/>
      <c r="H19" s="32"/>
      <c r="J19"/>
      <c r="K19" s="47"/>
      <c r="L19"/>
      <c r="M19"/>
      <c r="N19"/>
    </row>
    <row r="20" spans="2:14" s="12" customFormat="1" ht="12.75">
      <c r="B20" s="12">
        <v>190</v>
      </c>
      <c r="C20" s="12">
        <v>190</v>
      </c>
      <c r="D20" s="37"/>
      <c r="E20" s="33" t="s">
        <v>28</v>
      </c>
      <c r="F20" s="55">
        <v>123221.61</v>
      </c>
      <c r="G20" s="91">
        <v>100062.56</v>
      </c>
      <c r="H20" s="38"/>
      <c r="J20"/>
      <c r="K20" s="47"/>
      <c r="L20"/>
      <c r="M20"/>
      <c r="N20"/>
    </row>
    <row r="21" spans="4:14" ht="12.75">
      <c r="D21" s="29"/>
      <c r="E21" s="31"/>
      <c r="F21" s="54"/>
      <c r="G21" s="54"/>
      <c r="H21" s="32"/>
      <c r="J21"/>
      <c r="K21" s="47"/>
      <c r="L21"/>
      <c r="M21"/>
      <c r="N21"/>
    </row>
    <row r="22" spans="4:14" s="12" customFormat="1" ht="12.75">
      <c r="D22" s="37"/>
      <c r="E22" s="33" t="s">
        <v>29</v>
      </c>
      <c r="F22" s="55">
        <f>SUM(F16:F20)</f>
        <v>124821.61</v>
      </c>
      <c r="G22" s="55">
        <f>SUM(G16:G20)</f>
        <v>108562.56</v>
      </c>
      <c r="H22" s="38"/>
      <c r="J22"/>
      <c r="K22" s="47"/>
      <c r="L22"/>
      <c r="M22"/>
      <c r="N22"/>
    </row>
    <row r="23" spans="4:14" ht="12.75">
      <c r="D23" s="29"/>
      <c r="E23" s="31"/>
      <c r="F23" s="54"/>
      <c r="G23" s="54"/>
      <c r="H23" s="32"/>
      <c r="J23"/>
      <c r="K23" s="47"/>
      <c r="L23"/>
      <c r="M23"/>
      <c r="N23"/>
    </row>
    <row r="24" spans="4:14" s="12" customFormat="1" ht="12.75">
      <c r="D24" s="37"/>
      <c r="E24" s="33" t="s">
        <v>30</v>
      </c>
      <c r="F24" s="55">
        <f>SUM(F22,F14)</f>
        <v>124821.61</v>
      </c>
      <c r="G24" s="55">
        <f>SUM(G22,G14)</f>
        <v>108562.56</v>
      </c>
      <c r="H24" s="38"/>
      <c r="J24"/>
      <c r="K24" s="47"/>
      <c r="L24"/>
      <c r="M24"/>
      <c r="N24"/>
    </row>
    <row r="25" spans="4:14" ht="12.75">
      <c r="D25" s="29"/>
      <c r="E25" s="31"/>
      <c r="F25" s="54"/>
      <c r="G25" s="54"/>
      <c r="H25" s="32"/>
      <c r="J25" s="22"/>
      <c r="K25" s="47"/>
      <c r="L25"/>
      <c r="M25"/>
      <c r="N25"/>
    </row>
    <row r="26" spans="4:14" ht="12.75">
      <c r="D26" s="29"/>
      <c r="E26" s="31"/>
      <c r="F26" s="54"/>
      <c r="G26" s="54"/>
      <c r="H26" s="32"/>
      <c r="J26"/>
      <c r="K26" s="47"/>
      <c r="L26"/>
      <c r="M26"/>
      <c r="N26"/>
    </row>
    <row r="27" spans="4:14" ht="12.75">
      <c r="D27" s="29"/>
      <c r="E27" s="31"/>
      <c r="F27" s="54"/>
      <c r="G27" s="54"/>
      <c r="H27" s="32"/>
      <c r="J27" s="22"/>
      <c r="K27" s="47"/>
      <c r="L27"/>
      <c r="M27"/>
      <c r="N27"/>
    </row>
    <row r="28" spans="2:14" ht="12.75">
      <c r="B28" s="5">
        <v>205</v>
      </c>
      <c r="C28" s="5">
        <v>205</v>
      </c>
      <c r="D28" s="29"/>
      <c r="E28" s="31" t="s">
        <v>12</v>
      </c>
      <c r="F28" s="54">
        <v>-115452.56</v>
      </c>
      <c r="G28" s="54">
        <v>-115452.56</v>
      </c>
      <c r="H28" s="32"/>
      <c r="J28"/>
      <c r="K28" s="47"/>
      <c r="L28"/>
      <c r="M28"/>
      <c r="N28"/>
    </row>
    <row r="29" spans="2:14" ht="12.75">
      <c r="B29" s="5">
        <v>206</v>
      </c>
      <c r="C29" s="5">
        <v>206</v>
      </c>
      <c r="D29" s="29"/>
      <c r="E29" s="45" t="s">
        <v>44</v>
      </c>
      <c r="F29" s="54">
        <v>0</v>
      </c>
      <c r="G29" s="54">
        <v>0</v>
      </c>
      <c r="H29" s="32"/>
      <c r="J29"/>
      <c r="K29" s="47"/>
      <c r="L29"/>
      <c r="M29"/>
      <c r="N29"/>
    </row>
    <row r="30" spans="4:14" s="12" customFormat="1" ht="12.75">
      <c r="D30" s="37"/>
      <c r="E30" s="46" t="s">
        <v>45</v>
      </c>
      <c r="F30" s="55">
        <f>SUM(F28:F29)</f>
        <v>-115452.56</v>
      </c>
      <c r="G30" s="55">
        <f>SUM(G28:G29)</f>
        <v>-115452.56</v>
      </c>
      <c r="H30" s="38"/>
      <c r="J30"/>
      <c r="K30" s="47"/>
      <c r="L30"/>
      <c r="M30"/>
      <c r="N30"/>
    </row>
    <row r="31" spans="4:14" ht="12.75">
      <c r="D31" s="29"/>
      <c r="E31" s="31"/>
      <c r="F31" s="54"/>
      <c r="G31" s="54"/>
      <c r="H31" s="32"/>
      <c r="J31"/>
      <c r="K31" s="47"/>
      <c r="L31"/>
      <c r="M31"/>
      <c r="N31"/>
    </row>
    <row r="32" spans="4:14" ht="12.75">
      <c r="D32" s="29"/>
      <c r="E32" s="31" t="s">
        <v>31</v>
      </c>
      <c r="F32" s="54">
        <v>-33782.58</v>
      </c>
      <c r="G32" s="54">
        <v>0</v>
      </c>
      <c r="H32" s="32"/>
      <c r="J32"/>
      <c r="K32" s="47"/>
      <c r="L32"/>
      <c r="M32"/>
      <c r="N32"/>
    </row>
    <row r="33" spans="4:14" s="12" customFormat="1" ht="12.75">
      <c r="D33" s="37"/>
      <c r="E33" s="33" t="s">
        <v>32</v>
      </c>
      <c r="F33" s="55">
        <f>SUM(F32:F32)</f>
        <v>-33782.58</v>
      </c>
      <c r="G33" s="55">
        <f>SUM(G32:G32)</f>
        <v>0</v>
      </c>
      <c r="H33" s="38"/>
      <c r="J33"/>
      <c r="K33" s="47"/>
      <c r="L33"/>
      <c r="M33"/>
      <c r="N33"/>
    </row>
    <row r="34" spans="4:14" ht="12.75">
      <c r="D34" s="29"/>
      <c r="E34" s="31"/>
      <c r="F34" s="54"/>
      <c r="G34" s="54"/>
      <c r="H34" s="32"/>
      <c r="J34"/>
      <c r="K34" s="47"/>
      <c r="L34"/>
      <c r="M34"/>
      <c r="N34"/>
    </row>
    <row r="35" spans="4:14" s="12" customFormat="1" ht="12.75">
      <c r="D35" s="37"/>
      <c r="E35" s="33" t="s">
        <v>33</v>
      </c>
      <c r="F35" s="55">
        <f>SUM(F33,F30)</f>
        <v>-149235.14</v>
      </c>
      <c r="G35" s="55">
        <f>SUM(G33,G30)</f>
        <v>-115452.56</v>
      </c>
      <c r="H35" s="38"/>
      <c r="J35"/>
      <c r="K35" s="47"/>
      <c r="L35"/>
      <c r="M35"/>
      <c r="N35"/>
    </row>
    <row r="36" spans="4:14" ht="12.75">
      <c r="D36" s="29"/>
      <c r="E36" s="31"/>
      <c r="F36" s="54"/>
      <c r="G36" s="54"/>
      <c r="H36" s="32"/>
      <c r="J36"/>
      <c r="K36" s="47"/>
      <c r="L36"/>
      <c r="M36"/>
      <c r="N36"/>
    </row>
    <row r="37" spans="2:14" s="12" customFormat="1" ht="12.75">
      <c r="B37" s="12">
        <v>225</v>
      </c>
      <c r="C37" s="12">
        <v>225</v>
      </c>
      <c r="D37" s="37"/>
      <c r="E37" s="33" t="s">
        <v>34</v>
      </c>
      <c r="F37" s="55">
        <v>0</v>
      </c>
      <c r="G37" s="91">
        <v>0</v>
      </c>
      <c r="H37" s="38"/>
      <c r="J37"/>
      <c r="K37" s="47"/>
      <c r="L37"/>
      <c r="M37"/>
      <c r="N37"/>
    </row>
    <row r="38" spans="4:14" ht="12.75">
      <c r="D38" s="29"/>
      <c r="E38" s="31"/>
      <c r="F38" s="54"/>
      <c r="G38" s="54"/>
      <c r="H38" s="32"/>
      <c r="J38"/>
      <c r="K38" s="47"/>
      <c r="L38"/>
      <c r="M38"/>
      <c r="N38"/>
    </row>
    <row r="39" spans="2:14" ht="12.75">
      <c r="B39" s="5">
        <v>240</v>
      </c>
      <c r="C39" s="5">
        <v>240</v>
      </c>
      <c r="D39" s="29"/>
      <c r="E39" s="31" t="s">
        <v>13</v>
      </c>
      <c r="F39" s="54">
        <v>0</v>
      </c>
      <c r="G39" s="54">
        <v>0</v>
      </c>
      <c r="H39" s="32"/>
      <c r="J39"/>
      <c r="K39" s="47"/>
      <c r="L39"/>
      <c r="M39"/>
      <c r="N39"/>
    </row>
    <row r="40" spans="2:14" ht="12.75">
      <c r="B40" s="5">
        <v>260</v>
      </c>
      <c r="C40" s="5">
        <v>260</v>
      </c>
      <c r="D40" s="29"/>
      <c r="E40" s="31" t="s">
        <v>41</v>
      </c>
      <c r="F40" s="54">
        <v>0</v>
      </c>
      <c r="G40" s="54">
        <v>-2436</v>
      </c>
      <c r="H40" s="32"/>
      <c r="J40"/>
      <c r="K40" s="47"/>
      <c r="L40"/>
      <c r="M40"/>
      <c r="N40"/>
    </row>
    <row r="41" spans="2:14" ht="12.75">
      <c r="B41" s="5">
        <v>270</v>
      </c>
      <c r="C41" s="5">
        <v>270</v>
      </c>
      <c r="D41" s="29"/>
      <c r="E41" s="31" t="s">
        <v>35</v>
      </c>
      <c r="F41" s="54">
        <v>0</v>
      </c>
      <c r="G41" s="54">
        <v>0</v>
      </c>
      <c r="H41" s="32"/>
      <c r="J41"/>
      <c r="K41" s="47"/>
      <c r="L41"/>
      <c r="M41"/>
      <c r="N41"/>
    </row>
    <row r="42" spans="2:14" ht="12.75">
      <c r="B42" s="5">
        <v>290</v>
      </c>
      <c r="C42" s="5">
        <v>290</v>
      </c>
      <c r="D42" s="29"/>
      <c r="E42" s="31" t="s">
        <v>36</v>
      </c>
      <c r="F42" s="54">
        <v>24413.53</v>
      </c>
      <c r="G42" s="54">
        <v>9326</v>
      </c>
      <c r="H42" s="32"/>
      <c r="J42"/>
      <c r="K42" s="47"/>
      <c r="L42"/>
      <c r="M42"/>
      <c r="N42"/>
    </row>
    <row r="43" spans="4:14" s="12" customFormat="1" ht="12.75">
      <c r="D43" s="37"/>
      <c r="E43" s="33" t="s">
        <v>37</v>
      </c>
      <c r="F43" s="55">
        <f>SUM(F39:F42)</f>
        <v>24413.53</v>
      </c>
      <c r="G43" s="55">
        <f>SUM(G39:G42)</f>
        <v>6890</v>
      </c>
      <c r="H43" s="38"/>
      <c r="J43"/>
      <c r="K43" s="47"/>
      <c r="L43"/>
      <c r="M43"/>
      <c r="N43"/>
    </row>
    <row r="44" spans="4:14" ht="12.75">
      <c r="D44" s="29"/>
      <c r="E44" s="31"/>
      <c r="F44" s="54"/>
      <c r="G44" s="54"/>
      <c r="H44" s="32"/>
      <c r="J44"/>
      <c r="K44" s="47"/>
      <c r="L44"/>
      <c r="M44"/>
      <c r="N44"/>
    </row>
    <row r="45" spans="4:14" s="12" customFormat="1" ht="12.75">
      <c r="D45" s="37"/>
      <c r="E45" s="33" t="s">
        <v>38</v>
      </c>
      <c r="F45" s="55">
        <f>SUM(F43,F37)</f>
        <v>24413.53</v>
      </c>
      <c r="G45" s="55">
        <f>SUM(G43,G37)</f>
        <v>6890</v>
      </c>
      <c r="H45" s="38"/>
      <c r="J45"/>
      <c r="K45" s="47"/>
      <c r="L45"/>
      <c r="M45"/>
      <c r="N45"/>
    </row>
    <row r="46" spans="4:14" ht="12.75">
      <c r="D46" s="29"/>
      <c r="E46" s="31"/>
      <c r="F46" s="54"/>
      <c r="G46" s="54"/>
      <c r="H46" s="32"/>
      <c r="J46"/>
      <c r="K46" s="47"/>
      <c r="L46"/>
      <c r="M46"/>
      <c r="N46"/>
    </row>
    <row r="47" spans="4:14" s="12" customFormat="1" ht="12.75">
      <c r="D47" s="37"/>
      <c r="E47" s="33" t="s">
        <v>39</v>
      </c>
      <c r="F47" s="56">
        <f>SUM(F45,F35)</f>
        <v>-124821.61000000002</v>
      </c>
      <c r="G47" s="56">
        <f>SUM(G45,G35)</f>
        <v>-108562.56</v>
      </c>
      <c r="H47" s="38"/>
      <c r="J47"/>
      <c r="K47" s="47"/>
      <c r="L47"/>
      <c r="M47"/>
      <c r="N47"/>
    </row>
    <row r="48" spans="4:14" ht="13.5" thickBot="1">
      <c r="D48" s="39"/>
      <c r="E48" s="40"/>
      <c r="F48" s="41"/>
      <c r="G48" s="41"/>
      <c r="H48" s="42"/>
      <c r="J48"/>
      <c r="K48" s="47"/>
      <c r="L48"/>
      <c r="M48"/>
      <c r="N48"/>
    </row>
    <row r="49" spans="6:14" ht="13.5" thickTop="1">
      <c r="F49" s="43"/>
      <c r="G49" s="43"/>
      <c r="J49"/>
      <c r="K49" s="47"/>
      <c r="L49"/>
      <c r="M49"/>
      <c r="N49"/>
    </row>
    <row r="50" spans="6:11" ht="12.75">
      <c r="F50" s="43">
        <f>F24+F47</f>
        <v>0</v>
      </c>
      <c r="G50" s="43">
        <f>G24+G47</f>
        <v>0</v>
      </c>
      <c r="J50"/>
      <c r="K50" s="47"/>
    </row>
    <row r="51" spans="6:7" ht="12.75">
      <c r="F51" s="43"/>
      <c r="G51" s="43"/>
    </row>
    <row r="52" spans="6:7" ht="12.75">
      <c r="F52" s="43"/>
      <c r="G52" s="43"/>
    </row>
    <row r="53" spans="6:7" ht="12.75">
      <c r="F53" s="43"/>
      <c r="G53" s="43"/>
    </row>
    <row r="54" spans="6:7" ht="12.75">
      <c r="F54" s="43"/>
      <c r="G54" s="43"/>
    </row>
    <row r="55" spans="6:7" ht="12.75">
      <c r="F55" s="43"/>
      <c r="G55" s="43"/>
    </row>
    <row r="56" spans="6:7" ht="12.75">
      <c r="F56" s="43"/>
      <c r="G56" s="43"/>
    </row>
    <row r="57" spans="6:7" ht="12.75">
      <c r="F57" s="43"/>
      <c r="G57" s="43"/>
    </row>
    <row r="58" spans="6:7" ht="12.75">
      <c r="F58" s="43"/>
      <c r="G58" s="43"/>
    </row>
    <row r="59" spans="6:7" ht="12.75">
      <c r="F59" s="43"/>
      <c r="G59" s="43"/>
    </row>
    <row r="60" spans="6:7" ht="12.75">
      <c r="F60" s="43"/>
      <c r="G60" s="43"/>
    </row>
    <row r="61" spans="6:7" ht="12.75">
      <c r="F61" s="43"/>
      <c r="G61" s="43"/>
    </row>
    <row r="62" spans="6:7" ht="12.75">
      <c r="F62" s="43"/>
      <c r="G62" s="43"/>
    </row>
    <row r="63" spans="6:7" ht="12.75">
      <c r="F63" s="43"/>
      <c r="G63" s="43"/>
    </row>
    <row r="64" spans="6:7" ht="12.75">
      <c r="F64" s="43"/>
      <c r="G64" s="43"/>
    </row>
    <row r="65" spans="6:7" ht="12.75">
      <c r="F65" s="43"/>
      <c r="G65" s="43"/>
    </row>
    <row r="66" spans="6:7" ht="12.75">
      <c r="F66" s="43"/>
      <c r="G66" s="43"/>
    </row>
    <row r="67" spans="6:7" ht="12.75">
      <c r="F67" s="43"/>
      <c r="G67" s="43"/>
    </row>
    <row r="68" spans="6:7" ht="12.75">
      <c r="F68" s="43"/>
      <c r="G68" s="43"/>
    </row>
    <row r="69" spans="6:7" ht="12.75">
      <c r="F69" s="43"/>
      <c r="G69" s="43"/>
    </row>
    <row r="70" spans="6:7" ht="12.75">
      <c r="F70" s="43"/>
      <c r="G70" s="43"/>
    </row>
    <row r="71" spans="6:7" ht="12.75">
      <c r="F71" s="43"/>
      <c r="G71" s="43"/>
    </row>
    <row r="72" spans="6:7" ht="12.75">
      <c r="F72" s="43"/>
      <c r="G72" s="43"/>
    </row>
    <row r="73" spans="6:7" ht="12.75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76"/>
  <sheetViews>
    <sheetView zoomScalePageLayoutView="0" workbookViewId="0" topLeftCell="A25">
      <selection activeCell="G3" sqref="G3"/>
    </sheetView>
  </sheetViews>
  <sheetFormatPr defaultColWidth="11.421875" defaultRowHeight="12.75"/>
  <cols>
    <col min="1" max="1" width="2.7109375" style="5" customWidth="1"/>
    <col min="2" max="2" width="4.421875" style="5" hidden="1" customWidth="1"/>
    <col min="3" max="3" width="5.28125" style="5" hidden="1" customWidth="1"/>
    <col min="4" max="4" width="3.421875" style="5" customWidth="1"/>
    <col min="5" max="5" width="31.140625" style="5" bestFit="1" customWidth="1"/>
    <col min="6" max="7" width="15.140625" style="5" customWidth="1"/>
    <col min="8" max="8" width="8.8515625" style="5" customWidth="1"/>
    <col min="9" max="9" width="7.421875" style="5" customWidth="1"/>
    <col min="10" max="10" width="17.57421875" style="5" customWidth="1"/>
    <col min="11" max="11" width="11.421875" style="49" customWidth="1"/>
    <col min="12" max="16384" width="11.421875" style="5" customWidth="1"/>
  </cols>
  <sheetData>
    <row r="2" spans="4:14" ht="12.75">
      <c r="D2" s="26"/>
      <c r="E2" s="27"/>
      <c r="F2" s="27"/>
      <c r="G2" s="27"/>
      <c r="H2" s="28"/>
      <c r="J2"/>
      <c r="K2" s="47"/>
      <c r="L2"/>
      <c r="M2"/>
      <c r="N2"/>
    </row>
    <row r="3" spans="4:14" ht="15">
      <c r="D3" s="29"/>
      <c r="E3" s="30" t="s">
        <v>201</v>
      </c>
      <c r="F3" s="46" t="s">
        <v>49</v>
      </c>
      <c r="G3" s="48">
        <v>80</v>
      </c>
      <c r="H3" s="32"/>
      <c r="J3"/>
      <c r="K3" s="47"/>
      <c r="L3"/>
      <c r="M3"/>
      <c r="N3"/>
    </row>
    <row r="4" spans="4:14" ht="12.75">
      <c r="D4" s="29"/>
      <c r="E4" s="31"/>
      <c r="F4" s="46"/>
      <c r="G4" s="46"/>
      <c r="H4" s="32"/>
      <c r="J4"/>
      <c r="K4" s="47"/>
      <c r="L4"/>
      <c r="M4"/>
      <c r="N4"/>
    </row>
    <row r="5" spans="4:14" ht="12.75">
      <c r="D5" s="29"/>
      <c r="E5" s="33" t="e">
        <f>"Balanse pr  "&amp;til_periode&amp;""</f>
        <v>#REF!</v>
      </c>
      <c r="F5" s="46" t="s">
        <v>54</v>
      </c>
      <c r="G5" s="48">
        <v>118</v>
      </c>
      <c r="H5" s="32"/>
      <c r="J5"/>
      <c r="K5" s="47"/>
      <c r="L5"/>
      <c r="M5"/>
      <c r="N5"/>
    </row>
    <row r="6" spans="4:14" ht="12.75">
      <c r="D6" s="29"/>
      <c r="E6" s="31"/>
      <c r="F6" s="31"/>
      <c r="G6" s="31"/>
      <c r="H6" s="32"/>
      <c r="J6"/>
      <c r="K6" s="47"/>
      <c r="L6"/>
      <c r="M6"/>
      <c r="N6"/>
    </row>
    <row r="7" spans="4:14" ht="12.75">
      <c r="D7" s="29"/>
      <c r="E7" s="31"/>
      <c r="F7" s="34" t="s">
        <v>20</v>
      </c>
      <c r="G7" s="34" t="s">
        <v>21</v>
      </c>
      <c r="H7" s="32"/>
      <c r="J7"/>
      <c r="K7" s="47"/>
      <c r="L7"/>
      <c r="M7"/>
      <c r="N7"/>
    </row>
    <row r="8" spans="4:14" ht="12.75">
      <c r="D8" s="29"/>
      <c r="E8" s="31"/>
      <c r="F8" s="35"/>
      <c r="G8" s="35"/>
      <c r="H8" s="32"/>
      <c r="J8"/>
      <c r="K8" s="47"/>
      <c r="L8"/>
      <c r="M8"/>
      <c r="N8"/>
    </row>
    <row r="9" spans="4:14" ht="12.75">
      <c r="D9" s="29"/>
      <c r="E9" s="31"/>
      <c r="F9" s="58"/>
      <c r="G9" s="58"/>
      <c r="H9" s="32"/>
      <c r="J9"/>
      <c r="K9" s="47"/>
      <c r="L9"/>
      <c r="M9"/>
      <c r="N9"/>
    </row>
    <row r="10" spans="2:14" ht="12.75">
      <c r="B10" s="5">
        <v>110</v>
      </c>
      <c r="C10" s="5">
        <v>110</v>
      </c>
      <c r="D10" s="29"/>
      <c r="E10" s="45" t="s">
        <v>43</v>
      </c>
      <c r="F10" s="54">
        <v>0</v>
      </c>
      <c r="G10" s="54">
        <v>0</v>
      </c>
      <c r="H10" s="32"/>
      <c r="J10"/>
      <c r="K10" s="47"/>
      <c r="L10"/>
      <c r="M10"/>
      <c r="N10"/>
    </row>
    <row r="11" spans="2:14" ht="12.75">
      <c r="B11" s="5">
        <v>120</v>
      </c>
      <c r="C11" s="5">
        <v>120</v>
      </c>
      <c r="D11" s="29"/>
      <c r="E11" s="31" t="s">
        <v>22</v>
      </c>
      <c r="F11" s="54">
        <v>0</v>
      </c>
      <c r="G11" s="54">
        <v>0</v>
      </c>
      <c r="H11" s="32"/>
      <c r="J11"/>
      <c r="K11" s="47"/>
      <c r="L11"/>
      <c r="M11"/>
      <c r="N11"/>
    </row>
    <row r="12" spans="4:14" s="12" customFormat="1" ht="12.75">
      <c r="D12" s="37"/>
      <c r="E12" s="33" t="s">
        <v>23</v>
      </c>
      <c r="F12" s="55">
        <f>SUM(F10:F11)</f>
        <v>0</v>
      </c>
      <c r="G12" s="55">
        <f>SUM(G10:G11)</f>
        <v>0</v>
      </c>
      <c r="H12" s="38"/>
      <c r="J12"/>
      <c r="K12" s="47"/>
      <c r="L12"/>
      <c r="M12"/>
      <c r="N12"/>
    </row>
    <row r="13" spans="4:14" ht="12.75">
      <c r="D13" s="29"/>
      <c r="E13" s="31"/>
      <c r="F13" s="54"/>
      <c r="G13" s="54"/>
      <c r="H13" s="32"/>
      <c r="J13"/>
      <c r="K13" s="47"/>
      <c r="L13"/>
      <c r="M13"/>
      <c r="N13"/>
    </row>
    <row r="14" spans="4:14" s="12" customFormat="1" ht="12.75">
      <c r="D14" s="37"/>
      <c r="E14" s="33" t="s">
        <v>24</v>
      </c>
      <c r="F14" s="55">
        <f>F12</f>
        <v>0</v>
      </c>
      <c r="G14" s="55">
        <f>G12</f>
        <v>0</v>
      </c>
      <c r="H14" s="38"/>
      <c r="J14"/>
      <c r="K14" s="47"/>
      <c r="L14"/>
      <c r="M14"/>
      <c r="N14"/>
    </row>
    <row r="15" spans="4:14" ht="12.75">
      <c r="D15" s="29"/>
      <c r="E15" s="31"/>
      <c r="F15" s="54"/>
      <c r="G15" s="54"/>
      <c r="H15" s="32"/>
      <c r="J15"/>
      <c r="K15" s="47"/>
      <c r="L15"/>
      <c r="M15"/>
      <c r="N15"/>
    </row>
    <row r="16" spans="2:14" ht="12.75">
      <c r="B16" s="5">
        <v>140</v>
      </c>
      <c r="C16" s="5">
        <v>140</v>
      </c>
      <c r="D16" s="29"/>
      <c r="E16" s="31" t="s">
        <v>40</v>
      </c>
      <c r="F16" s="54">
        <v>4300</v>
      </c>
      <c r="G16" s="54">
        <v>25400</v>
      </c>
      <c r="H16" s="32"/>
      <c r="J16"/>
      <c r="K16" s="47"/>
      <c r="L16"/>
      <c r="M16"/>
      <c r="N16"/>
    </row>
    <row r="17" spans="2:14" ht="12.75">
      <c r="B17" s="5">
        <v>150</v>
      </c>
      <c r="C17" s="5">
        <v>150</v>
      </c>
      <c r="D17" s="29"/>
      <c r="E17" s="31" t="s">
        <v>25</v>
      </c>
      <c r="F17" s="54">
        <v>0</v>
      </c>
      <c r="G17" s="54">
        <v>0</v>
      </c>
      <c r="H17" s="32"/>
      <c r="J17"/>
      <c r="K17" s="47"/>
      <c r="L17"/>
      <c r="M17"/>
      <c r="N17"/>
    </row>
    <row r="18" spans="2:14" ht="12.75">
      <c r="B18" s="5">
        <v>170</v>
      </c>
      <c r="C18" s="5">
        <v>170</v>
      </c>
      <c r="D18" s="29"/>
      <c r="E18" s="31" t="s">
        <v>26</v>
      </c>
      <c r="F18" s="54">
        <v>0</v>
      </c>
      <c r="G18" s="54">
        <v>0</v>
      </c>
      <c r="H18" s="32"/>
      <c r="J18"/>
      <c r="K18" s="47"/>
      <c r="L18"/>
      <c r="M18"/>
      <c r="N18"/>
    </row>
    <row r="19" spans="4:14" ht="12.75">
      <c r="D19" s="29"/>
      <c r="E19" s="31"/>
      <c r="F19" s="54"/>
      <c r="G19" s="54"/>
      <c r="H19" s="32"/>
      <c r="J19"/>
      <c r="K19" s="47"/>
      <c r="L19"/>
      <c r="M19"/>
      <c r="N19"/>
    </row>
    <row r="20" spans="2:14" s="12" customFormat="1" ht="12.75">
      <c r="B20" s="12">
        <v>190</v>
      </c>
      <c r="C20" s="12">
        <v>190</v>
      </c>
      <c r="D20" s="37"/>
      <c r="E20" s="33" t="s">
        <v>28</v>
      </c>
      <c r="F20" s="55">
        <v>104310.7</v>
      </c>
      <c r="G20" s="91">
        <v>103490.16</v>
      </c>
      <c r="H20" s="38"/>
      <c r="J20"/>
      <c r="K20" s="47"/>
      <c r="L20"/>
      <c r="M20"/>
      <c r="N20"/>
    </row>
    <row r="21" spans="4:14" ht="12.75">
      <c r="D21" s="29"/>
      <c r="E21" s="31"/>
      <c r="F21" s="54"/>
      <c r="G21" s="54"/>
      <c r="H21" s="32"/>
      <c r="J21"/>
      <c r="K21" s="47"/>
      <c r="L21"/>
      <c r="M21"/>
      <c r="N21"/>
    </row>
    <row r="22" spans="4:14" s="12" customFormat="1" ht="12.75">
      <c r="D22" s="37"/>
      <c r="E22" s="33" t="s">
        <v>29</v>
      </c>
      <c r="F22" s="55">
        <f>SUM(F16:F20)</f>
        <v>108610.7</v>
      </c>
      <c r="G22" s="55">
        <f>SUM(G16:G20)</f>
        <v>128890.16</v>
      </c>
      <c r="H22" s="38"/>
      <c r="J22"/>
      <c r="K22" s="47"/>
      <c r="L22"/>
      <c r="M22"/>
      <c r="N22"/>
    </row>
    <row r="23" spans="4:14" ht="12.75">
      <c r="D23" s="29"/>
      <c r="E23" s="31"/>
      <c r="F23" s="54"/>
      <c r="G23" s="54"/>
      <c r="H23" s="32"/>
      <c r="J23"/>
      <c r="K23" s="47"/>
      <c r="L23"/>
      <c r="M23"/>
      <c r="N23"/>
    </row>
    <row r="24" spans="4:14" s="12" customFormat="1" ht="12.75">
      <c r="D24" s="37"/>
      <c r="E24" s="33" t="s">
        <v>30</v>
      </c>
      <c r="F24" s="55">
        <f>SUM(F22,F14)</f>
        <v>108610.7</v>
      </c>
      <c r="G24" s="55">
        <f>SUM(G22,G14)</f>
        <v>128890.16</v>
      </c>
      <c r="H24" s="38"/>
      <c r="J24"/>
      <c r="K24" s="47"/>
      <c r="L24"/>
      <c r="M24"/>
      <c r="N24"/>
    </row>
    <row r="25" spans="4:14" ht="12.75">
      <c r="D25" s="29"/>
      <c r="E25" s="31"/>
      <c r="F25" s="54"/>
      <c r="G25" s="54"/>
      <c r="H25" s="32"/>
      <c r="J25" s="22"/>
      <c r="K25" s="47"/>
      <c r="L25"/>
      <c r="M25"/>
      <c r="N25"/>
    </row>
    <row r="26" spans="4:14" ht="12.75">
      <c r="D26" s="29"/>
      <c r="E26" s="31"/>
      <c r="F26" s="54"/>
      <c r="G26" s="54"/>
      <c r="H26" s="32"/>
      <c r="J26"/>
      <c r="K26" s="47"/>
      <c r="L26"/>
      <c r="M26"/>
      <c r="N26"/>
    </row>
    <row r="27" spans="4:14" ht="12.75">
      <c r="D27" s="29"/>
      <c r="E27" s="31"/>
      <c r="F27" s="54"/>
      <c r="G27" s="54"/>
      <c r="H27" s="32"/>
      <c r="J27" s="22"/>
      <c r="K27" s="47"/>
      <c r="L27"/>
      <c r="M27"/>
      <c r="N27"/>
    </row>
    <row r="28" spans="2:14" ht="12.75">
      <c r="B28" s="5">
        <v>205</v>
      </c>
      <c r="C28" s="5">
        <v>205</v>
      </c>
      <c r="D28" s="29"/>
      <c r="E28" s="31" t="s">
        <v>12</v>
      </c>
      <c r="F28" s="54">
        <v>-136518.16</v>
      </c>
      <c r="G28" s="54">
        <v>-136518.16</v>
      </c>
      <c r="H28" s="32"/>
      <c r="J28"/>
      <c r="K28" s="47"/>
      <c r="L28"/>
      <c r="M28"/>
      <c r="N28"/>
    </row>
    <row r="29" spans="2:14" ht="12.75">
      <c r="B29" s="5">
        <v>206</v>
      </c>
      <c r="C29" s="5">
        <v>206</v>
      </c>
      <c r="D29" s="29"/>
      <c r="E29" s="45" t="s">
        <v>44</v>
      </c>
      <c r="F29" s="54">
        <v>0</v>
      </c>
      <c r="G29" s="54">
        <v>0</v>
      </c>
      <c r="H29" s="32"/>
      <c r="J29"/>
      <c r="K29" s="47"/>
      <c r="L29"/>
      <c r="M29"/>
      <c r="N29"/>
    </row>
    <row r="30" spans="4:14" s="12" customFormat="1" ht="12.75">
      <c r="D30" s="37"/>
      <c r="E30" s="46" t="s">
        <v>45</v>
      </c>
      <c r="F30" s="55">
        <f>SUM(F28:F29)</f>
        <v>-136518.16</v>
      </c>
      <c r="G30" s="55">
        <f>SUM(G28:G29)</f>
        <v>-136518.16</v>
      </c>
      <c r="H30" s="38"/>
      <c r="J30"/>
      <c r="K30" s="47"/>
      <c r="L30"/>
      <c r="M30"/>
      <c r="N30"/>
    </row>
    <row r="31" spans="4:14" ht="12.75">
      <c r="D31" s="29"/>
      <c r="E31" s="31"/>
      <c r="F31" s="54"/>
      <c r="G31" s="54"/>
      <c r="H31" s="32"/>
      <c r="J31"/>
      <c r="K31" s="47"/>
      <c r="L31"/>
      <c r="M31"/>
      <c r="N31"/>
    </row>
    <row r="32" spans="4:14" ht="12.75">
      <c r="D32" s="29"/>
      <c r="E32" s="31" t="s">
        <v>31</v>
      </c>
      <c r="F32" s="54">
        <v>31.46</v>
      </c>
      <c r="G32" s="54">
        <v>0</v>
      </c>
      <c r="H32" s="32"/>
      <c r="J32"/>
      <c r="K32" s="47"/>
      <c r="L32"/>
      <c r="M32"/>
      <c r="N32"/>
    </row>
    <row r="33" spans="4:14" s="12" customFormat="1" ht="12.75">
      <c r="D33" s="37"/>
      <c r="E33" s="33" t="s">
        <v>32</v>
      </c>
      <c r="F33" s="55">
        <f>SUM(F32:F32)</f>
        <v>31.46</v>
      </c>
      <c r="G33" s="55">
        <f>SUM(G32:G32)</f>
        <v>0</v>
      </c>
      <c r="H33" s="38"/>
      <c r="J33"/>
      <c r="K33" s="47"/>
      <c r="L33"/>
      <c r="M33"/>
      <c r="N33"/>
    </row>
    <row r="34" spans="4:14" ht="12.75">
      <c r="D34" s="29"/>
      <c r="E34" s="31"/>
      <c r="F34" s="54"/>
      <c r="G34" s="54"/>
      <c r="H34" s="32"/>
      <c r="J34"/>
      <c r="K34" s="47"/>
      <c r="L34"/>
      <c r="M34"/>
      <c r="N34"/>
    </row>
    <row r="35" spans="4:14" s="12" customFormat="1" ht="12.75">
      <c r="D35" s="37"/>
      <c r="E35" s="33" t="s">
        <v>33</v>
      </c>
      <c r="F35" s="55">
        <f>SUM(F33,F30)</f>
        <v>-136486.7</v>
      </c>
      <c r="G35" s="55">
        <f>SUM(G33,G30)</f>
        <v>-136518.16</v>
      </c>
      <c r="H35" s="38"/>
      <c r="J35"/>
      <c r="K35" s="47"/>
      <c r="L35"/>
      <c r="M35"/>
      <c r="N35"/>
    </row>
    <row r="36" spans="4:14" ht="12.75">
      <c r="D36" s="29"/>
      <c r="E36" s="31"/>
      <c r="F36" s="54"/>
      <c r="G36" s="54"/>
      <c r="H36" s="32"/>
      <c r="J36"/>
      <c r="K36" s="47"/>
      <c r="L36"/>
      <c r="M36"/>
      <c r="N36"/>
    </row>
    <row r="37" spans="2:14" s="12" customFormat="1" ht="12.75">
      <c r="B37" s="12">
        <v>225</v>
      </c>
      <c r="C37" s="12">
        <v>225</v>
      </c>
      <c r="D37" s="37"/>
      <c r="E37" s="33" t="s">
        <v>34</v>
      </c>
      <c r="F37" s="55">
        <v>0</v>
      </c>
      <c r="G37" s="91">
        <v>0</v>
      </c>
      <c r="H37" s="38"/>
      <c r="J37"/>
      <c r="K37" s="47"/>
      <c r="L37"/>
      <c r="M37"/>
      <c r="N37"/>
    </row>
    <row r="38" spans="4:14" ht="12.75">
      <c r="D38" s="29"/>
      <c r="E38" s="31"/>
      <c r="F38" s="54"/>
      <c r="G38" s="54"/>
      <c r="H38" s="32"/>
      <c r="J38"/>
      <c r="K38" s="47"/>
      <c r="L38"/>
      <c r="M38"/>
      <c r="N38"/>
    </row>
    <row r="39" spans="2:14" ht="12.75">
      <c r="B39" s="5">
        <v>240</v>
      </c>
      <c r="C39" s="5">
        <v>240</v>
      </c>
      <c r="D39" s="29"/>
      <c r="E39" s="31" t="s">
        <v>13</v>
      </c>
      <c r="F39" s="54">
        <v>0</v>
      </c>
      <c r="G39" s="54">
        <v>0</v>
      </c>
      <c r="H39" s="32"/>
      <c r="J39"/>
      <c r="K39" s="47"/>
      <c r="L39"/>
      <c r="M39"/>
      <c r="N39"/>
    </row>
    <row r="40" spans="2:14" ht="12.75">
      <c r="B40" s="5">
        <v>260</v>
      </c>
      <c r="C40" s="5">
        <v>260</v>
      </c>
      <c r="D40" s="29"/>
      <c r="E40" s="31" t="s">
        <v>41</v>
      </c>
      <c r="F40" s="54">
        <v>0</v>
      </c>
      <c r="G40" s="54">
        <v>0</v>
      </c>
      <c r="H40" s="32"/>
      <c r="J40"/>
      <c r="K40" s="47"/>
      <c r="L40"/>
      <c r="M40"/>
      <c r="N40"/>
    </row>
    <row r="41" spans="2:14" ht="12.75">
      <c r="B41" s="5">
        <v>270</v>
      </c>
      <c r="C41" s="5">
        <v>270</v>
      </c>
      <c r="D41" s="29"/>
      <c r="E41" s="31" t="s">
        <v>35</v>
      </c>
      <c r="F41" s="54">
        <v>0</v>
      </c>
      <c r="G41" s="54">
        <v>0</v>
      </c>
      <c r="H41" s="32"/>
      <c r="J41"/>
      <c r="K41" s="47"/>
      <c r="L41"/>
      <c r="M41"/>
      <c r="N41"/>
    </row>
    <row r="42" spans="2:14" ht="12.75">
      <c r="B42" s="5">
        <v>290</v>
      </c>
      <c r="C42" s="5">
        <v>290</v>
      </c>
      <c r="D42" s="29"/>
      <c r="E42" s="31" t="s">
        <v>36</v>
      </c>
      <c r="F42" s="54">
        <v>27876</v>
      </c>
      <c r="G42" s="54">
        <v>7628</v>
      </c>
      <c r="H42" s="32"/>
      <c r="J42"/>
      <c r="K42" s="47"/>
      <c r="L42"/>
      <c r="M42"/>
      <c r="N42"/>
    </row>
    <row r="43" spans="4:14" s="12" customFormat="1" ht="12.75">
      <c r="D43" s="37"/>
      <c r="E43" s="33" t="s">
        <v>37</v>
      </c>
      <c r="F43" s="55">
        <f>SUM(F39:F42)</f>
        <v>27876</v>
      </c>
      <c r="G43" s="55">
        <f>SUM(G39:G42)</f>
        <v>7628</v>
      </c>
      <c r="H43" s="38"/>
      <c r="J43"/>
      <c r="K43" s="47"/>
      <c r="L43"/>
      <c r="M43"/>
      <c r="N43"/>
    </row>
    <row r="44" spans="4:14" ht="12.75">
      <c r="D44" s="29"/>
      <c r="E44" s="31"/>
      <c r="F44" s="54"/>
      <c r="G44" s="54"/>
      <c r="H44" s="32"/>
      <c r="J44"/>
      <c r="K44" s="47"/>
      <c r="L44"/>
      <c r="M44"/>
      <c r="N44"/>
    </row>
    <row r="45" spans="4:14" s="12" customFormat="1" ht="12.75">
      <c r="D45" s="37"/>
      <c r="E45" s="33" t="s">
        <v>38</v>
      </c>
      <c r="F45" s="55">
        <f>SUM(F43,F37)</f>
        <v>27876</v>
      </c>
      <c r="G45" s="55">
        <f>SUM(G43,G37)</f>
        <v>7628</v>
      </c>
      <c r="H45" s="38"/>
      <c r="J45"/>
      <c r="K45" s="47"/>
      <c r="L45"/>
      <c r="M45"/>
      <c r="N45"/>
    </row>
    <row r="46" spans="4:14" ht="12.75">
      <c r="D46" s="29"/>
      <c r="E46" s="31"/>
      <c r="F46" s="54"/>
      <c r="G46" s="54"/>
      <c r="H46" s="32"/>
      <c r="J46"/>
      <c r="K46" s="47"/>
      <c r="L46"/>
      <c r="M46"/>
      <c r="N46"/>
    </row>
    <row r="47" spans="4:14" s="12" customFormat="1" ht="12.75">
      <c r="D47" s="37"/>
      <c r="E47" s="33" t="s">
        <v>39</v>
      </c>
      <c r="F47" s="56">
        <f>SUM(F45,F35)</f>
        <v>-108610.70000000001</v>
      </c>
      <c r="G47" s="56">
        <f>SUM(G45,G35)</f>
        <v>-128890.16</v>
      </c>
      <c r="H47" s="38"/>
      <c r="J47"/>
      <c r="K47" s="47"/>
      <c r="L47"/>
      <c r="M47"/>
      <c r="N47"/>
    </row>
    <row r="48" spans="4:14" ht="13.5" thickBot="1">
      <c r="D48" s="39"/>
      <c r="E48" s="40"/>
      <c r="F48" s="41"/>
      <c r="G48" s="41"/>
      <c r="H48" s="42"/>
      <c r="J48"/>
      <c r="K48" s="47"/>
      <c r="L48"/>
      <c r="M48"/>
      <c r="N48"/>
    </row>
    <row r="49" spans="6:14" ht="13.5" thickTop="1">
      <c r="F49" s="43"/>
      <c r="G49" s="43"/>
      <c r="J49"/>
      <c r="K49" s="47"/>
      <c r="L49"/>
      <c r="M49"/>
      <c r="N49"/>
    </row>
    <row r="50" spans="6:11" ht="12.75">
      <c r="F50" s="43">
        <f>F24+F47</f>
        <v>0</v>
      </c>
      <c r="G50" s="43">
        <f>G24+G47</f>
        <v>0</v>
      </c>
      <c r="J50"/>
      <c r="K50" s="47"/>
    </row>
    <row r="51" spans="6:7" ht="12.75">
      <c r="F51" s="43"/>
      <c r="G51" s="43"/>
    </row>
    <row r="52" spans="6:7" ht="12.75">
      <c r="F52" s="43"/>
      <c r="G52" s="43"/>
    </row>
    <row r="53" spans="6:7" ht="12.75">
      <c r="F53" s="43"/>
      <c r="G53" s="43"/>
    </row>
    <row r="54" spans="6:7" ht="12.75">
      <c r="F54" s="43"/>
      <c r="G54" s="43"/>
    </row>
    <row r="55" spans="6:7" ht="12.75">
      <c r="F55" s="43"/>
      <c r="G55" s="43"/>
    </row>
    <row r="56" spans="6:7" ht="12.75">
      <c r="F56" s="43"/>
      <c r="G56" s="43"/>
    </row>
    <row r="57" spans="6:7" ht="12.75">
      <c r="F57" s="43"/>
      <c r="G57" s="43"/>
    </row>
    <row r="58" spans="6:7" ht="12.75">
      <c r="F58" s="43"/>
      <c r="G58" s="43"/>
    </row>
    <row r="59" spans="6:7" ht="12.75">
      <c r="F59" s="43"/>
      <c r="G59" s="43"/>
    </row>
    <row r="60" spans="6:7" ht="12.75">
      <c r="F60" s="43"/>
      <c r="G60" s="43"/>
    </row>
    <row r="61" spans="6:7" ht="12.75">
      <c r="F61" s="43"/>
      <c r="G61" s="43"/>
    </row>
    <row r="62" spans="6:7" ht="12.75">
      <c r="F62" s="43"/>
      <c r="G62" s="43"/>
    </row>
    <row r="63" spans="6:7" ht="12.75">
      <c r="F63" s="43"/>
      <c r="G63" s="43"/>
    </row>
    <row r="64" spans="6:7" ht="12.75">
      <c r="F64" s="43"/>
      <c r="G64" s="43"/>
    </row>
    <row r="65" spans="6:7" ht="12.75">
      <c r="F65" s="43"/>
      <c r="G65" s="43"/>
    </row>
    <row r="66" spans="6:7" ht="12.75">
      <c r="F66" s="43"/>
      <c r="G66" s="43"/>
    </row>
    <row r="67" spans="6:7" ht="12.75">
      <c r="F67" s="43"/>
      <c r="G67" s="43"/>
    </row>
    <row r="68" spans="6:7" ht="12.75">
      <c r="F68" s="43"/>
      <c r="G68" s="43"/>
    </row>
    <row r="69" spans="6:7" ht="12.75">
      <c r="F69" s="43"/>
      <c r="G69" s="43"/>
    </row>
    <row r="70" spans="6:7" ht="12.75">
      <c r="F70" s="43"/>
      <c r="G70" s="43"/>
    </row>
    <row r="71" spans="6:7" ht="12.75">
      <c r="F71" s="43"/>
      <c r="G71" s="43"/>
    </row>
    <row r="72" spans="6:7" ht="12.75">
      <c r="F72" s="43"/>
      <c r="G72" s="43"/>
    </row>
    <row r="73" spans="6:7" ht="12.75">
      <c r="F73" s="43"/>
      <c r="G73" s="43"/>
    </row>
    <row r="74" spans="6:7" ht="12.75">
      <c r="F74" s="43"/>
      <c r="G74" s="43"/>
    </row>
    <row r="75" spans="6:7" ht="12.75">
      <c r="F75" s="43"/>
      <c r="G75" s="43"/>
    </row>
    <row r="76" spans="6:7" ht="12.75">
      <c r="F76" s="43"/>
      <c r="G76" s="4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N51"/>
  <sheetViews>
    <sheetView zoomScalePageLayoutView="0" workbookViewId="0" topLeftCell="A22">
      <selection activeCell="K51" sqref="K51"/>
    </sheetView>
  </sheetViews>
  <sheetFormatPr defaultColWidth="11.421875" defaultRowHeight="12.75"/>
  <cols>
    <col min="1" max="1" width="2.7109375" style="5" customWidth="1"/>
    <col min="2" max="2" width="4.421875" style="5" hidden="1" customWidth="1"/>
    <col min="3" max="3" width="5.28125" style="5" hidden="1" customWidth="1"/>
    <col min="4" max="4" width="3.421875" style="5" customWidth="1"/>
    <col min="5" max="5" width="31.140625" style="5" bestFit="1" customWidth="1"/>
    <col min="6" max="7" width="15.140625" style="49" customWidth="1"/>
    <col min="8" max="8" width="8.8515625" style="5" customWidth="1"/>
    <col min="9" max="9" width="7.421875" style="5" customWidth="1"/>
    <col min="10" max="16384" width="11.421875" style="5" customWidth="1"/>
  </cols>
  <sheetData>
    <row r="2" spans="4:14" ht="12.75">
      <c r="D2" s="26"/>
      <c r="E2" s="27"/>
      <c r="F2" s="50"/>
      <c r="G2" s="50"/>
      <c r="H2" s="28"/>
      <c r="J2"/>
      <c r="K2"/>
      <c r="L2"/>
      <c r="M2"/>
      <c r="N2"/>
    </row>
    <row r="3" spans="4:14" ht="15">
      <c r="D3" s="29"/>
      <c r="E3" s="30" t="s">
        <v>201</v>
      </c>
      <c r="F3" s="63" t="s">
        <v>42</v>
      </c>
      <c r="G3" s="51"/>
      <c r="H3" s="32"/>
      <c r="J3"/>
      <c r="K3"/>
      <c r="L3"/>
      <c r="M3"/>
      <c r="N3"/>
    </row>
    <row r="4" spans="4:14" ht="12.75">
      <c r="D4" s="29"/>
      <c r="E4" s="31"/>
      <c r="F4" s="51"/>
      <c r="G4" s="51"/>
      <c r="H4" s="32"/>
      <c r="J4"/>
      <c r="K4"/>
      <c r="L4"/>
      <c r="M4"/>
      <c r="N4"/>
    </row>
    <row r="5" spans="4:14" ht="12.75">
      <c r="D5" s="29"/>
      <c r="E5" s="33" t="e">
        <f>"Balanse pr  "&amp;til_periode&amp;""</f>
        <v>#REF!</v>
      </c>
      <c r="F5" s="51"/>
      <c r="G5" s="51"/>
      <c r="H5" s="32"/>
      <c r="J5"/>
      <c r="K5"/>
      <c r="L5"/>
      <c r="M5"/>
      <c r="N5"/>
    </row>
    <row r="6" spans="4:14" ht="12.75">
      <c r="D6" s="29"/>
      <c r="E6" s="31"/>
      <c r="F6" s="51"/>
      <c r="G6" s="51"/>
      <c r="H6" s="32"/>
      <c r="J6"/>
      <c r="K6"/>
      <c r="L6"/>
      <c r="M6"/>
      <c r="N6"/>
    </row>
    <row r="7" spans="4:14" ht="12.75">
      <c r="D7" s="29"/>
      <c r="E7" s="31"/>
      <c r="F7" s="52" t="s">
        <v>20</v>
      </c>
      <c r="G7" s="52" t="s">
        <v>21</v>
      </c>
      <c r="H7" s="32"/>
      <c r="J7"/>
      <c r="K7"/>
      <c r="L7"/>
      <c r="M7"/>
      <c r="N7"/>
    </row>
    <row r="8" spans="4:14" ht="12.75">
      <c r="D8" s="29"/>
      <c r="E8" s="31"/>
      <c r="F8" s="53"/>
      <c r="G8" s="53"/>
      <c r="H8" s="32"/>
      <c r="J8"/>
      <c r="K8"/>
      <c r="L8"/>
      <c r="M8"/>
      <c r="N8"/>
    </row>
    <row r="9" spans="4:14" ht="12.75">
      <c r="D9" s="29"/>
      <c r="E9" s="31"/>
      <c r="F9" s="54"/>
      <c r="G9" s="54"/>
      <c r="H9" s="32"/>
      <c r="J9"/>
      <c r="K9"/>
      <c r="L9"/>
      <c r="M9"/>
      <c r="N9"/>
    </row>
    <row r="10" spans="2:14" ht="12.75">
      <c r="B10" s="5">
        <v>110</v>
      </c>
      <c r="C10" s="5">
        <v>110</v>
      </c>
      <c r="D10" s="29"/>
      <c r="E10" s="45" t="s">
        <v>43</v>
      </c>
      <c r="F10" s="54">
        <v>0</v>
      </c>
      <c r="G10" s="54">
        <v>0</v>
      </c>
      <c r="H10" s="32"/>
      <c r="J10"/>
      <c r="K10"/>
      <c r="L10"/>
      <c r="M10"/>
      <c r="N10"/>
    </row>
    <row r="11" spans="2:14" ht="12.75">
      <c r="B11" s="5">
        <v>120</v>
      </c>
      <c r="C11" s="5">
        <v>120</v>
      </c>
      <c r="D11" s="29"/>
      <c r="E11" s="31" t="s">
        <v>22</v>
      </c>
      <c r="F11" s="54">
        <v>0</v>
      </c>
      <c r="G11" s="54">
        <v>0</v>
      </c>
      <c r="H11" s="32"/>
      <c r="J11"/>
      <c r="K11"/>
      <c r="L11"/>
      <c r="M11"/>
      <c r="N11"/>
    </row>
    <row r="12" spans="4:14" s="12" customFormat="1" ht="12.75">
      <c r="D12" s="37"/>
      <c r="E12" s="33" t="s">
        <v>23</v>
      </c>
      <c r="F12" s="55">
        <f>SUM(F10:F11)</f>
        <v>0</v>
      </c>
      <c r="G12" s="55">
        <f>SUM(G10:G11)</f>
        <v>0</v>
      </c>
      <c r="H12" s="38"/>
      <c r="J12"/>
      <c r="K12"/>
      <c r="L12"/>
      <c r="M12"/>
      <c r="N12"/>
    </row>
    <row r="13" spans="4:14" ht="12.75">
      <c r="D13" s="29"/>
      <c r="E13" s="31"/>
      <c r="F13" s="54"/>
      <c r="G13" s="54"/>
      <c r="H13" s="32"/>
      <c r="J13"/>
      <c r="K13"/>
      <c r="L13"/>
      <c r="M13"/>
      <c r="N13"/>
    </row>
    <row r="14" spans="4:14" s="12" customFormat="1" ht="12.75">
      <c r="D14" s="37"/>
      <c r="E14" s="33" t="s">
        <v>24</v>
      </c>
      <c r="F14" s="55">
        <f>F12</f>
        <v>0</v>
      </c>
      <c r="G14" s="55">
        <f>G12</f>
        <v>0</v>
      </c>
      <c r="H14" s="38"/>
      <c r="J14"/>
      <c r="K14"/>
      <c r="L14"/>
      <c r="M14"/>
      <c r="N14"/>
    </row>
    <row r="15" spans="4:14" ht="12.75">
      <c r="D15" s="29"/>
      <c r="E15" s="31"/>
      <c r="F15" s="54"/>
      <c r="G15" s="54"/>
      <c r="H15" s="32"/>
      <c r="J15"/>
      <c r="K15"/>
      <c r="L15"/>
      <c r="M15"/>
      <c r="N15"/>
    </row>
    <row r="16" spans="2:14" ht="12.75">
      <c r="B16" s="5">
        <v>140</v>
      </c>
      <c r="C16" s="5">
        <v>140</v>
      </c>
      <c r="D16" s="29"/>
      <c r="E16" s="31" t="s">
        <v>40</v>
      </c>
      <c r="F16" s="54">
        <v>4510</v>
      </c>
      <c r="G16" s="54">
        <v>2800</v>
      </c>
      <c r="H16" s="32"/>
      <c r="J16"/>
      <c r="K16"/>
      <c r="L16"/>
      <c r="M16"/>
      <c r="N16"/>
    </row>
    <row r="17" spans="2:14" ht="12.75">
      <c r="B17" s="5">
        <v>150</v>
      </c>
      <c r="C17" s="5">
        <v>150</v>
      </c>
      <c r="D17" s="29"/>
      <c r="E17" s="31" t="s">
        <v>25</v>
      </c>
      <c r="F17" s="54">
        <v>132894.48</v>
      </c>
      <c r="G17" s="54">
        <v>149754.62</v>
      </c>
      <c r="H17" s="32"/>
      <c r="J17"/>
      <c r="K17"/>
      <c r="L17"/>
      <c r="M17"/>
      <c r="N17"/>
    </row>
    <row r="18" spans="2:14" ht="12.75">
      <c r="B18" s="5">
        <v>170</v>
      </c>
      <c r="C18" s="5">
        <v>170</v>
      </c>
      <c r="D18" s="29"/>
      <c r="E18" s="31" t="s">
        <v>26</v>
      </c>
      <c r="F18" s="54">
        <v>1866</v>
      </c>
      <c r="G18" s="54">
        <v>0</v>
      </c>
      <c r="H18" s="32"/>
      <c r="J18"/>
      <c r="K18"/>
      <c r="L18"/>
      <c r="M18"/>
      <c r="N18"/>
    </row>
    <row r="19" spans="4:14" s="12" customFormat="1" ht="12.75">
      <c r="D19" s="37"/>
      <c r="E19" s="33" t="s">
        <v>27</v>
      </c>
      <c r="F19" s="55">
        <f>SUM(F16:F18)</f>
        <v>139270.48</v>
      </c>
      <c r="G19" s="55">
        <f>SUM(G16:G18)</f>
        <v>152554.62</v>
      </c>
      <c r="H19" s="38"/>
      <c r="J19"/>
      <c r="K19"/>
      <c r="L19"/>
      <c r="M19"/>
      <c r="N19"/>
    </row>
    <row r="20" spans="4:14" ht="12.75">
      <c r="D20" s="29"/>
      <c r="E20" s="31"/>
      <c r="F20" s="54"/>
      <c r="G20" s="54"/>
      <c r="H20" s="32"/>
      <c r="J20"/>
      <c r="K20"/>
      <c r="L20"/>
      <c r="M20"/>
      <c r="N20"/>
    </row>
    <row r="21" spans="2:14" s="12" customFormat="1" ht="12.75">
      <c r="B21" s="12">
        <v>190</v>
      </c>
      <c r="C21" s="12">
        <v>190</v>
      </c>
      <c r="D21" s="37"/>
      <c r="E21" s="33" t="s">
        <v>28</v>
      </c>
      <c r="F21" s="55">
        <v>1315031.63</v>
      </c>
      <c r="G21" s="55">
        <v>1149554.72</v>
      </c>
      <c r="H21" s="38"/>
      <c r="J21"/>
      <c r="K21"/>
      <c r="L21"/>
      <c r="M21"/>
      <c r="N21"/>
    </row>
    <row r="22" spans="4:14" ht="12.75">
      <c r="D22" s="29"/>
      <c r="E22" s="31"/>
      <c r="F22" s="54"/>
      <c r="G22" s="54"/>
      <c r="H22" s="32"/>
      <c r="J22"/>
      <c r="K22"/>
      <c r="L22"/>
      <c r="M22"/>
      <c r="N22"/>
    </row>
    <row r="23" spans="4:14" s="12" customFormat="1" ht="12.75">
      <c r="D23" s="37"/>
      <c r="E23" s="33" t="s">
        <v>29</v>
      </c>
      <c r="F23" s="55">
        <f>SUM(F19,F21)</f>
        <v>1454302.1099999999</v>
      </c>
      <c r="G23" s="55">
        <f>SUM(G19,G21)</f>
        <v>1302109.3399999999</v>
      </c>
      <c r="H23" s="38"/>
      <c r="J23"/>
      <c r="K23"/>
      <c r="L23"/>
      <c r="M23"/>
      <c r="N23"/>
    </row>
    <row r="24" spans="4:14" ht="12.75">
      <c r="D24" s="29"/>
      <c r="E24" s="31"/>
      <c r="F24" s="54"/>
      <c r="G24" s="54"/>
      <c r="H24" s="32"/>
      <c r="J24"/>
      <c r="K24"/>
      <c r="L24"/>
      <c r="M24"/>
      <c r="N24"/>
    </row>
    <row r="25" spans="4:14" s="12" customFormat="1" ht="12.75">
      <c r="D25" s="37"/>
      <c r="E25" s="33" t="s">
        <v>30</v>
      </c>
      <c r="F25" s="55">
        <f>SUM(F23,F14)</f>
        <v>1454302.1099999999</v>
      </c>
      <c r="G25" s="55">
        <f>SUM(G23,G14)</f>
        <v>1302109.3399999999</v>
      </c>
      <c r="H25" s="38"/>
      <c r="J25"/>
      <c r="K25"/>
      <c r="L25"/>
      <c r="M25"/>
      <c r="N25"/>
    </row>
    <row r="26" spans="4:14" ht="12.75">
      <c r="D26" s="29"/>
      <c r="E26" s="31"/>
      <c r="F26" s="54"/>
      <c r="G26" s="54"/>
      <c r="H26" s="32"/>
      <c r="J26"/>
      <c r="K26"/>
      <c r="L26"/>
      <c r="M26"/>
      <c r="N26"/>
    </row>
    <row r="27" spans="4:14" ht="12.75">
      <c r="D27" s="29"/>
      <c r="E27" s="31"/>
      <c r="F27" s="54"/>
      <c r="G27" s="54"/>
      <c r="H27" s="32"/>
      <c r="J27"/>
      <c r="K27"/>
      <c r="L27"/>
      <c r="M27"/>
      <c r="N27"/>
    </row>
    <row r="28" spans="4:14" ht="12.75">
      <c r="D28" s="29"/>
      <c r="E28" s="31"/>
      <c r="F28" s="54"/>
      <c r="G28" s="54"/>
      <c r="H28" s="32"/>
      <c r="J28"/>
      <c r="K28"/>
      <c r="L28"/>
      <c r="M28"/>
      <c r="N28"/>
    </row>
    <row r="29" spans="2:14" ht="12.75">
      <c r="B29" s="5">
        <v>205</v>
      </c>
      <c r="C29" s="5">
        <v>205</v>
      </c>
      <c r="D29" s="29"/>
      <c r="E29" s="31" t="s">
        <v>12</v>
      </c>
      <c r="F29" s="54">
        <v>-710034.37</v>
      </c>
      <c r="G29" s="54">
        <v>-710034.37</v>
      </c>
      <c r="H29" s="32"/>
      <c r="J29"/>
      <c r="K29"/>
      <c r="L29"/>
      <c r="M29"/>
      <c r="N29"/>
    </row>
    <row r="30" spans="2:14" ht="12.75">
      <c r="B30" s="5">
        <v>206</v>
      </c>
      <c r="C30" s="5">
        <v>206</v>
      </c>
      <c r="D30" s="29"/>
      <c r="E30" s="45" t="s">
        <v>44</v>
      </c>
      <c r="F30" s="54">
        <v>-197000</v>
      </c>
      <c r="G30" s="54">
        <v>-197000</v>
      </c>
      <c r="H30" s="32"/>
      <c r="J30"/>
      <c r="K30"/>
      <c r="L30"/>
      <c r="M30"/>
      <c r="N30"/>
    </row>
    <row r="31" spans="4:14" s="12" customFormat="1" ht="12.75">
      <c r="D31" s="37"/>
      <c r="E31" s="46" t="s">
        <v>45</v>
      </c>
      <c r="F31" s="55">
        <f>SUM(F29:F30)</f>
        <v>-907034.37</v>
      </c>
      <c r="G31" s="55">
        <f>SUM(G29:G30)</f>
        <v>-907034.37</v>
      </c>
      <c r="H31" s="38"/>
      <c r="J31"/>
      <c r="K31"/>
      <c r="L31"/>
      <c r="M31"/>
      <c r="N31"/>
    </row>
    <row r="32" spans="4:14" ht="12.75">
      <c r="D32" s="29"/>
      <c r="E32" s="31"/>
      <c r="F32" s="54"/>
      <c r="G32" s="54"/>
      <c r="H32" s="32"/>
      <c r="J32"/>
      <c r="K32"/>
      <c r="L32"/>
      <c r="M32"/>
      <c r="N32"/>
    </row>
    <row r="33" spans="4:14" ht="12.75">
      <c r="D33" s="29"/>
      <c r="E33" s="31" t="s">
        <v>31</v>
      </c>
      <c r="F33" s="54">
        <v>-32618.79</v>
      </c>
      <c r="G33" s="54">
        <v>0</v>
      </c>
      <c r="H33" s="32"/>
      <c r="J33"/>
      <c r="K33"/>
      <c r="L33"/>
      <c r="M33"/>
      <c r="N33"/>
    </row>
    <row r="34" spans="4:14" s="12" customFormat="1" ht="12.75">
      <c r="D34" s="37"/>
      <c r="E34" s="33" t="s">
        <v>32</v>
      </c>
      <c r="F34" s="55">
        <f>SUM(F33:F33)</f>
        <v>-32618.79</v>
      </c>
      <c r="G34" s="55">
        <f>SUM(G33:G33)</f>
        <v>0</v>
      </c>
      <c r="H34" s="38"/>
      <c r="J34"/>
      <c r="K34"/>
      <c r="L34"/>
      <c r="M34"/>
      <c r="N34"/>
    </row>
    <row r="35" spans="4:14" ht="12.75">
      <c r="D35" s="29"/>
      <c r="E35" s="31"/>
      <c r="F35" s="54"/>
      <c r="G35" s="54"/>
      <c r="H35" s="32"/>
      <c r="J35"/>
      <c r="K35"/>
      <c r="L35"/>
      <c r="M35"/>
      <c r="N35"/>
    </row>
    <row r="36" spans="4:14" s="12" customFormat="1" ht="12.75">
      <c r="D36" s="37"/>
      <c r="E36" s="33" t="s">
        <v>33</v>
      </c>
      <c r="F36" s="55">
        <f>SUM(F34,F31)</f>
        <v>-939653.16</v>
      </c>
      <c r="G36" s="55">
        <f>SUM(G34,G31)</f>
        <v>-907034.37</v>
      </c>
      <c r="H36" s="38"/>
      <c r="J36"/>
      <c r="K36"/>
      <c r="L36"/>
      <c r="M36"/>
      <c r="N36"/>
    </row>
    <row r="37" spans="4:14" ht="12.75">
      <c r="D37" s="29"/>
      <c r="E37" s="31"/>
      <c r="F37" s="54"/>
      <c r="G37" s="54"/>
      <c r="H37" s="32"/>
      <c r="J37"/>
      <c r="K37"/>
      <c r="L37"/>
      <c r="M37"/>
      <c r="N37"/>
    </row>
    <row r="38" spans="2:14" s="12" customFormat="1" ht="12.75">
      <c r="B38" s="12">
        <v>225</v>
      </c>
      <c r="C38" s="12">
        <v>225</v>
      </c>
      <c r="D38" s="37"/>
      <c r="E38" s="33" t="s">
        <v>34</v>
      </c>
      <c r="F38" s="55">
        <v>0</v>
      </c>
      <c r="G38" s="55">
        <v>0</v>
      </c>
      <c r="H38" s="38"/>
      <c r="J38"/>
      <c r="K38"/>
      <c r="L38"/>
      <c r="M38"/>
      <c r="N38"/>
    </row>
    <row r="39" spans="4:14" ht="12.75">
      <c r="D39" s="29"/>
      <c r="E39" s="31"/>
      <c r="F39" s="54"/>
      <c r="G39" s="54"/>
      <c r="H39" s="32"/>
      <c r="J39"/>
      <c r="K39"/>
      <c r="L39"/>
      <c r="M39"/>
      <c r="N39"/>
    </row>
    <row r="40" spans="2:14" ht="12.75">
      <c r="B40" s="5">
        <v>240</v>
      </c>
      <c r="C40" s="5">
        <v>240</v>
      </c>
      <c r="D40" s="29"/>
      <c r="E40" s="31" t="s">
        <v>13</v>
      </c>
      <c r="F40" s="54">
        <v>-53460</v>
      </c>
      <c r="G40" s="54">
        <v>-16660</v>
      </c>
      <c r="H40" s="32"/>
      <c r="J40"/>
      <c r="K40"/>
      <c r="L40"/>
      <c r="M40"/>
      <c r="N40"/>
    </row>
    <row r="41" spans="2:14" ht="12.75">
      <c r="B41" s="5">
        <v>260</v>
      </c>
      <c r="C41" s="5">
        <v>260</v>
      </c>
      <c r="D41" s="29"/>
      <c r="E41" s="31" t="s">
        <v>41</v>
      </c>
      <c r="F41" s="54">
        <v>-3507</v>
      </c>
      <c r="G41" s="54">
        <v>-7751</v>
      </c>
      <c r="H41" s="32"/>
      <c r="J41"/>
      <c r="K41"/>
      <c r="L41"/>
      <c r="M41"/>
      <c r="N41"/>
    </row>
    <row r="42" spans="2:14" ht="12.75">
      <c r="B42" s="5">
        <v>270</v>
      </c>
      <c r="C42" s="5">
        <v>270</v>
      </c>
      <c r="D42" s="29"/>
      <c r="E42" s="31" t="s">
        <v>35</v>
      </c>
      <c r="F42" s="54">
        <v>0</v>
      </c>
      <c r="G42" s="54">
        <v>0</v>
      </c>
      <c r="H42" s="32"/>
      <c r="J42"/>
      <c r="K42"/>
      <c r="L42"/>
      <c r="M42"/>
      <c r="N42"/>
    </row>
    <row r="43" spans="2:14" ht="12.75">
      <c r="B43" s="5">
        <v>290</v>
      </c>
      <c r="C43" s="5">
        <v>290</v>
      </c>
      <c r="D43" s="29"/>
      <c r="E43" s="31" t="s">
        <v>36</v>
      </c>
      <c r="F43" s="54">
        <v>-457681.64</v>
      </c>
      <c r="G43" s="54">
        <v>-370663.66</v>
      </c>
      <c r="H43" s="32"/>
      <c r="J43"/>
      <c r="K43"/>
      <c r="L43"/>
      <c r="M43"/>
      <c r="N43"/>
    </row>
    <row r="44" spans="4:14" s="12" customFormat="1" ht="12.75">
      <c r="D44" s="37"/>
      <c r="E44" s="33" t="s">
        <v>37</v>
      </c>
      <c r="F44" s="55">
        <f>SUM(F40:F43)</f>
        <v>-514648.64</v>
      </c>
      <c r="G44" s="55">
        <f>SUM(G40:G43)</f>
        <v>-395074.66</v>
      </c>
      <c r="H44" s="38"/>
      <c r="J44"/>
      <c r="K44"/>
      <c r="L44"/>
      <c r="M44"/>
      <c r="N44"/>
    </row>
    <row r="45" spans="4:14" ht="12.75">
      <c r="D45" s="29"/>
      <c r="E45" s="31"/>
      <c r="F45" s="54"/>
      <c r="G45" s="54"/>
      <c r="H45" s="32"/>
      <c r="J45"/>
      <c r="K45"/>
      <c r="L45"/>
      <c r="M45"/>
      <c r="N45"/>
    </row>
    <row r="46" spans="4:14" s="12" customFormat="1" ht="12.75">
      <c r="D46" s="37"/>
      <c r="E46" s="33" t="s">
        <v>38</v>
      </c>
      <c r="F46" s="55">
        <f>SUM(F44,F38)</f>
        <v>-514648.64</v>
      </c>
      <c r="G46" s="55">
        <f>SUM(G44,G38)</f>
        <v>-395074.66</v>
      </c>
      <c r="H46" s="38"/>
      <c r="J46"/>
      <c r="K46"/>
      <c r="L46"/>
      <c r="M46"/>
      <c r="N46"/>
    </row>
    <row r="47" spans="4:14" ht="12.75">
      <c r="D47" s="29"/>
      <c r="E47" s="31"/>
      <c r="F47" s="54"/>
      <c r="G47" s="54"/>
      <c r="H47" s="32"/>
      <c r="J47"/>
      <c r="K47"/>
      <c r="L47"/>
      <c r="M47"/>
      <c r="N47"/>
    </row>
    <row r="48" spans="4:14" s="12" customFormat="1" ht="12.75">
      <c r="D48" s="37"/>
      <c r="E48" s="33" t="s">
        <v>39</v>
      </c>
      <c r="F48" s="56">
        <f>SUM(F46,F36)</f>
        <v>-1454301.8</v>
      </c>
      <c r="G48" s="56">
        <f>SUM(G46,G36)</f>
        <v>-1302109.03</v>
      </c>
      <c r="H48" s="38"/>
      <c r="J48"/>
      <c r="K48"/>
      <c r="L48"/>
      <c r="M48"/>
      <c r="N48"/>
    </row>
    <row r="49" spans="4:14" ht="13.5" thickBot="1">
      <c r="D49" s="39"/>
      <c r="E49" s="40"/>
      <c r="F49" s="57"/>
      <c r="G49" s="57"/>
      <c r="H49" s="42"/>
      <c r="J49"/>
      <c r="K49"/>
      <c r="L49"/>
      <c r="M49"/>
      <c r="N49"/>
    </row>
    <row r="50" spans="10:14" ht="13.5" thickTop="1">
      <c r="J50"/>
      <c r="K50"/>
      <c r="L50"/>
      <c r="M50"/>
      <c r="N50"/>
    </row>
    <row r="51" spans="6:14" ht="12.75">
      <c r="F51" s="49">
        <f>F24+F47</f>
        <v>0</v>
      </c>
      <c r="G51" s="49">
        <f>G24+G47</f>
        <v>0</v>
      </c>
      <c r="J51"/>
      <c r="K51"/>
      <c r="L51"/>
      <c r="M51"/>
      <c r="N5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8" width="10.421875" style="2" customWidth="1"/>
    <col min="9" max="9" width="10.8515625" style="2" customWidth="1"/>
    <col min="10" max="14" width="10.421875" style="2" customWidth="1"/>
    <col min="15" max="15" width="11.8515625" style="2" customWidth="1"/>
    <col min="16" max="16" width="10.421875" style="2" customWidth="1"/>
    <col min="17" max="17" width="12.140625" style="2" hidden="1" customWidth="1"/>
    <col min="18" max="18" width="2.7109375" style="0" customWidth="1"/>
  </cols>
  <sheetData>
    <row r="1" spans="3:14" ht="15">
      <c r="C1" s="1" t="s">
        <v>178</v>
      </c>
      <c r="D1" s="1" t="s">
        <v>199</v>
      </c>
      <c r="H1" s="9"/>
      <c r="J1" s="9"/>
      <c r="K1"/>
      <c r="M1"/>
      <c r="N1"/>
    </row>
    <row r="2" spans="3:14" ht="15">
      <c r="C2" s="1"/>
      <c r="D2" s="1"/>
      <c r="K2" s="1"/>
      <c r="M2" s="1"/>
      <c r="N2" s="1"/>
    </row>
    <row r="3" spans="3:14" ht="15">
      <c r="C3" s="1" t="s">
        <v>53</v>
      </c>
      <c r="D3" s="1"/>
      <c r="K3" s="1"/>
      <c r="M3" s="1"/>
      <c r="N3" s="1"/>
    </row>
    <row r="4" spans="3:14" ht="15">
      <c r="C4" s="1"/>
      <c r="D4" s="1"/>
      <c r="K4" s="1"/>
      <c r="M4" s="1"/>
      <c r="N4" s="1"/>
    </row>
    <row r="5" spans="3:16" ht="15" hidden="1">
      <c r="C5" s="1"/>
      <c r="D5" s="2" t="e">
        <f>kv1start</f>
        <v>#REF!</v>
      </c>
      <c r="E5" s="2" t="e">
        <f>D5</f>
        <v>#REF!</v>
      </c>
      <c r="G5" s="2" t="e">
        <f>D5</f>
        <v>#REF!</v>
      </c>
      <c r="H5" s="2">
        <v>201701</v>
      </c>
      <c r="J5" s="2" t="e">
        <f>G5</f>
        <v>#REF!</v>
      </c>
      <c r="K5" s="2" t="e">
        <f>D5</f>
        <v>#REF!</v>
      </c>
      <c r="M5" s="2" t="e">
        <f>J5</f>
        <v>#REF!</v>
      </c>
      <c r="N5" s="2" t="e">
        <f>D5</f>
        <v>#REF!</v>
      </c>
      <c r="P5" s="2" t="e">
        <f>N5</f>
        <v>#REF!</v>
      </c>
    </row>
    <row r="6" spans="3:16" ht="15" hidden="1">
      <c r="C6" s="1"/>
      <c r="D6" s="81">
        <v>201703</v>
      </c>
      <c r="E6" s="2">
        <f>D6</f>
        <v>201703</v>
      </c>
      <c r="G6" s="81">
        <v>201706</v>
      </c>
      <c r="H6" s="2" t="e">
        <f>D5+5</f>
        <v>#REF!</v>
      </c>
      <c r="J6" s="81">
        <v>201709</v>
      </c>
      <c r="K6" s="2" t="e">
        <f>H6+3</f>
        <v>#REF!</v>
      </c>
      <c r="M6" s="81">
        <v>201712</v>
      </c>
      <c r="N6" s="2" t="e">
        <f>K6+3</f>
        <v>#REF!</v>
      </c>
      <c r="P6" s="2" t="e">
        <f>N6</f>
        <v>#REF!</v>
      </c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14" t="s">
        <v>175</v>
      </c>
      <c r="H8" s="14" t="s">
        <v>175</v>
      </c>
      <c r="I8" s="14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1295509.75</v>
      </c>
      <c r="E9" s="24">
        <v>1345593</v>
      </c>
      <c r="F9" s="24">
        <f>SUM(D9-E9)</f>
        <v>-50083.25</v>
      </c>
      <c r="G9" s="24">
        <v>6330233.79</v>
      </c>
      <c r="H9" s="24">
        <v>6355593</v>
      </c>
      <c r="I9" s="24">
        <f>SUM(G9-H9)</f>
        <v>-25359.209999999963</v>
      </c>
      <c r="J9" s="24">
        <v>6559784.79</v>
      </c>
      <c r="K9" s="24">
        <v>6975093</v>
      </c>
      <c r="L9" s="24">
        <f>SUM(J9-K9)</f>
        <v>-415308.20999999996</v>
      </c>
      <c r="M9" s="24">
        <v>6997396.829999999</v>
      </c>
      <c r="N9" s="24">
        <v>7706639</v>
      </c>
      <c r="O9" s="24">
        <f>SUM(M9-N9)</f>
        <v>-709242.1700000009</v>
      </c>
      <c r="P9" s="24">
        <v>7706639</v>
      </c>
      <c r="Q9" s="77">
        <f aca="true" t="shared" si="0" ref="Q9:Q15">SUM(M9-P9)</f>
        <v>-709242.1700000009</v>
      </c>
    </row>
    <row r="10" spans="1:17" ht="12.75">
      <c r="A10" s="2">
        <v>322</v>
      </c>
      <c r="B10" s="2">
        <v>322</v>
      </c>
      <c r="C10" s="3" t="s">
        <v>67</v>
      </c>
      <c r="D10" s="25">
        <v>73750</v>
      </c>
      <c r="E10" s="25">
        <v>52250</v>
      </c>
      <c r="F10" s="25">
        <f aca="true" t="shared" si="1" ref="F10:F31">SUM(D10-E10)</f>
        <v>21500</v>
      </c>
      <c r="G10" s="25">
        <v>512054</v>
      </c>
      <c r="H10" s="25">
        <v>453500</v>
      </c>
      <c r="I10" s="25">
        <f aca="true" t="shared" si="2" ref="I10:I31">SUM(G10-H10)</f>
        <v>58554</v>
      </c>
      <c r="J10" s="25">
        <v>510654</v>
      </c>
      <c r="K10" s="25">
        <v>454750</v>
      </c>
      <c r="L10" s="25">
        <f aca="true" t="shared" si="3" ref="L10:L31">SUM(J10-K10)</f>
        <v>55904</v>
      </c>
      <c r="M10" s="25">
        <v>570667.89</v>
      </c>
      <c r="N10" s="25">
        <v>678000</v>
      </c>
      <c r="O10" s="25">
        <f aca="true" t="shared" si="4" ref="O10:O15">SUM(M10-N10)</f>
        <v>-107332.10999999999</v>
      </c>
      <c r="P10" s="25">
        <v>678000</v>
      </c>
      <c r="Q10" s="78">
        <f t="shared" si="0"/>
        <v>-107332.10999999999</v>
      </c>
    </row>
    <row r="11" spans="1:17" ht="12.75">
      <c r="A11" s="2">
        <v>323</v>
      </c>
      <c r="B11" s="2">
        <v>323</v>
      </c>
      <c r="C11" s="3" t="s">
        <v>68</v>
      </c>
      <c r="D11" s="25">
        <v>585021.6799999999</v>
      </c>
      <c r="E11" s="25">
        <v>492400</v>
      </c>
      <c r="F11" s="25">
        <f t="shared" si="1"/>
        <v>92621.67999999993</v>
      </c>
      <c r="G11" s="25">
        <v>1886672.54</v>
      </c>
      <c r="H11" s="25">
        <v>1827400</v>
      </c>
      <c r="I11" s="25">
        <f t="shared" si="2"/>
        <v>59272.54000000004</v>
      </c>
      <c r="J11" s="25">
        <v>2393977.95</v>
      </c>
      <c r="K11" s="25">
        <v>1800400</v>
      </c>
      <c r="L11" s="25">
        <f t="shared" si="3"/>
        <v>593577.9500000002</v>
      </c>
      <c r="M11" s="25">
        <v>2823262.6999999997</v>
      </c>
      <c r="N11" s="25">
        <v>2595500</v>
      </c>
      <c r="O11" s="25">
        <f t="shared" si="4"/>
        <v>227762.69999999972</v>
      </c>
      <c r="P11" s="25">
        <v>2595500</v>
      </c>
      <c r="Q11" s="78">
        <f t="shared" si="0"/>
        <v>227762.69999999972</v>
      </c>
    </row>
    <row r="12" spans="1:17" ht="12.75">
      <c r="A12" s="2">
        <v>324</v>
      </c>
      <c r="B12" s="2">
        <v>324</v>
      </c>
      <c r="C12" s="3" t="s">
        <v>69</v>
      </c>
      <c r="D12" s="25">
        <v>144277.1</v>
      </c>
      <c r="E12" s="25">
        <v>82500</v>
      </c>
      <c r="F12" s="25">
        <f t="shared" si="1"/>
        <v>61777.100000000006</v>
      </c>
      <c r="G12" s="25">
        <v>543300.52</v>
      </c>
      <c r="H12" s="25">
        <v>342500</v>
      </c>
      <c r="I12" s="25">
        <f t="shared" si="2"/>
        <v>200800.52000000002</v>
      </c>
      <c r="J12" s="25">
        <v>644938.69</v>
      </c>
      <c r="K12" s="25">
        <v>520500</v>
      </c>
      <c r="L12" s="25">
        <f t="shared" si="3"/>
        <v>124438.68999999994</v>
      </c>
      <c r="M12" s="25">
        <v>1026016.69</v>
      </c>
      <c r="N12" s="25">
        <v>821000</v>
      </c>
      <c r="O12" s="25">
        <f t="shared" si="4"/>
        <v>205016.68999999994</v>
      </c>
      <c r="P12" s="25">
        <v>821000</v>
      </c>
      <c r="Q12" s="78">
        <f t="shared" si="0"/>
        <v>205016.68999999994</v>
      </c>
    </row>
    <row r="13" spans="1:17" ht="12.75">
      <c r="A13" s="2">
        <v>325</v>
      </c>
      <c r="B13" s="2">
        <v>325</v>
      </c>
      <c r="C13" s="3" t="s">
        <v>70</v>
      </c>
      <c r="D13" s="25">
        <v>29129.75</v>
      </c>
      <c r="E13" s="25">
        <v>10000</v>
      </c>
      <c r="F13" s="25">
        <f t="shared" si="1"/>
        <v>19129.75</v>
      </c>
      <c r="G13" s="25">
        <v>901261.0800000001</v>
      </c>
      <c r="H13" s="25">
        <v>192500</v>
      </c>
      <c r="I13" s="25">
        <f t="shared" si="2"/>
        <v>708761.0800000001</v>
      </c>
      <c r="J13" s="25">
        <v>1942250.9300000002</v>
      </c>
      <c r="K13" s="25">
        <v>1251075</v>
      </c>
      <c r="L13" s="25">
        <f t="shared" si="3"/>
        <v>691175.9300000002</v>
      </c>
      <c r="M13" s="25">
        <v>2502987.0100000002</v>
      </c>
      <c r="N13" s="25">
        <v>2246005</v>
      </c>
      <c r="O13" s="25">
        <f t="shared" si="4"/>
        <v>256982.01000000024</v>
      </c>
      <c r="P13" s="25">
        <v>2246005</v>
      </c>
      <c r="Q13" s="78">
        <f t="shared" si="0"/>
        <v>256982.01000000024</v>
      </c>
    </row>
    <row r="14" spans="1:17" ht="12.75">
      <c r="A14" s="2">
        <v>326</v>
      </c>
      <c r="B14" s="2">
        <v>326</v>
      </c>
      <c r="C14" s="3" t="s">
        <v>1</v>
      </c>
      <c r="D14" s="25">
        <v>311392.5</v>
      </c>
      <c r="E14" s="25">
        <v>267000</v>
      </c>
      <c r="F14" s="25">
        <f t="shared" si="1"/>
        <v>44392.5</v>
      </c>
      <c r="G14" s="25">
        <v>375797.5</v>
      </c>
      <c r="H14" s="25">
        <v>322000</v>
      </c>
      <c r="I14" s="25">
        <f t="shared" si="2"/>
        <v>53797.5</v>
      </c>
      <c r="J14" s="25">
        <v>589449.5</v>
      </c>
      <c r="K14" s="25">
        <v>482000</v>
      </c>
      <c r="L14" s="25">
        <f t="shared" si="3"/>
        <v>107449.5</v>
      </c>
      <c r="M14" s="25">
        <v>1864839.02</v>
      </c>
      <c r="N14" s="25">
        <v>572000</v>
      </c>
      <c r="O14" s="25">
        <f t="shared" si="4"/>
        <v>1292839.02</v>
      </c>
      <c r="P14" s="25">
        <v>572000</v>
      </c>
      <c r="Q14" s="78">
        <f t="shared" si="0"/>
        <v>1292839.02</v>
      </c>
    </row>
    <row r="15" spans="1:17" ht="12.75">
      <c r="A15" s="15"/>
      <c r="B15" s="16"/>
      <c r="C15" s="17" t="s">
        <v>187</v>
      </c>
      <c r="D15" s="18">
        <f>SUM(D9:D14)</f>
        <v>2439080.78</v>
      </c>
      <c r="E15" s="18">
        <f>SUM(E9:E14)</f>
        <v>2249743</v>
      </c>
      <c r="F15" s="18">
        <f t="shared" si="1"/>
        <v>189337.7799999998</v>
      </c>
      <c r="G15" s="18">
        <f>SUM(G9:G14)</f>
        <v>10549319.43</v>
      </c>
      <c r="H15" s="18">
        <f>SUM(H9:H14)</f>
        <v>9493493</v>
      </c>
      <c r="I15" s="18">
        <f t="shared" si="2"/>
        <v>1055826.4299999997</v>
      </c>
      <c r="J15" s="18">
        <f>SUM(J9:J14)</f>
        <v>12641055.86</v>
      </c>
      <c r="K15" s="18">
        <f>SUM(K9:K14)</f>
        <v>11483818</v>
      </c>
      <c r="L15" s="18">
        <f t="shared" si="3"/>
        <v>1157237.8599999994</v>
      </c>
      <c r="M15" s="18">
        <f>SUM(M9:M14)</f>
        <v>15785170.139999997</v>
      </c>
      <c r="N15" s="18">
        <f>SUM(N9:N14)</f>
        <v>14619144</v>
      </c>
      <c r="O15" s="18">
        <f t="shared" si="4"/>
        <v>1166026.1399999969</v>
      </c>
      <c r="P15" s="18">
        <f>SUM(P9:P14)</f>
        <v>14619144</v>
      </c>
      <c r="Q15" s="79">
        <f t="shared" si="0"/>
        <v>1166026.1399999969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966407.16</v>
      </c>
      <c r="E17" s="25">
        <v>850000</v>
      </c>
      <c r="F17" s="25">
        <f t="shared" si="1"/>
        <v>116407.16000000003</v>
      </c>
      <c r="G17" s="25">
        <v>2003055.5599999998</v>
      </c>
      <c r="H17" s="25">
        <v>1621000</v>
      </c>
      <c r="I17" s="25">
        <f t="shared" si="2"/>
        <v>382055.5599999998</v>
      </c>
      <c r="J17" s="25">
        <v>2798464.47</v>
      </c>
      <c r="K17" s="25">
        <v>2422000</v>
      </c>
      <c r="L17" s="25">
        <f t="shared" si="3"/>
        <v>376464.4700000002</v>
      </c>
      <c r="M17" s="25">
        <v>4941179.319999999</v>
      </c>
      <c r="N17" s="25">
        <v>3176620</v>
      </c>
      <c r="O17" s="25">
        <f aca="true" t="shared" si="5" ref="O17:O24">SUM(M17-N17)</f>
        <v>1764559.3199999994</v>
      </c>
      <c r="P17" s="25">
        <v>3176620</v>
      </c>
      <c r="Q17" s="78">
        <f aca="true" t="shared" si="6" ref="Q17:Q24">SUM(M17-P17)</f>
        <v>1764559.3199999994</v>
      </c>
    </row>
    <row r="18" spans="1:17" ht="12.75">
      <c r="A18" s="2">
        <v>410</v>
      </c>
      <c r="B18" s="2">
        <v>410</v>
      </c>
      <c r="C18" s="3" t="s">
        <v>72</v>
      </c>
      <c r="D18" s="25">
        <v>232987.84</v>
      </c>
      <c r="E18" s="25">
        <v>154000</v>
      </c>
      <c r="F18" s="25">
        <f t="shared" si="1"/>
        <v>78987.84</v>
      </c>
      <c r="G18" s="25">
        <v>652162.58</v>
      </c>
      <c r="H18" s="25">
        <v>539500</v>
      </c>
      <c r="I18" s="25">
        <f t="shared" si="2"/>
        <v>112662.57999999996</v>
      </c>
      <c r="J18" s="25">
        <v>684384.4</v>
      </c>
      <c r="K18" s="25">
        <v>734000</v>
      </c>
      <c r="L18" s="25">
        <f t="shared" si="3"/>
        <v>-49615.59999999998</v>
      </c>
      <c r="M18" s="25">
        <v>864100.0599999999</v>
      </c>
      <c r="N18" s="25">
        <v>861000</v>
      </c>
      <c r="O18" s="25">
        <f t="shared" si="5"/>
        <v>3100.0599999999395</v>
      </c>
      <c r="P18" s="25">
        <v>861000</v>
      </c>
      <c r="Q18" s="78">
        <f t="shared" si="6"/>
        <v>3100.0599999999395</v>
      </c>
    </row>
    <row r="19" spans="1:17" ht="12.75">
      <c r="A19" s="2">
        <v>420</v>
      </c>
      <c r="B19" s="2">
        <v>420</v>
      </c>
      <c r="C19" s="3" t="s">
        <v>73</v>
      </c>
      <c r="D19" s="25">
        <v>12445.75</v>
      </c>
      <c r="E19" s="25">
        <v>129270</v>
      </c>
      <c r="F19" s="25">
        <f t="shared" si="1"/>
        <v>-116824.25</v>
      </c>
      <c r="G19" s="25">
        <v>374166.84</v>
      </c>
      <c r="H19" s="25">
        <v>237080</v>
      </c>
      <c r="I19" s="25">
        <f t="shared" si="2"/>
        <v>137086.84000000003</v>
      </c>
      <c r="J19" s="25">
        <v>439384.24</v>
      </c>
      <c r="K19" s="25">
        <v>337080</v>
      </c>
      <c r="L19" s="25">
        <f t="shared" si="3"/>
        <v>102304.23999999999</v>
      </c>
      <c r="M19" s="25">
        <v>795120.81</v>
      </c>
      <c r="N19" s="25">
        <v>583770</v>
      </c>
      <c r="O19" s="25">
        <f t="shared" si="5"/>
        <v>211350.81000000006</v>
      </c>
      <c r="P19" s="25">
        <v>583770</v>
      </c>
      <c r="Q19" s="78">
        <f t="shared" si="6"/>
        <v>211350.81000000006</v>
      </c>
    </row>
    <row r="20" spans="1:17" ht="12.75">
      <c r="A20" s="2">
        <v>500</v>
      </c>
      <c r="B20" s="2">
        <v>500</v>
      </c>
      <c r="C20" s="3" t="s">
        <v>74</v>
      </c>
      <c r="D20" s="25">
        <v>1411242.79</v>
      </c>
      <c r="E20" s="25">
        <v>1710125</v>
      </c>
      <c r="F20" s="25">
        <f t="shared" si="1"/>
        <v>-298882.20999999996</v>
      </c>
      <c r="G20" s="25">
        <v>2889246.69</v>
      </c>
      <c r="H20" s="25">
        <v>3123575</v>
      </c>
      <c r="I20" s="25">
        <f t="shared" si="2"/>
        <v>-234328.31000000006</v>
      </c>
      <c r="J20" s="25">
        <v>4045922.2300000004</v>
      </c>
      <c r="K20" s="25">
        <v>4577692</v>
      </c>
      <c r="L20" s="25">
        <f t="shared" si="3"/>
        <v>-531769.7699999996</v>
      </c>
      <c r="M20" s="25">
        <v>5613479.73</v>
      </c>
      <c r="N20" s="25">
        <v>6460538</v>
      </c>
      <c r="O20" s="25">
        <f t="shared" si="5"/>
        <v>-847058.2699999996</v>
      </c>
      <c r="P20" s="25">
        <v>6460538</v>
      </c>
      <c r="Q20" s="78">
        <f t="shared" si="6"/>
        <v>-847058.2699999996</v>
      </c>
    </row>
    <row r="21" spans="1:17" ht="12.75">
      <c r="A21" s="2">
        <v>610</v>
      </c>
      <c r="B21" s="2">
        <v>610</v>
      </c>
      <c r="C21" s="3" t="s">
        <v>4</v>
      </c>
      <c r="D21" s="25">
        <v>783931.5</v>
      </c>
      <c r="E21" s="25">
        <v>664950</v>
      </c>
      <c r="F21" s="25">
        <f t="shared" si="1"/>
        <v>118981.5</v>
      </c>
      <c r="G21" s="25">
        <v>1398062.37</v>
      </c>
      <c r="H21" s="25">
        <v>1234700</v>
      </c>
      <c r="I21" s="25">
        <f t="shared" si="2"/>
        <v>163362.3700000001</v>
      </c>
      <c r="J21" s="25">
        <v>1920484.93</v>
      </c>
      <c r="K21" s="25">
        <v>1715215</v>
      </c>
      <c r="L21" s="25">
        <f t="shared" si="3"/>
        <v>205269.92999999993</v>
      </c>
      <c r="M21" s="25">
        <v>2598972.8999999994</v>
      </c>
      <c r="N21" s="25">
        <v>2377163</v>
      </c>
      <c r="O21" s="25">
        <f t="shared" si="5"/>
        <v>221809.89999999944</v>
      </c>
      <c r="P21" s="25">
        <v>2377163</v>
      </c>
      <c r="Q21" s="78">
        <f t="shared" si="6"/>
        <v>221809.89999999944</v>
      </c>
    </row>
    <row r="22" spans="1:17" ht="12.75">
      <c r="A22" s="15"/>
      <c r="B22" s="16"/>
      <c r="C22" s="17" t="s">
        <v>186</v>
      </c>
      <c r="D22" s="18">
        <f>SUM(D17:D21)</f>
        <v>3407015.04</v>
      </c>
      <c r="E22" s="18">
        <f aca="true" t="shared" si="7" ref="E22:P22">SUM(E17:E21)</f>
        <v>3508345</v>
      </c>
      <c r="F22" s="18">
        <f t="shared" si="7"/>
        <v>-101329.95999999993</v>
      </c>
      <c r="G22" s="18">
        <f t="shared" si="7"/>
        <v>7316694.04</v>
      </c>
      <c r="H22" s="18">
        <f t="shared" si="7"/>
        <v>6755855</v>
      </c>
      <c r="I22" s="18">
        <f t="shared" si="7"/>
        <v>560839.0399999998</v>
      </c>
      <c r="J22" s="18">
        <f t="shared" si="7"/>
        <v>9888640.270000001</v>
      </c>
      <c r="K22" s="18">
        <f t="shared" si="7"/>
        <v>9785987</v>
      </c>
      <c r="L22" s="18">
        <f t="shared" si="7"/>
        <v>102653.2700000006</v>
      </c>
      <c r="M22" s="18">
        <f t="shared" si="7"/>
        <v>14812852.82</v>
      </c>
      <c r="N22" s="18">
        <f t="shared" si="7"/>
        <v>13459091</v>
      </c>
      <c r="O22" s="18">
        <f t="shared" si="7"/>
        <v>1353761.8199999994</v>
      </c>
      <c r="P22" s="18">
        <f t="shared" si="7"/>
        <v>13459091</v>
      </c>
      <c r="Q22" s="79">
        <f t="shared" si="6"/>
        <v>1353761.8200000003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114675.24</v>
      </c>
      <c r="E24" s="88">
        <v>123153</v>
      </c>
      <c r="F24" s="88">
        <f t="shared" si="1"/>
        <v>-8477.759999999995</v>
      </c>
      <c r="G24" s="88">
        <v>221340.9</v>
      </c>
      <c r="H24" s="88">
        <v>246306</v>
      </c>
      <c r="I24" s="88">
        <f t="shared" si="2"/>
        <v>-24965.100000000006</v>
      </c>
      <c r="J24" s="88">
        <v>327717.81000000006</v>
      </c>
      <c r="K24" s="88">
        <v>369459</v>
      </c>
      <c r="L24" s="88">
        <f t="shared" si="3"/>
        <v>-41741.189999999944</v>
      </c>
      <c r="M24" s="88">
        <v>438017.75</v>
      </c>
      <c r="N24" s="88">
        <v>492612</v>
      </c>
      <c r="O24" s="88">
        <f t="shared" si="5"/>
        <v>-54594.25</v>
      </c>
      <c r="P24" s="88">
        <v>492612</v>
      </c>
      <c r="Q24" s="90">
        <f t="shared" si="6"/>
        <v>-54594.25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-1082609.5000000002</v>
      </c>
      <c r="E26" s="18">
        <f aca="true" t="shared" si="8" ref="E26:P26">E15-E22-E24</f>
        <v>-1381755</v>
      </c>
      <c r="F26" s="18">
        <f t="shared" si="8"/>
        <v>299145.49999999977</v>
      </c>
      <c r="G26" s="18">
        <f t="shared" si="8"/>
        <v>3011284.4899999998</v>
      </c>
      <c r="H26" s="18">
        <f t="shared" si="8"/>
        <v>2491332</v>
      </c>
      <c r="I26" s="18">
        <f t="shared" si="8"/>
        <v>519952.4899999999</v>
      </c>
      <c r="J26" s="18">
        <f t="shared" si="8"/>
        <v>2424697.779999998</v>
      </c>
      <c r="K26" s="18">
        <f t="shared" si="8"/>
        <v>1328372</v>
      </c>
      <c r="L26" s="18">
        <f t="shared" si="8"/>
        <v>1096325.7799999989</v>
      </c>
      <c r="M26" s="18">
        <f t="shared" si="8"/>
        <v>534299.5699999966</v>
      </c>
      <c r="N26" s="18">
        <f t="shared" si="8"/>
        <v>667441</v>
      </c>
      <c r="O26" s="18">
        <f t="shared" si="8"/>
        <v>-133141.4300000025</v>
      </c>
      <c r="P26" s="18">
        <f t="shared" si="8"/>
        <v>667441</v>
      </c>
      <c r="Q26" s="79">
        <f>SUM(M26-P26)</f>
        <v>-133141.43000000343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 t="shared" si="1"/>
        <v>0</v>
      </c>
      <c r="G28" s="25">
        <v>0</v>
      </c>
      <c r="H28" s="25">
        <v>0</v>
      </c>
      <c r="I28" s="25">
        <f t="shared" si="2"/>
        <v>0</v>
      </c>
      <c r="J28" s="25">
        <v>-367</v>
      </c>
      <c r="K28" s="25">
        <v>0</v>
      </c>
      <c r="L28" s="25">
        <f t="shared" si="3"/>
        <v>-367</v>
      </c>
      <c r="M28" s="25">
        <v>-12418.35</v>
      </c>
      <c r="N28" s="25">
        <v>-15000</v>
      </c>
      <c r="O28" s="25">
        <f>SUM(M28-N28)</f>
        <v>2581.6499999999996</v>
      </c>
      <c r="P28" s="25">
        <v>-15000</v>
      </c>
      <c r="Q28" s="78">
        <f>SUM(M28-P28)</f>
        <v>2581.6499999999996</v>
      </c>
    </row>
    <row r="29" spans="1:17" ht="12.75">
      <c r="A29" s="2">
        <v>815</v>
      </c>
      <c r="B29" s="8">
        <v>815</v>
      </c>
      <c r="C29" s="3" t="s">
        <v>10</v>
      </c>
      <c r="D29" s="25">
        <v>11016.71</v>
      </c>
      <c r="E29" s="25">
        <v>0</v>
      </c>
      <c r="F29" s="25">
        <f t="shared" si="1"/>
        <v>11016.71</v>
      </c>
      <c r="G29" s="25">
        <v>19766.72</v>
      </c>
      <c r="H29" s="25">
        <v>0</v>
      </c>
      <c r="I29" s="25">
        <f t="shared" si="2"/>
        <v>19766.72</v>
      </c>
      <c r="J29" s="25">
        <v>28516.73</v>
      </c>
      <c r="K29" s="25">
        <v>0</v>
      </c>
      <c r="L29" s="25">
        <f t="shared" si="3"/>
        <v>28516.73</v>
      </c>
      <c r="M29" s="25">
        <v>32734.27</v>
      </c>
      <c r="N29" s="25">
        <v>46000</v>
      </c>
      <c r="O29" s="25">
        <f>SUM(M29-N29)</f>
        <v>-13265.73</v>
      </c>
      <c r="P29" s="25">
        <v>46000</v>
      </c>
      <c r="Q29" s="78">
        <f>SUM(M29-P29)</f>
        <v>-13265.73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-1093626.2100000002</v>
      </c>
      <c r="E31" s="20">
        <f>E26+E28*-1-E29</f>
        <v>-1381755</v>
      </c>
      <c r="F31" s="20">
        <f t="shared" si="1"/>
        <v>288128.7899999998</v>
      </c>
      <c r="G31" s="20">
        <f>G26+G28*-1-G29</f>
        <v>2991517.7699999996</v>
      </c>
      <c r="H31" s="20">
        <f>H26+H28*-1-H29</f>
        <v>2491332</v>
      </c>
      <c r="I31" s="20">
        <f t="shared" si="2"/>
        <v>500185.76999999955</v>
      </c>
      <c r="J31" s="20">
        <f>J26+J28*-1-J29</f>
        <v>2396548.049999998</v>
      </c>
      <c r="K31" s="20">
        <f>K26+K28*-1-K29</f>
        <v>1328372</v>
      </c>
      <c r="L31" s="20">
        <f t="shared" si="3"/>
        <v>1068176.049999998</v>
      </c>
      <c r="M31" s="20">
        <f>M26+M28*-1-M29</f>
        <v>513983.64999999653</v>
      </c>
      <c r="N31" s="20">
        <f>N26+N28*-1-N29</f>
        <v>636441</v>
      </c>
      <c r="O31" s="20">
        <f>SUM(M31-N31)</f>
        <v>-122457.35000000347</v>
      </c>
      <c r="P31" s="20">
        <f>P26+P28*-1-P29</f>
        <v>636441</v>
      </c>
      <c r="Q31" s="80">
        <f>SUM(M31-P31)</f>
        <v>-122457.35000000347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14" t="s">
        <v>174</v>
      </c>
      <c r="E35" s="14" t="s">
        <v>174</v>
      </c>
      <c r="F35" s="14" t="s">
        <v>174</v>
      </c>
      <c r="G35" s="14" t="s">
        <v>175</v>
      </c>
      <c r="H35" s="14" t="s">
        <v>175</v>
      </c>
      <c r="I35" s="14" t="s">
        <v>175</v>
      </c>
      <c r="J35" s="14" t="s">
        <v>176</v>
      </c>
      <c r="K35" s="14" t="s">
        <v>176</v>
      </c>
      <c r="L35" s="14" t="s">
        <v>176</v>
      </c>
      <c r="M35" s="14" t="s">
        <v>177</v>
      </c>
      <c r="N35" s="14" t="s">
        <v>177</v>
      </c>
      <c r="O35" s="14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>SUM(D37-E37)</f>
        <v>0</v>
      </c>
      <c r="G37" s="25">
        <v>0</v>
      </c>
      <c r="H37" s="25">
        <v>0</v>
      </c>
      <c r="I37" s="25">
        <f>SUM(G37-H37)</f>
        <v>0</v>
      </c>
      <c r="J37" s="25">
        <v>0</v>
      </c>
      <c r="K37" s="25">
        <v>0</v>
      </c>
      <c r="L37" s="25">
        <f>SUM(J37-K37)</f>
        <v>0</v>
      </c>
      <c r="M37" s="25">
        <v>0</v>
      </c>
      <c r="N37" s="25">
        <v>0</v>
      </c>
      <c r="O37" s="25">
        <f>SUM(M37-N37)</f>
        <v>0</v>
      </c>
      <c r="P37" s="25">
        <v>0</v>
      </c>
      <c r="Q37" s="78">
        <f aca="true" t="shared" si="9" ref="Q37:Q56">SUM(M37-P37)</f>
        <v>0</v>
      </c>
    </row>
    <row r="38" spans="1:17" ht="12.75">
      <c r="A38" s="44">
        <v>3120</v>
      </c>
      <c r="B38" s="44">
        <v>3120</v>
      </c>
      <c r="C38" s="3" t="s">
        <v>91</v>
      </c>
      <c r="D38" s="25">
        <v>73750</v>
      </c>
      <c r="E38" s="25">
        <v>52250</v>
      </c>
      <c r="F38" s="25">
        <f aca="true" t="shared" si="10" ref="F38:F55">SUM(D38-E38)</f>
        <v>21500</v>
      </c>
      <c r="G38" s="25">
        <v>512054</v>
      </c>
      <c r="H38" s="25">
        <v>453500</v>
      </c>
      <c r="I38" s="25">
        <f aca="true" t="shared" si="11" ref="I38:I55">SUM(G38-H38)</f>
        <v>58554</v>
      </c>
      <c r="J38" s="25">
        <v>510654</v>
      </c>
      <c r="K38" s="25">
        <v>454750</v>
      </c>
      <c r="L38" s="25">
        <f aca="true" t="shared" si="12" ref="L38:L55">SUM(J38-K38)</f>
        <v>55904</v>
      </c>
      <c r="M38" s="25">
        <v>570667.89</v>
      </c>
      <c r="N38" s="25">
        <v>678000</v>
      </c>
      <c r="O38" s="25">
        <f aca="true" t="shared" si="13" ref="O38:O55">SUM(M38-N38)</f>
        <v>-107332.10999999999</v>
      </c>
      <c r="P38" s="25">
        <v>678000</v>
      </c>
      <c r="Q38" s="78">
        <f t="shared" si="9"/>
        <v>-107332.10999999999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10000</v>
      </c>
      <c r="F39" s="25">
        <f t="shared" si="10"/>
        <v>-10000</v>
      </c>
      <c r="G39" s="25">
        <v>0</v>
      </c>
      <c r="H39" s="25">
        <v>80000</v>
      </c>
      <c r="I39" s="25">
        <f t="shared" si="11"/>
        <v>-80000</v>
      </c>
      <c r="J39" s="25">
        <v>0</v>
      </c>
      <c r="K39" s="25">
        <v>108000</v>
      </c>
      <c r="L39" s="25">
        <f t="shared" si="12"/>
        <v>-108000</v>
      </c>
      <c r="M39" s="25">
        <v>4030</v>
      </c>
      <c r="N39" s="25">
        <v>126000</v>
      </c>
      <c r="O39" s="25">
        <f t="shared" si="13"/>
        <v>-121970</v>
      </c>
      <c r="P39" s="25">
        <v>126000</v>
      </c>
      <c r="Q39" s="78">
        <f t="shared" si="9"/>
        <v>-121970</v>
      </c>
    </row>
    <row r="40" spans="1:17" ht="12.75">
      <c r="A40" s="44">
        <v>3130</v>
      </c>
      <c r="B40" s="44">
        <v>3130</v>
      </c>
      <c r="C40" s="3" t="s">
        <v>93</v>
      </c>
      <c r="D40" s="25">
        <v>144277.1</v>
      </c>
      <c r="E40" s="25">
        <v>82500</v>
      </c>
      <c r="F40" s="25">
        <f t="shared" si="10"/>
        <v>61777.100000000006</v>
      </c>
      <c r="G40" s="25">
        <v>543300.52</v>
      </c>
      <c r="H40" s="25">
        <v>342500</v>
      </c>
      <c r="I40" s="25">
        <f t="shared" si="11"/>
        <v>200800.52000000002</v>
      </c>
      <c r="J40" s="25">
        <v>644938.69</v>
      </c>
      <c r="K40" s="25">
        <v>520500</v>
      </c>
      <c r="L40" s="25">
        <f t="shared" si="12"/>
        <v>124438.68999999994</v>
      </c>
      <c r="M40" s="25">
        <v>1026016.69</v>
      </c>
      <c r="N40" s="25">
        <v>821000</v>
      </c>
      <c r="O40" s="25">
        <f t="shared" si="13"/>
        <v>205016.68999999994</v>
      </c>
      <c r="P40" s="25">
        <v>821000</v>
      </c>
      <c r="Q40" s="78">
        <f t="shared" si="9"/>
        <v>205016.68999999994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>
        <f t="shared" si="9"/>
        <v>0</v>
      </c>
    </row>
    <row r="42" spans="1:17" ht="12.75">
      <c r="A42" s="44">
        <v>3210</v>
      </c>
      <c r="B42" s="44">
        <v>3210</v>
      </c>
      <c r="C42" s="3" t="s">
        <v>95</v>
      </c>
      <c r="D42" s="25">
        <v>916881</v>
      </c>
      <c r="E42" s="25">
        <v>989343</v>
      </c>
      <c r="F42" s="25">
        <f t="shared" si="10"/>
        <v>-72462</v>
      </c>
      <c r="G42" s="25">
        <v>4249892.07</v>
      </c>
      <c r="H42" s="25">
        <v>4499343</v>
      </c>
      <c r="I42" s="25">
        <f t="shared" si="11"/>
        <v>-249450.9299999997</v>
      </c>
      <c r="J42" s="25">
        <v>4659255.07</v>
      </c>
      <c r="K42" s="25">
        <v>4968843</v>
      </c>
      <c r="L42" s="25">
        <f t="shared" si="12"/>
        <v>-309587.9299999997</v>
      </c>
      <c r="M42" s="25">
        <v>5320619.68</v>
      </c>
      <c r="N42" s="25">
        <v>5581639</v>
      </c>
      <c r="O42" s="25">
        <f t="shared" si="13"/>
        <v>-261019.3200000003</v>
      </c>
      <c r="P42" s="25">
        <v>5581639</v>
      </c>
      <c r="Q42" s="78">
        <f t="shared" si="9"/>
        <v>-261019.3200000003</v>
      </c>
    </row>
    <row r="43" spans="1:17" ht="12.75">
      <c r="A43" s="44">
        <v>3215</v>
      </c>
      <c r="B43" s="44">
        <v>3215</v>
      </c>
      <c r="C43" s="3" t="s">
        <v>96</v>
      </c>
      <c r="D43" s="25">
        <v>378628.75</v>
      </c>
      <c r="E43" s="25">
        <v>356250</v>
      </c>
      <c r="F43" s="25">
        <f t="shared" si="10"/>
        <v>22378.75</v>
      </c>
      <c r="G43" s="25">
        <v>378628.75</v>
      </c>
      <c r="H43" s="25">
        <v>356250</v>
      </c>
      <c r="I43" s="25">
        <f t="shared" si="11"/>
        <v>22378.75</v>
      </c>
      <c r="J43" s="25">
        <v>378628.75</v>
      </c>
      <c r="K43" s="25">
        <v>356250</v>
      </c>
      <c r="L43" s="25">
        <f t="shared" si="12"/>
        <v>22378.75</v>
      </c>
      <c r="M43" s="25">
        <v>512192.5</v>
      </c>
      <c r="N43" s="25">
        <v>475000</v>
      </c>
      <c r="O43" s="25">
        <f t="shared" si="13"/>
        <v>37192.5</v>
      </c>
      <c r="P43" s="25">
        <v>475000</v>
      </c>
      <c r="Q43" s="78">
        <f t="shared" si="9"/>
        <v>37192.5</v>
      </c>
    </row>
    <row r="44" spans="1:17" ht="12.75">
      <c r="A44" s="44">
        <v>3217</v>
      </c>
      <c r="B44" s="44">
        <v>3217</v>
      </c>
      <c r="C44" s="3" t="s">
        <v>97</v>
      </c>
      <c r="D44" s="25">
        <v>254852.5</v>
      </c>
      <c r="E44" s="25">
        <v>350000</v>
      </c>
      <c r="F44" s="25">
        <f t="shared" si="10"/>
        <v>-95147.5</v>
      </c>
      <c r="G44" s="25">
        <v>479252.5</v>
      </c>
      <c r="H44" s="25">
        <v>800000</v>
      </c>
      <c r="I44" s="25">
        <f t="shared" si="11"/>
        <v>-320747.5</v>
      </c>
      <c r="J44" s="25">
        <v>653652.5</v>
      </c>
      <c r="K44" s="25">
        <v>800000</v>
      </c>
      <c r="L44" s="25">
        <f t="shared" si="12"/>
        <v>-146347.5</v>
      </c>
      <c r="M44" s="25">
        <v>826185.7</v>
      </c>
      <c r="N44" s="25">
        <v>992500</v>
      </c>
      <c r="O44" s="25">
        <f t="shared" si="13"/>
        <v>-166314.30000000005</v>
      </c>
      <c r="P44" s="25">
        <v>992500</v>
      </c>
      <c r="Q44" s="78">
        <f t="shared" si="9"/>
        <v>-166314.30000000005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451774.5</v>
      </c>
      <c r="H45" s="25">
        <v>400000</v>
      </c>
      <c r="I45" s="25">
        <f t="shared" si="11"/>
        <v>51774.5</v>
      </c>
      <c r="J45" s="25">
        <v>697524.5</v>
      </c>
      <c r="K45" s="25">
        <v>550000</v>
      </c>
      <c r="L45" s="25">
        <f t="shared" si="12"/>
        <v>147524.5</v>
      </c>
      <c r="M45" s="25">
        <v>724544.5</v>
      </c>
      <c r="N45" s="25">
        <v>550000</v>
      </c>
      <c r="O45" s="25">
        <f t="shared" si="13"/>
        <v>174544.5</v>
      </c>
      <c r="P45" s="25">
        <v>550000</v>
      </c>
      <c r="Q45" s="78">
        <f t="shared" si="9"/>
        <v>174544.5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1701712.97</v>
      </c>
      <c r="H46" s="25">
        <v>1500000</v>
      </c>
      <c r="I46" s="25">
        <f t="shared" si="11"/>
        <v>201712.96999999997</v>
      </c>
      <c r="J46" s="25">
        <v>1521900.97</v>
      </c>
      <c r="K46" s="25">
        <v>1650000</v>
      </c>
      <c r="L46" s="25">
        <f t="shared" si="12"/>
        <v>-128099.03000000003</v>
      </c>
      <c r="M46" s="25">
        <v>1164584.65</v>
      </c>
      <c r="N46" s="25">
        <v>1650000</v>
      </c>
      <c r="O46" s="25">
        <f t="shared" si="13"/>
        <v>-485415.3500000001</v>
      </c>
      <c r="P46" s="25">
        <v>1650000</v>
      </c>
      <c r="Q46" s="78">
        <f t="shared" si="9"/>
        <v>-485415.3500000001</v>
      </c>
    </row>
    <row r="47" spans="1:17" ht="12.75">
      <c r="A47" s="44">
        <v>3320</v>
      </c>
      <c r="B47" s="44">
        <v>3320</v>
      </c>
      <c r="C47" s="3" t="s">
        <v>100</v>
      </c>
      <c r="D47" s="25">
        <v>225063.18</v>
      </c>
      <c r="E47" s="25">
        <v>11400</v>
      </c>
      <c r="F47" s="25">
        <f t="shared" si="10"/>
        <v>213663.18</v>
      </c>
      <c r="G47" s="25">
        <v>814153.3400000001</v>
      </c>
      <c r="H47" s="25">
        <v>311400</v>
      </c>
      <c r="I47" s="25">
        <f t="shared" si="11"/>
        <v>502753.3400000001</v>
      </c>
      <c r="J47" s="25">
        <v>851160.3400000001</v>
      </c>
      <c r="K47" s="25">
        <v>61400</v>
      </c>
      <c r="L47" s="25">
        <f t="shared" si="12"/>
        <v>789760.3400000001</v>
      </c>
      <c r="M47" s="25">
        <v>826492.3400000001</v>
      </c>
      <c r="N47" s="25">
        <v>567000</v>
      </c>
      <c r="O47" s="25">
        <f t="shared" si="13"/>
        <v>259492.34000000008</v>
      </c>
      <c r="P47" s="25">
        <v>567000</v>
      </c>
      <c r="Q47" s="78">
        <f t="shared" si="9"/>
        <v>259492.34000000008</v>
      </c>
    </row>
    <row r="48" spans="1:17" ht="12.75">
      <c r="A48" s="44">
        <v>3321</v>
      </c>
      <c r="B48" s="44">
        <v>3321</v>
      </c>
      <c r="C48" s="3" t="s">
        <v>101</v>
      </c>
      <c r="D48" s="25">
        <v>57410</v>
      </c>
      <c r="E48" s="25">
        <v>35000</v>
      </c>
      <c r="F48" s="25">
        <f t="shared" si="10"/>
        <v>22410</v>
      </c>
      <c r="G48" s="25">
        <v>86515</v>
      </c>
      <c r="H48" s="25">
        <v>80000</v>
      </c>
      <c r="I48" s="25">
        <f t="shared" si="11"/>
        <v>6515</v>
      </c>
      <c r="J48" s="25">
        <v>125680</v>
      </c>
      <c r="K48" s="25">
        <v>115000</v>
      </c>
      <c r="L48" s="25">
        <f t="shared" si="12"/>
        <v>10680</v>
      </c>
      <c r="M48" s="25">
        <v>206630</v>
      </c>
      <c r="N48" s="25">
        <v>160000</v>
      </c>
      <c r="O48" s="25">
        <f t="shared" si="13"/>
        <v>46630</v>
      </c>
      <c r="P48" s="25">
        <v>160000</v>
      </c>
      <c r="Q48" s="78">
        <f t="shared" si="9"/>
        <v>46630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56000</v>
      </c>
      <c r="F49" s="25">
        <f t="shared" si="10"/>
        <v>-56000</v>
      </c>
      <c r="G49" s="25">
        <v>0</v>
      </c>
      <c r="H49" s="25">
        <v>116000</v>
      </c>
      <c r="I49" s="25">
        <f t="shared" si="11"/>
        <v>-116000</v>
      </c>
      <c r="J49" s="25">
        <v>500</v>
      </c>
      <c r="K49" s="25">
        <v>116000</v>
      </c>
      <c r="L49" s="25">
        <f t="shared" si="12"/>
        <v>-115500</v>
      </c>
      <c r="M49" s="25">
        <v>87088</v>
      </c>
      <c r="N49" s="25">
        <v>120000</v>
      </c>
      <c r="O49" s="25">
        <f t="shared" si="13"/>
        <v>-32912</v>
      </c>
      <c r="P49" s="25">
        <v>120000</v>
      </c>
      <c r="Q49" s="78">
        <f t="shared" si="9"/>
        <v>-32912</v>
      </c>
    </row>
    <row r="50" spans="1:17" ht="12.75">
      <c r="A50" s="44">
        <v>3350</v>
      </c>
      <c r="B50" s="44">
        <v>3350</v>
      </c>
      <c r="C50" s="3" t="s">
        <v>102</v>
      </c>
      <c r="D50" s="25">
        <v>47696</v>
      </c>
      <c r="E50" s="25">
        <v>30000</v>
      </c>
      <c r="F50" s="25">
        <f t="shared" si="10"/>
        <v>17696</v>
      </c>
      <c r="G50" s="25">
        <v>54977.2</v>
      </c>
      <c r="H50" s="25">
        <v>40000</v>
      </c>
      <c r="I50" s="25">
        <f t="shared" si="11"/>
        <v>14977.199999999997</v>
      </c>
      <c r="J50" s="25">
        <v>65460.61</v>
      </c>
      <c r="K50" s="25">
        <v>50000</v>
      </c>
      <c r="L50" s="25">
        <f t="shared" si="12"/>
        <v>15460.61</v>
      </c>
      <c r="M50" s="25">
        <v>148292.16</v>
      </c>
      <c r="N50" s="25">
        <v>80000</v>
      </c>
      <c r="O50" s="25">
        <f t="shared" si="13"/>
        <v>68292.16</v>
      </c>
      <c r="P50" s="25">
        <v>80000</v>
      </c>
      <c r="Q50" s="78">
        <f t="shared" si="9"/>
        <v>68292.16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>
        <f t="shared" si="9"/>
        <v>0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12356</v>
      </c>
      <c r="K52" s="25">
        <v>0</v>
      </c>
      <c r="L52" s="25">
        <f t="shared" si="12"/>
        <v>12356</v>
      </c>
      <c r="M52" s="25">
        <v>12356</v>
      </c>
      <c r="N52" s="25">
        <v>0</v>
      </c>
      <c r="O52" s="25">
        <f t="shared" si="13"/>
        <v>12356</v>
      </c>
      <c r="P52" s="25">
        <v>0</v>
      </c>
      <c r="Q52" s="78">
        <f t="shared" si="9"/>
        <v>12356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>
        <f t="shared" si="9"/>
        <v>0</v>
      </c>
    </row>
    <row r="54" spans="1:17" ht="12.75">
      <c r="A54" s="44">
        <v>3605</v>
      </c>
      <c r="B54" s="44">
        <v>3605</v>
      </c>
      <c r="C54" s="3" t="s">
        <v>104</v>
      </c>
      <c r="D54" s="25">
        <v>38250</v>
      </c>
      <c r="E54" s="25">
        <v>37000</v>
      </c>
      <c r="F54" s="25">
        <f t="shared" si="10"/>
        <v>1250</v>
      </c>
      <c r="G54" s="25">
        <v>54405</v>
      </c>
      <c r="H54" s="25">
        <v>37000</v>
      </c>
      <c r="I54" s="25">
        <f t="shared" si="11"/>
        <v>17405</v>
      </c>
      <c r="J54" s="25">
        <v>64405</v>
      </c>
      <c r="K54" s="25">
        <v>37000</v>
      </c>
      <c r="L54" s="25">
        <f t="shared" si="12"/>
        <v>27405</v>
      </c>
      <c r="M54" s="25">
        <v>74405</v>
      </c>
      <c r="N54" s="25">
        <v>37000</v>
      </c>
      <c r="O54" s="25">
        <f t="shared" si="13"/>
        <v>37405</v>
      </c>
      <c r="P54" s="25">
        <v>37000</v>
      </c>
      <c r="Q54" s="78">
        <f t="shared" si="9"/>
        <v>37405</v>
      </c>
    </row>
    <row r="55" spans="1:17" ht="12.75">
      <c r="A55" s="44">
        <v>3610</v>
      </c>
      <c r="B55" s="44">
        <v>3610</v>
      </c>
      <c r="C55" s="3" t="s">
        <v>105</v>
      </c>
      <c r="D55" s="25">
        <v>121672</v>
      </c>
      <c r="E55" s="25">
        <v>175000</v>
      </c>
      <c r="F55" s="25">
        <f t="shared" si="10"/>
        <v>-53328</v>
      </c>
      <c r="G55" s="25">
        <v>154672</v>
      </c>
      <c r="H55" s="25">
        <v>210000</v>
      </c>
      <c r="I55" s="25">
        <f t="shared" si="11"/>
        <v>-55328</v>
      </c>
      <c r="J55" s="25">
        <v>337268</v>
      </c>
      <c r="K55" s="25">
        <v>350000</v>
      </c>
      <c r="L55" s="25">
        <f t="shared" si="12"/>
        <v>-12732</v>
      </c>
      <c r="M55" s="25">
        <v>244218.72</v>
      </c>
      <c r="N55" s="25">
        <v>420000</v>
      </c>
      <c r="O55" s="25">
        <f t="shared" si="13"/>
        <v>-175781.28</v>
      </c>
      <c r="P55" s="25">
        <v>420000</v>
      </c>
      <c r="Q55" s="78">
        <f t="shared" si="9"/>
        <v>-175781.28</v>
      </c>
    </row>
    <row r="56" spans="1:17" ht="12.75">
      <c r="A56" s="44"/>
      <c r="B56" s="44"/>
      <c r="C56" s="17" t="s">
        <v>6</v>
      </c>
      <c r="D56" s="18">
        <f>SUM(D37:D55)</f>
        <v>2258480.5300000003</v>
      </c>
      <c r="E56" s="18">
        <f>SUM(E37:E55)</f>
        <v>2184743</v>
      </c>
      <c r="F56" s="18">
        <f>SUM(D56-E56)</f>
        <v>73737.53000000026</v>
      </c>
      <c r="G56" s="18">
        <f>SUM(G37:G55)</f>
        <v>9481337.85</v>
      </c>
      <c r="H56" s="18">
        <f>SUM(H37:H55)</f>
        <v>9225993</v>
      </c>
      <c r="I56" s="18">
        <f>SUM(G56-H56)</f>
        <v>255344.84999999963</v>
      </c>
      <c r="J56" s="18">
        <f>SUM(J37:J55)</f>
        <v>10523384.43</v>
      </c>
      <c r="K56" s="18">
        <f>SUM(K37:K55)</f>
        <v>10137743</v>
      </c>
      <c r="L56" s="18">
        <f>SUM(J56-K56)</f>
        <v>385641.4299999997</v>
      </c>
      <c r="M56" s="18">
        <f>SUM(M37:M55)</f>
        <v>11748323.830000002</v>
      </c>
      <c r="N56" s="18">
        <f>SUM(N37:N55)</f>
        <v>12258139</v>
      </c>
      <c r="O56" s="18">
        <f>SUM(M56-N56)</f>
        <v>-509815.16999999806</v>
      </c>
      <c r="P56" s="18">
        <f>SUM(P37:P55)</f>
        <v>12258139</v>
      </c>
      <c r="Q56" s="79">
        <f t="shared" si="9"/>
        <v>-509815.16999999806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29129.75</v>
      </c>
      <c r="E58" s="25">
        <v>10000</v>
      </c>
      <c r="F58" s="25">
        <f aca="true" t="shared" si="14" ref="F58:F64">SUM(D58-E58)</f>
        <v>19129.75</v>
      </c>
      <c r="G58" s="25">
        <v>715156.0800000001</v>
      </c>
      <c r="H58" s="25">
        <v>192500</v>
      </c>
      <c r="I58" s="25">
        <f aca="true" t="shared" si="15" ref="I58:I64">SUM(G58-H58)</f>
        <v>522656.0800000001</v>
      </c>
      <c r="J58" s="25">
        <v>933450.93</v>
      </c>
      <c r="K58" s="25">
        <v>425000</v>
      </c>
      <c r="L58" s="25">
        <f aca="true" t="shared" si="16" ref="L58:L64">SUM(J58-K58)</f>
        <v>508450.93000000005</v>
      </c>
      <c r="M58" s="25">
        <v>815434.01</v>
      </c>
      <c r="N58" s="25">
        <v>712000</v>
      </c>
      <c r="O58" s="25">
        <f aca="true" t="shared" si="17" ref="O58:O64">SUM(M58-N58)</f>
        <v>103434.01000000001</v>
      </c>
      <c r="P58" s="25">
        <v>712000</v>
      </c>
      <c r="Q58" s="78">
        <f aca="true" t="shared" si="18" ref="Q58:Q66">SUM(M58-P58)</f>
        <v>103434.01000000001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678753</v>
      </c>
      <c r="N59" s="25">
        <v>707930</v>
      </c>
      <c r="O59" s="25">
        <f t="shared" si="17"/>
        <v>-29177</v>
      </c>
      <c r="P59" s="25">
        <v>707930</v>
      </c>
      <c r="Q59" s="78">
        <f t="shared" si="18"/>
        <v>-29177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186105</v>
      </c>
      <c r="H60" s="25">
        <v>0</v>
      </c>
      <c r="I60" s="25">
        <f t="shared" si="15"/>
        <v>186105</v>
      </c>
      <c r="J60" s="25">
        <v>1008800</v>
      </c>
      <c r="K60" s="25">
        <v>826075</v>
      </c>
      <c r="L60" s="25">
        <f t="shared" si="16"/>
        <v>182725</v>
      </c>
      <c r="M60" s="25">
        <v>1008800</v>
      </c>
      <c r="N60" s="25">
        <v>826075</v>
      </c>
      <c r="O60" s="25">
        <f t="shared" si="17"/>
        <v>182725</v>
      </c>
      <c r="P60" s="25">
        <v>826075</v>
      </c>
      <c r="Q60" s="78">
        <f t="shared" si="18"/>
        <v>182725</v>
      </c>
    </row>
    <row r="61" spans="1:17" ht="12.75">
      <c r="A61" s="44">
        <v>3630</v>
      </c>
      <c r="B61" s="44">
        <v>3630</v>
      </c>
      <c r="C61" s="3" t="s">
        <v>109</v>
      </c>
      <c r="D61" s="25">
        <v>117731</v>
      </c>
      <c r="E61" s="25">
        <v>35000</v>
      </c>
      <c r="F61" s="25">
        <f t="shared" si="14"/>
        <v>82731</v>
      </c>
      <c r="G61" s="25">
        <v>117731</v>
      </c>
      <c r="H61" s="25">
        <v>35000</v>
      </c>
      <c r="I61" s="25">
        <f t="shared" si="15"/>
        <v>82731</v>
      </c>
      <c r="J61" s="25">
        <v>117731</v>
      </c>
      <c r="K61" s="25">
        <v>35000</v>
      </c>
      <c r="L61" s="25">
        <f t="shared" si="16"/>
        <v>82731</v>
      </c>
      <c r="M61" s="25">
        <v>117731</v>
      </c>
      <c r="N61" s="25">
        <v>35000</v>
      </c>
      <c r="O61" s="25">
        <f t="shared" si="17"/>
        <v>82731</v>
      </c>
      <c r="P61" s="25">
        <v>35000</v>
      </c>
      <c r="Q61" s="78">
        <f t="shared" si="18"/>
        <v>82731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SUM(D62-E62)</f>
        <v>0</v>
      </c>
      <c r="G62" s="25">
        <v>0</v>
      </c>
      <c r="H62" s="25">
        <v>0</v>
      </c>
      <c r="I62" s="25">
        <f>SUM(G62-H62)</f>
        <v>0</v>
      </c>
      <c r="J62" s="25">
        <v>0</v>
      </c>
      <c r="K62" s="25">
        <v>0</v>
      </c>
      <c r="L62" s="25">
        <f>SUM(J62-K62)</f>
        <v>0</v>
      </c>
      <c r="M62" s="25">
        <v>1345682.18</v>
      </c>
      <c r="N62" s="25">
        <v>0</v>
      </c>
      <c r="O62" s="25">
        <f>SUM(M62-N62)</f>
        <v>1345682.18</v>
      </c>
      <c r="P62" s="25">
        <v>0</v>
      </c>
      <c r="Q62" s="78">
        <f>SUM(M62-P62)</f>
        <v>1345682.18</v>
      </c>
    </row>
    <row r="63" spans="1:17" ht="12.75">
      <c r="A63" s="44">
        <v>3990</v>
      </c>
      <c r="B63" s="44">
        <v>3990</v>
      </c>
      <c r="C63" s="3" t="s">
        <v>110</v>
      </c>
      <c r="D63" s="25">
        <v>33739.5</v>
      </c>
      <c r="E63" s="25">
        <v>20000</v>
      </c>
      <c r="F63" s="25">
        <f t="shared" si="14"/>
        <v>13739.5</v>
      </c>
      <c r="G63" s="25">
        <v>48989.5</v>
      </c>
      <c r="H63" s="25">
        <v>40000</v>
      </c>
      <c r="I63" s="25">
        <f t="shared" si="15"/>
        <v>8989.5</v>
      </c>
      <c r="J63" s="25">
        <v>57689.5</v>
      </c>
      <c r="K63" s="25">
        <v>60000</v>
      </c>
      <c r="L63" s="25">
        <f t="shared" si="16"/>
        <v>-2310.5</v>
      </c>
      <c r="M63" s="25">
        <v>70446.12</v>
      </c>
      <c r="N63" s="25">
        <v>80000</v>
      </c>
      <c r="O63" s="25">
        <f t="shared" si="17"/>
        <v>-9553.880000000005</v>
      </c>
      <c r="P63" s="25">
        <v>80000</v>
      </c>
      <c r="Q63" s="78">
        <f t="shared" si="18"/>
        <v>-9553.880000000005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>
        <f t="shared" si="18"/>
        <v>0</v>
      </c>
    </row>
    <row r="65" spans="1:17" ht="12.75">
      <c r="A65" s="44"/>
      <c r="B65" s="44"/>
      <c r="C65" s="17" t="s">
        <v>17</v>
      </c>
      <c r="D65" s="18">
        <f>SUM(D58:D64)</f>
        <v>180600.25</v>
      </c>
      <c r="E65" s="18">
        <f>SUM(E58:E64)</f>
        <v>65000</v>
      </c>
      <c r="F65" s="18">
        <f>SUM(D65-E65)</f>
        <v>115600.25</v>
      </c>
      <c r="G65" s="18">
        <f>SUM(G58:G64)</f>
        <v>1067981.58</v>
      </c>
      <c r="H65" s="18">
        <f>SUM(H58:H64)</f>
        <v>267500</v>
      </c>
      <c r="I65" s="18">
        <f>SUM(G65-H65)</f>
        <v>800481.5800000001</v>
      </c>
      <c r="J65" s="18">
        <f>SUM(J58:J64)</f>
        <v>2117671.43</v>
      </c>
      <c r="K65" s="18">
        <f>SUM(K58:K64)</f>
        <v>1346075</v>
      </c>
      <c r="L65" s="18">
        <f>SUM(J65-K65)</f>
        <v>771596.4300000002</v>
      </c>
      <c r="M65" s="18">
        <f>SUM(M58:M64)</f>
        <v>4036846.3099999996</v>
      </c>
      <c r="N65" s="18">
        <f>SUM(N58:N64)</f>
        <v>2361005</v>
      </c>
      <c r="O65" s="18">
        <f>SUM(M65-N65)</f>
        <v>1675841.3099999996</v>
      </c>
      <c r="P65" s="18">
        <f>SUM(P58:P64)</f>
        <v>2361005</v>
      </c>
      <c r="Q65" s="79">
        <f t="shared" si="18"/>
        <v>1675841.3099999996</v>
      </c>
    </row>
    <row r="66" spans="1:17" ht="12.75">
      <c r="A66" s="21"/>
      <c r="B66" s="21"/>
      <c r="C66" s="17" t="s">
        <v>2</v>
      </c>
      <c r="D66" s="18">
        <f>D56+D65</f>
        <v>2439080.7800000003</v>
      </c>
      <c r="E66" s="18">
        <f>E56+E65</f>
        <v>2249743</v>
      </c>
      <c r="F66" s="18">
        <f>SUM(D66-E66)</f>
        <v>189337.78000000026</v>
      </c>
      <c r="G66" s="18">
        <f>SUM(G56,G65)</f>
        <v>10549319.43</v>
      </c>
      <c r="H66" s="18">
        <f>SUM(H56,H65)</f>
        <v>9493493</v>
      </c>
      <c r="I66" s="18">
        <f>SUM(G66-H66)</f>
        <v>1055826.4299999997</v>
      </c>
      <c r="J66" s="18">
        <f>SUM(J56,J65)</f>
        <v>12641055.86</v>
      </c>
      <c r="K66" s="18">
        <f>SUM(K56,K65)</f>
        <v>11483818</v>
      </c>
      <c r="L66" s="18">
        <f>SUM(J66-K66)</f>
        <v>1157237.8599999994</v>
      </c>
      <c r="M66" s="18">
        <f>SUM(M56,M65)</f>
        <v>15785170.14</v>
      </c>
      <c r="N66" s="18">
        <f>SUM(N56,N65)</f>
        <v>14619144</v>
      </c>
      <c r="O66" s="18">
        <f>SUM(M66-N66)</f>
        <v>1166026.1400000006</v>
      </c>
      <c r="P66" s="18">
        <f>SUM(P56,P65)</f>
        <v>14619144</v>
      </c>
      <c r="Q66" s="79">
        <f t="shared" si="18"/>
        <v>1166026.1400000006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499245</v>
      </c>
      <c r="E68" s="25">
        <v>183000</v>
      </c>
      <c r="F68" s="25">
        <f aca="true" t="shared" si="19" ref="F68:F83">SUM(D68-E68)</f>
        <v>316245</v>
      </c>
      <c r="G68" s="25">
        <v>682912.4</v>
      </c>
      <c r="H68" s="25">
        <v>303000</v>
      </c>
      <c r="I68" s="25">
        <f aca="true" t="shared" si="20" ref="I68:I83">SUM(G68-H68)</f>
        <v>379912.4</v>
      </c>
      <c r="J68" s="25">
        <v>750378.44</v>
      </c>
      <c r="K68" s="25">
        <v>479000</v>
      </c>
      <c r="L68" s="25">
        <f aca="true" t="shared" si="21" ref="L68:L83">SUM(J68-K68)</f>
        <v>271378.43999999994</v>
      </c>
      <c r="M68" s="25">
        <v>906757.44</v>
      </c>
      <c r="N68" s="25">
        <v>660500</v>
      </c>
      <c r="O68" s="25">
        <f aca="true" t="shared" si="22" ref="O68:O83">SUM(M68-N68)</f>
        <v>246257.43999999994</v>
      </c>
      <c r="P68" s="25">
        <v>660500</v>
      </c>
      <c r="Q68" s="78">
        <f aca="true" t="shared" si="23" ref="Q68:Q84">SUM(M68-P68)</f>
        <v>246257.43999999994</v>
      </c>
    </row>
    <row r="69" spans="1:17" ht="12.75">
      <c r="A69" s="44">
        <v>4221</v>
      </c>
      <c r="B69" s="44">
        <v>4221</v>
      </c>
      <c r="C69" s="3" t="s">
        <v>58</v>
      </c>
      <c r="D69" s="25">
        <v>7500</v>
      </c>
      <c r="E69" s="25">
        <v>5000</v>
      </c>
      <c r="F69" s="25">
        <f t="shared" si="19"/>
        <v>2500</v>
      </c>
      <c r="G69" s="25">
        <v>28800</v>
      </c>
      <c r="H69" s="25">
        <v>50000</v>
      </c>
      <c r="I69" s="25">
        <f t="shared" si="20"/>
        <v>-21200</v>
      </c>
      <c r="J69" s="25">
        <v>38300</v>
      </c>
      <c r="K69" s="25">
        <v>75000</v>
      </c>
      <c r="L69" s="25">
        <f t="shared" si="21"/>
        <v>-36700</v>
      </c>
      <c r="M69" s="25">
        <v>47300</v>
      </c>
      <c r="N69" s="25">
        <v>80000</v>
      </c>
      <c r="O69" s="25">
        <f t="shared" si="22"/>
        <v>-32700</v>
      </c>
      <c r="P69" s="25">
        <v>80000</v>
      </c>
      <c r="Q69" s="78">
        <f t="shared" si="23"/>
        <v>-32700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SUM(D70-E70)</f>
        <v>0</v>
      </c>
      <c r="G70" s="25">
        <v>0</v>
      </c>
      <c r="H70" s="25">
        <v>0</v>
      </c>
      <c r="I70" s="25">
        <f>SUM(G70-H70)</f>
        <v>0</v>
      </c>
      <c r="J70" s="25">
        <v>0</v>
      </c>
      <c r="K70" s="25">
        <v>0</v>
      </c>
      <c r="L70" s="25">
        <f>SUM(J70-K70)</f>
        <v>0</v>
      </c>
      <c r="M70" s="25">
        <v>0</v>
      </c>
      <c r="N70" s="25">
        <v>0</v>
      </c>
      <c r="O70" s="25">
        <f>SUM(M70-N70)</f>
        <v>0</v>
      </c>
      <c r="P70" s="25">
        <v>0</v>
      </c>
      <c r="Q70" s="78">
        <f>SUM(M70-P70)</f>
        <v>0</v>
      </c>
    </row>
    <row r="71" spans="1:17" ht="12.75">
      <c r="A71" s="44">
        <v>4225</v>
      </c>
      <c r="B71" s="44">
        <v>4225</v>
      </c>
      <c r="C71" s="3" t="s">
        <v>113</v>
      </c>
      <c r="D71" s="25">
        <v>157363.87</v>
      </c>
      <c r="E71" s="25">
        <v>5000</v>
      </c>
      <c r="F71" s="25">
        <f t="shared" si="19"/>
        <v>152363.87</v>
      </c>
      <c r="G71" s="25">
        <v>462074.08</v>
      </c>
      <c r="H71" s="25">
        <v>65000</v>
      </c>
      <c r="I71" s="25">
        <f t="shared" si="20"/>
        <v>397074.08</v>
      </c>
      <c r="J71" s="25">
        <v>480497.52999999997</v>
      </c>
      <c r="K71" s="25">
        <v>66000</v>
      </c>
      <c r="L71" s="25">
        <f t="shared" si="21"/>
        <v>414497.52999999997</v>
      </c>
      <c r="M71" s="25">
        <v>554647.9</v>
      </c>
      <c r="N71" s="25">
        <v>66000</v>
      </c>
      <c r="O71" s="25">
        <f t="shared" si="22"/>
        <v>488647.9</v>
      </c>
      <c r="P71" s="25">
        <v>66000</v>
      </c>
      <c r="Q71" s="78">
        <f t="shared" si="23"/>
        <v>488647.9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61000</v>
      </c>
      <c r="F72" s="25">
        <f t="shared" si="19"/>
        <v>-61000</v>
      </c>
      <c r="G72" s="25">
        <v>86921.84</v>
      </c>
      <c r="H72" s="25">
        <v>369000</v>
      </c>
      <c r="I72" s="25">
        <f t="shared" si="20"/>
        <v>-282078.16000000003</v>
      </c>
      <c r="J72" s="25">
        <v>88951.84</v>
      </c>
      <c r="K72" s="25">
        <v>519000</v>
      </c>
      <c r="L72" s="25">
        <f t="shared" si="21"/>
        <v>-430048.16000000003</v>
      </c>
      <c r="M72" s="25">
        <v>88951.84</v>
      </c>
      <c r="N72" s="25">
        <v>558000</v>
      </c>
      <c r="O72" s="25">
        <f t="shared" si="22"/>
        <v>-469048.16000000003</v>
      </c>
      <c r="P72" s="25">
        <v>558000</v>
      </c>
      <c r="Q72" s="78">
        <f t="shared" si="23"/>
        <v>-469048.16000000003</v>
      </c>
    </row>
    <row r="73" spans="1:17" ht="12.75">
      <c r="A73" s="44">
        <v>4230</v>
      </c>
      <c r="B73" s="44">
        <v>4230</v>
      </c>
      <c r="C73" s="3" t="s">
        <v>115</v>
      </c>
      <c r="D73" s="25">
        <v>92175</v>
      </c>
      <c r="E73" s="25">
        <v>107500</v>
      </c>
      <c r="F73" s="25">
        <f t="shared" si="19"/>
        <v>-15325</v>
      </c>
      <c r="G73" s="25">
        <v>168435</v>
      </c>
      <c r="H73" s="25">
        <v>163000</v>
      </c>
      <c r="I73" s="25">
        <f t="shared" si="20"/>
        <v>5435</v>
      </c>
      <c r="J73" s="25">
        <v>193420</v>
      </c>
      <c r="K73" s="25">
        <v>261500</v>
      </c>
      <c r="L73" s="25">
        <f t="shared" si="21"/>
        <v>-68080</v>
      </c>
      <c r="M73" s="25">
        <v>335856</v>
      </c>
      <c r="N73" s="25">
        <v>369000</v>
      </c>
      <c r="O73" s="25">
        <f t="shared" si="22"/>
        <v>-33144</v>
      </c>
      <c r="P73" s="25">
        <v>369000</v>
      </c>
      <c r="Q73" s="78">
        <f t="shared" si="23"/>
        <v>-33144</v>
      </c>
    </row>
    <row r="74" spans="1:17" ht="12.75">
      <c r="A74" s="44">
        <v>4241</v>
      </c>
      <c r="B74" s="44">
        <v>4241</v>
      </c>
      <c r="C74" s="3" t="s">
        <v>117</v>
      </c>
      <c r="D74" s="25">
        <v>120013.67</v>
      </c>
      <c r="E74" s="25">
        <v>148500</v>
      </c>
      <c r="F74" s="25">
        <f t="shared" si="19"/>
        <v>-28486.33</v>
      </c>
      <c r="G74" s="25">
        <v>382429.67000000004</v>
      </c>
      <c r="H74" s="25">
        <v>388500</v>
      </c>
      <c r="I74" s="25">
        <f t="shared" si="20"/>
        <v>-6070.329999999958</v>
      </c>
      <c r="J74" s="25">
        <v>851057.7100000001</v>
      </c>
      <c r="K74" s="25">
        <v>746500</v>
      </c>
      <c r="L74" s="25">
        <f t="shared" si="21"/>
        <v>104557.71000000008</v>
      </c>
      <c r="M74" s="25">
        <v>1127060.96</v>
      </c>
      <c r="N74" s="25">
        <v>848000</v>
      </c>
      <c r="O74" s="25">
        <f t="shared" si="22"/>
        <v>279060.95999999996</v>
      </c>
      <c r="P74" s="25">
        <v>848000</v>
      </c>
      <c r="Q74" s="78">
        <f t="shared" si="23"/>
        <v>279060.95999999996</v>
      </c>
    </row>
    <row r="75" spans="1:17" ht="12.75">
      <c r="A75" s="44">
        <v>4247</v>
      </c>
      <c r="B75" s="44">
        <v>4247</v>
      </c>
      <c r="C75" s="3" t="s">
        <v>59</v>
      </c>
      <c r="D75" s="25">
        <v>32000</v>
      </c>
      <c r="E75" s="25">
        <v>150000</v>
      </c>
      <c r="F75" s="25">
        <f t="shared" si="19"/>
        <v>-118000</v>
      </c>
      <c r="G75" s="25">
        <v>32000</v>
      </c>
      <c r="H75" s="25">
        <v>150000</v>
      </c>
      <c r="I75" s="25">
        <f t="shared" si="20"/>
        <v>-118000</v>
      </c>
      <c r="J75" s="25">
        <v>32000</v>
      </c>
      <c r="K75" s="25">
        <v>150000</v>
      </c>
      <c r="L75" s="25">
        <f t="shared" si="21"/>
        <v>-118000</v>
      </c>
      <c r="M75" s="25">
        <v>-54179.630000000005</v>
      </c>
      <c r="N75" s="25">
        <v>150000</v>
      </c>
      <c r="O75" s="25">
        <f t="shared" si="22"/>
        <v>-204179.63</v>
      </c>
      <c r="P75" s="25">
        <v>150000</v>
      </c>
      <c r="Q75" s="78">
        <f t="shared" si="23"/>
        <v>-204179.63</v>
      </c>
    </row>
    <row r="76" spans="1:17" ht="12.75">
      <c r="A76" s="44">
        <v>4280</v>
      </c>
      <c r="B76" s="44">
        <v>4280</v>
      </c>
      <c r="C76" s="3" t="s">
        <v>119</v>
      </c>
      <c r="D76" s="25">
        <v>105920.17</v>
      </c>
      <c r="E76" s="25">
        <v>80500</v>
      </c>
      <c r="F76" s="25">
        <f t="shared" si="19"/>
        <v>25420.17</v>
      </c>
      <c r="G76" s="25">
        <v>250901.01</v>
      </c>
      <c r="H76" s="25">
        <v>265500</v>
      </c>
      <c r="I76" s="25">
        <f t="shared" si="20"/>
        <v>-14598.98999999999</v>
      </c>
      <c r="J76" s="25">
        <v>338796.49</v>
      </c>
      <c r="K76" s="25">
        <v>355500</v>
      </c>
      <c r="L76" s="25">
        <f t="shared" si="21"/>
        <v>-16703.51000000001</v>
      </c>
      <c r="M76" s="25">
        <v>518411.72000000003</v>
      </c>
      <c r="N76" s="25">
        <v>482620</v>
      </c>
      <c r="O76" s="25">
        <f t="shared" si="22"/>
        <v>35791.72000000003</v>
      </c>
      <c r="P76" s="25">
        <v>482620</v>
      </c>
      <c r="Q76" s="78">
        <f t="shared" si="23"/>
        <v>35791.72000000003</v>
      </c>
    </row>
    <row r="77" spans="1:17" ht="12.75">
      <c r="A77" s="44">
        <v>4300</v>
      </c>
      <c r="B77" s="44">
        <v>4300</v>
      </c>
      <c r="C77" s="3" t="s">
        <v>120</v>
      </c>
      <c r="D77" s="25">
        <v>70062.25</v>
      </c>
      <c r="E77" s="25">
        <v>114000</v>
      </c>
      <c r="F77" s="25">
        <f t="shared" si="19"/>
        <v>-43937.75</v>
      </c>
      <c r="G77" s="25">
        <v>422905.34</v>
      </c>
      <c r="H77" s="25">
        <v>214000</v>
      </c>
      <c r="I77" s="25">
        <f t="shared" si="20"/>
        <v>208905.34000000003</v>
      </c>
      <c r="J77" s="25">
        <v>522807.74</v>
      </c>
      <c r="K77" s="25">
        <v>314000</v>
      </c>
      <c r="L77" s="25">
        <f t="shared" si="21"/>
        <v>208807.74</v>
      </c>
      <c r="M77" s="25">
        <v>918362.31</v>
      </c>
      <c r="N77" s="25">
        <v>574000</v>
      </c>
      <c r="O77" s="25">
        <f t="shared" si="22"/>
        <v>344362.31000000006</v>
      </c>
      <c r="P77" s="25">
        <v>574000</v>
      </c>
      <c r="Q77" s="78">
        <f t="shared" si="23"/>
        <v>344362.31000000006</v>
      </c>
    </row>
    <row r="78" spans="1:17" ht="12.75">
      <c r="A78" s="44">
        <v>4331</v>
      </c>
      <c r="B78" s="44">
        <v>4331</v>
      </c>
      <c r="C78" s="3" t="s">
        <v>121</v>
      </c>
      <c r="D78" s="25">
        <v>12063.97</v>
      </c>
      <c r="E78" s="25">
        <v>10000</v>
      </c>
      <c r="F78" s="25">
        <f t="shared" si="19"/>
        <v>2063.9699999999993</v>
      </c>
      <c r="G78" s="25">
        <v>13426.66</v>
      </c>
      <c r="H78" s="25">
        <v>17500</v>
      </c>
      <c r="I78" s="25">
        <f t="shared" si="20"/>
        <v>-4073.34</v>
      </c>
      <c r="J78" s="25">
        <v>13995.029999999999</v>
      </c>
      <c r="K78" s="25">
        <v>25000</v>
      </c>
      <c r="L78" s="25">
        <f t="shared" si="21"/>
        <v>-11004.970000000001</v>
      </c>
      <c r="M78" s="25">
        <v>43324.32</v>
      </c>
      <c r="N78" s="25">
        <v>35000</v>
      </c>
      <c r="O78" s="25">
        <f t="shared" si="22"/>
        <v>8324.32</v>
      </c>
      <c r="P78" s="25">
        <v>35000</v>
      </c>
      <c r="Q78" s="78">
        <f t="shared" si="23"/>
        <v>8324.32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19"/>
        <v>0</v>
      </c>
      <c r="G79" s="25">
        <v>0</v>
      </c>
      <c r="H79" s="25">
        <v>0</v>
      </c>
      <c r="I79" s="25">
        <f t="shared" si="20"/>
        <v>0</v>
      </c>
      <c r="J79" s="25">
        <v>0</v>
      </c>
      <c r="K79" s="25">
        <v>0</v>
      </c>
      <c r="L79" s="25">
        <f t="shared" si="21"/>
        <v>0</v>
      </c>
      <c r="M79" s="25">
        <v>0</v>
      </c>
      <c r="N79" s="25">
        <v>0</v>
      </c>
      <c r="O79" s="25">
        <f t="shared" si="22"/>
        <v>0</v>
      </c>
      <c r="P79" s="25">
        <v>0</v>
      </c>
      <c r="Q79" s="78">
        <f t="shared" si="23"/>
        <v>0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SUM(D80-E80)</f>
        <v>0</v>
      </c>
      <c r="G80" s="25">
        <v>0</v>
      </c>
      <c r="H80" s="25">
        <v>0</v>
      </c>
      <c r="I80" s="25">
        <f>SUM(G80-H80)</f>
        <v>0</v>
      </c>
      <c r="J80" s="25">
        <v>0</v>
      </c>
      <c r="K80" s="25">
        <v>0</v>
      </c>
      <c r="L80" s="25">
        <f>SUM(J80-K80)</f>
        <v>0</v>
      </c>
      <c r="M80" s="25">
        <v>1349712.18</v>
      </c>
      <c r="N80" s="25">
        <v>0</v>
      </c>
      <c r="O80" s="25">
        <f>SUM(M80-N80)</f>
        <v>1349712.18</v>
      </c>
      <c r="P80" s="25">
        <v>0</v>
      </c>
      <c r="Q80" s="78">
        <f>SUM(M80-P80)</f>
        <v>1349712.18</v>
      </c>
    </row>
    <row r="81" spans="1:17" ht="12.75">
      <c r="A81" s="44">
        <v>4990</v>
      </c>
      <c r="B81" s="44">
        <v>4990</v>
      </c>
      <c r="C81" s="3" t="s">
        <v>123</v>
      </c>
      <c r="D81" s="25">
        <v>-60054</v>
      </c>
      <c r="E81" s="25">
        <v>15270</v>
      </c>
      <c r="F81" s="25">
        <f>SUM(D81-E81)</f>
        <v>-75324</v>
      </c>
      <c r="G81" s="25">
        <v>-64895</v>
      </c>
      <c r="H81" s="25">
        <v>23080</v>
      </c>
      <c r="I81" s="25">
        <f>SUM(G81-H81)</f>
        <v>-87975</v>
      </c>
      <c r="J81" s="25">
        <v>-103580</v>
      </c>
      <c r="K81" s="25">
        <v>23080</v>
      </c>
      <c r="L81" s="25">
        <f>SUM(J81-K81)</f>
        <v>-126660</v>
      </c>
      <c r="M81" s="25">
        <v>-129679</v>
      </c>
      <c r="N81" s="25">
        <v>9770</v>
      </c>
      <c r="O81" s="25">
        <f>SUM(M81-N81)</f>
        <v>-139449</v>
      </c>
      <c r="P81" s="25">
        <v>9770</v>
      </c>
      <c r="Q81" s="78">
        <f>SUM(M81-P81)</f>
        <v>-139449</v>
      </c>
    </row>
    <row r="82" spans="1:17" ht="12.75">
      <c r="A82" s="44">
        <v>6550</v>
      </c>
      <c r="B82" s="44">
        <v>6550</v>
      </c>
      <c r="C82" s="3" t="s">
        <v>141</v>
      </c>
      <c r="D82" s="25">
        <v>117333.52</v>
      </c>
      <c r="E82" s="25">
        <v>293700</v>
      </c>
      <c r="F82" s="25">
        <f>SUM(D82-E82)</f>
        <v>-176366.47999999998</v>
      </c>
      <c r="G82" s="25">
        <v>291537.68000000005</v>
      </c>
      <c r="H82" s="25">
        <v>429200</v>
      </c>
      <c r="I82" s="25">
        <f>SUM(G82-H82)</f>
        <v>-137662.31999999995</v>
      </c>
      <c r="J82" s="25">
        <v>444404.02999999997</v>
      </c>
      <c r="K82" s="25">
        <v>518700</v>
      </c>
      <c r="L82" s="25">
        <f>SUM(J82-K82)</f>
        <v>-74295.97000000003</v>
      </c>
      <c r="M82" s="25">
        <v>625718.85</v>
      </c>
      <c r="N82" s="25">
        <v>615500</v>
      </c>
      <c r="O82" s="25">
        <f>SUM(M82-N82)</f>
        <v>10218.849999999977</v>
      </c>
      <c r="P82" s="25">
        <v>615500</v>
      </c>
      <c r="Q82" s="78">
        <f>SUM(M82-P82)</f>
        <v>10218.849999999977</v>
      </c>
    </row>
    <row r="83" spans="1:17" ht="12.75">
      <c r="A83" s="44">
        <v>6555</v>
      </c>
      <c r="B83" s="44">
        <v>6555</v>
      </c>
      <c r="C83" s="3" t="s">
        <v>142</v>
      </c>
      <c r="D83" s="25">
        <v>61612.5</v>
      </c>
      <c r="E83" s="25">
        <v>2500</v>
      </c>
      <c r="F83" s="25">
        <f t="shared" si="19"/>
        <v>59112.5</v>
      </c>
      <c r="G83" s="25">
        <v>261612.5</v>
      </c>
      <c r="H83" s="25">
        <v>2500</v>
      </c>
      <c r="I83" s="25">
        <f t="shared" si="20"/>
        <v>259112.5</v>
      </c>
      <c r="J83" s="25">
        <v>261612.5</v>
      </c>
      <c r="K83" s="25">
        <v>2500</v>
      </c>
      <c r="L83" s="25">
        <f t="shared" si="21"/>
        <v>259112.5</v>
      </c>
      <c r="M83" s="25">
        <v>296612.5</v>
      </c>
      <c r="N83" s="25">
        <v>242500</v>
      </c>
      <c r="O83" s="25">
        <f t="shared" si="22"/>
        <v>54112.5</v>
      </c>
      <c r="P83" s="25">
        <v>242500</v>
      </c>
      <c r="Q83" s="78">
        <f t="shared" si="23"/>
        <v>54112.5</v>
      </c>
    </row>
    <row r="84" spans="1:17" ht="12.75">
      <c r="A84" s="21"/>
      <c r="B84" s="21"/>
      <c r="C84" s="17" t="s">
        <v>7</v>
      </c>
      <c r="D84" s="18">
        <f>SUM(D68:D83)</f>
        <v>1215235.95</v>
      </c>
      <c r="E84" s="18">
        <f>SUM(E68:E83)</f>
        <v>1175970</v>
      </c>
      <c r="F84" s="18">
        <f>SUM(D84-E84)</f>
        <v>39265.94999999995</v>
      </c>
      <c r="G84" s="18">
        <f>SUM(G68:G83)</f>
        <v>3019061.1800000006</v>
      </c>
      <c r="H84" s="18">
        <f>SUM(H68:H83)</f>
        <v>2440280</v>
      </c>
      <c r="I84" s="18">
        <f>SUM(G84-H84)</f>
        <v>578781.1800000006</v>
      </c>
      <c r="J84" s="18">
        <f>SUM(J68:J83)</f>
        <v>3912641.3099999996</v>
      </c>
      <c r="K84" s="18">
        <f>SUM(K68:K83)</f>
        <v>3535780</v>
      </c>
      <c r="L84" s="18">
        <f>SUM(J84-K84)</f>
        <v>376861.3099999996</v>
      </c>
      <c r="M84" s="18">
        <f>SUM(M68:M83)</f>
        <v>6628857.39</v>
      </c>
      <c r="N84" s="18">
        <f>SUM(N68:N83)</f>
        <v>4690890</v>
      </c>
      <c r="O84" s="18">
        <f>SUM(M84-N84)</f>
        <v>1937967.3899999997</v>
      </c>
      <c r="P84" s="18">
        <f>SUM(P68:P83)</f>
        <v>4690890</v>
      </c>
      <c r="Q84" s="79">
        <f t="shared" si="23"/>
        <v>1937967.3899999997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12729</v>
      </c>
      <c r="E86" s="25">
        <v>14000</v>
      </c>
      <c r="F86" s="25">
        <f aca="true" t="shared" si="24" ref="F86:F108">SUM(D86-E86)</f>
        <v>-1271</v>
      </c>
      <c r="G86" s="25">
        <v>94768</v>
      </c>
      <c r="H86" s="25">
        <v>29000</v>
      </c>
      <c r="I86" s="25">
        <f>SUM(G86-H86)</f>
        <v>65768</v>
      </c>
      <c r="J86" s="25">
        <v>148094.53</v>
      </c>
      <c r="K86" s="25">
        <v>39000</v>
      </c>
      <c r="L86" s="25">
        <f aca="true" t="shared" si="25" ref="L86:L108">SUM(J86-K86)</f>
        <v>109094.53</v>
      </c>
      <c r="M86" s="25">
        <v>184879.53</v>
      </c>
      <c r="N86" s="25">
        <v>57000</v>
      </c>
      <c r="O86" s="25">
        <f aca="true" t="shared" si="26" ref="O86:O108">SUM(M86-N86)</f>
        <v>127879.53</v>
      </c>
      <c r="P86" s="25">
        <v>57000</v>
      </c>
      <c r="Q86" s="78">
        <f aca="true" t="shared" si="27" ref="Q86:Q109">SUM(M86-P86)</f>
        <v>127879.53</v>
      </c>
    </row>
    <row r="87" spans="1:17" ht="12.75">
      <c r="A87" s="44">
        <v>4250</v>
      </c>
      <c r="B87" s="44">
        <v>4250</v>
      </c>
      <c r="C87" s="3" t="s">
        <v>118</v>
      </c>
      <c r="D87" s="25">
        <v>67522</v>
      </c>
      <c r="E87" s="25">
        <v>0</v>
      </c>
      <c r="F87" s="25">
        <f>SUM(D87-E87)</f>
        <v>67522</v>
      </c>
      <c r="G87" s="25">
        <v>124312.36</v>
      </c>
      <c r="H87" s="25">
        <v>0</v>
      </c>
      <c r="I87" s="25">
        <f>SUM(G87-H87)</f>
        <v>124312.36</v>
      </c>
      <c r="J87" s="25">
        <v>140486.36</v>
      </c>
      <c r="K87" s="25">
        <v>0</v>
      </c>
      <c r="L87" s="25">
        <f>SUM(J87-K87)</f>
        <v>140486.36</v>
      </c>
      <c r="M87" s="25">
        <v>198933.38</v>
      </c>
      <c r="N87" s="25">
        <v>0</v>
      </c>
      <c r="O87" s="25">
        <f>SUM(M87-N87)</f>
        <v>198933.38</v>
      </c>
      <c r="P87" s="25">
        <v>0</v>
      </c>
      <c r="Q87" s="78">
        <f>SUM(M87-P87)</f>
        <v>198933.38</v>
      </c>
    </row>
    <row r="88" spans="1:17" ht="12.75">
      <c r="A88" s="44">
        <v>5000</v>
      </c>
      <c r="B88" s="44">
        <v>5000</v>
      </c>
      <c r="C88" s="3" t="s">
        <v>124</v>
      </c>
      <c r="D88" s="25">
        <v>533460.34</v>
      </c>
      <c r="E88" s="25">
        <v>1334648</v>
      </c>
      <c r="F88" s="25">
        <f>SUM(D88-E88)</f>
        <v>-801187.66</v>
      </c>
      <c r="G88" s="25">
        <v>1002397.8300000001</v>
      </c>
      <c r="H88" s="25">
        <v>2435820</v>
      </c>
      <c r="I88" s="25">
        <f>SUM(G88-H88)</f>
        <v>-1433422.17</v>
      </c>
      <c r="J88" s="25">
        <v>1477167.49</v>
      </c>
      <c r="K88" s="25">
        <v>3576992</v>
      </c>
      <c r="L88" s="25">
        <f>SUM(J88-K88)</f>
        <v>-2099824.51</v>
      </c>
      <c r="M88" s="25">
        <v>2133446.98</v>
      </c>
      <c r="N88" s="25">
        <v>5013807</v>
      </c>
      <c r="O88" s="25">
        <f>SUM(M88-N88)</f>
        <v>-2880360.02</v>
      </c>
      <c r="P88" s="25">
        <v>5013807</v>
      </c>
      <c r="Q88" s="78">
        <f>SUM(M88-P88)</f>
        <v>-2880360.02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SUM(D89-E89)</f>
        <v>0</v>
      </c>
      <c r="G89" s="25">
        <v>0</v>
      </c>
      <c r="H89" s="25">
        <v>0</v>
      </c>
      <c r="I89" s="25">
        <f>SUM(G89-H89)</f>
        <v>0</v>
      </c>
      <c r="J89" s="25">
        <v>123750</v>
      </c>
      <c r="K89" s="25">
        <v>0</v>
      </c>
      <c r="L89" s="25">
        <f>SUM(J89-K89)</f>
        <v>123750</v>
      </c>
      <c r="M89" s="25">
        <v>135750</v>
      </c>
      <c r="N89" s="25">
        <v>0</v>
      </c>
      <c r="O89" s="25">
        <f>SUM(M89-N89)</f>
        <v>135750</v>
      </c>
      <c r="P89" s="25">
        <v>0</v>
      </c>
      <c r="Q89" s="78"/>
    </row>
    <row r="90" spans="1:17" ht="12.75">
      <c r="A90" s="75">
        <v>5007</v>
      </c>
      <c r="B90" s="44">
        <v>5007</v>
      </c>
      <c r="C90" s="3" t="s">
        <v>65</v>
      </c>
      <c r="D90" s="25">
        <v>246848</v>
      </c>
      <c r="E90" s="25">
        <v>0</v>
      </c>
      <c r="F90" s="25">
        <f t="shared" si="24"/>
        <v>246848</v>
      </c>
      <c r="G90" s="25">
        <v>656764</v>
      </c>
      <c r="H90" s="25">
        <v>0</v>
      </c>
      <c r="I90" s="25">
        <f aca="true" t="shared" si="28" ref="I90:I108">SUM(G90-H90)</f>
        <v>656764</v>
      </c>
      <c r="J90" s="25">
        <v>896752</v>
      </c>
      <c r="K90" s="25">
        <v>0</v>
      </c>
      <c r="L90" s="25">
        <f t="shared" si="25"/>
        <v>896752</v>
      </c>
      <c r="M90" s="25">
        <v>1234663</v>
      </c>
      <c r="N90" s="25">
        <v>0</v>
      </c>
      <c r="O90" s="25">
        <f t="shared" si="26"/>
        <v>1234663</v>
      </c>
      <c r="P90" s="25">
        <v>0</v>
      </c>
      <c r="Q90" s="78">
        <f t="shared" si="27"/>
        <v>1234663</v>
      </c>
    </row>
    <row r="91" spans="1:17" ht="12.75">
      <c r="A91" s="44">
        <v>5010</v>
      </c>
      <c r="B91" s="44">
        <v>5010</v>
      </c>
      <c r="C91" s="3" t="s">
        <v>125</v>
      </c>
      <c r="D91" s="25">
        <v>4600</v>
      </c>
      <c r="E91" s="25">
        <v>0</v>
      </c>
      <c r="F91" s="25">
        <f t="shared" si="24"/>
        <v>4600</v>
      </c>
      <c r="G91" s="25">
        <v>4600</v>
      </c>
      <c r="H91" s="25">
        <v>0</v>
      </c>
      <c r="I91" s="25">
        <f t="shared" si="28"/>
        <v>4600</v>
      </c>
      <c r="J91" s="25">
        <v>4600</v>
      </c>
      <c r="K91" s="25">
        <v>0</v>
      </c>
      <c r="L91" s="25">
        <f t="shared" si="25"/>
        <v>4600</v>
      </c>
      <c r="M91" s="25">
        <v>4600</v>
      </c>
      <c r="N91" s="25">
        <v>0</v>
      </c>
      <c r="O91" s="25">
        <f t="shared" si="26"/>
        <v>4600</v>
      </c>
      <c r="P91" s="25">
        <v>0</v>
      </c>
      <c r="Q91" s="78">
        <f t="shared" si="27"/>
        <v>4600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4"/>
        <v>0</v>
      </c>
      <c r="G92" s="25">
        <v>0</v>
      </c>
      <c r="H92" s="25">
        <v>0</v>
      </c>
      <c r="I92" s="25">
        <f t="shared" si="28"/>
        <v>0</v>
      </c>
      <c r="J92" s="25">
        <v>0</v>
      </c>
      <c r="K92" s="25">
        <v>0</v>
      </c>
      <c r="L92" s="25">
        <f t="shared" si="25"/>
        <v>0</v>
      </c>
      <c r="M92" s="25">
        <v>0</v>
      </c>
      <c r="N92" s="25">
        <v>0</v>
      </c>
      <c r="O92" s="25">
        <f t="shared" si="26"/>
        <v>0</v>
      </c>
      <c r="P92" s="25">
        <v>0</v>
      </c>
      <c r="Q92" s="78">
        <f t="shared" si="27"/>
        <v>0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4"/>
        <v>0</v>
      </c>
      <c r="G93" s="25">
        <v>0</v>
      </c>
      <c r="H93" s="25">
        <v>0</v>
      </c>
      <c r="I93" s="25">
        <f t="shared" si="28"/>
        <v>0</v>
      </c>
      <c r="J93" s="25">
        <v>0</v>
      </c>
      <c r="K93" s="25">
        <v>0</v>
      </c>
      <c r="L93" s="25">
        <f t="shared" si="25"/>
        <v>0</v>
      </c>
      <c r="M93" s="25">
        <v>0</v>
      </c>
      <c r="N93" s="25">
        <v>0</v>
      </c>
      <c r="O93" s="25">
        <f t="shared" si="26"/>
        <v>0</v>
      </c>
      <c r="P93" s="25">
        <v>0</v>
      </c>
      <c r="Q93" s="78">
        <f t="shared" si="27"/>
        <v>0</v>
      </c>
    </row>
    <row r="94" spans="1:17" ht="12.75">
      <c r="A94" s="44">
        <v>5100</v>
      </c>
      <c r="B94" s="44">
        <v>5100</v>
      </c>
      <c r="C94" s="3" t="s">
        <v>60</v>
      </c>
      <c r="D94" s="25">
        <v>337255</v>
      </c>
      <c r="E94" s="25">
        <v>55000</v>
      </c>
      <c r="F94" s="25">
        <f t="shared" si="24"/>
        <v>282255</v>
      </c>
      <c r="G94" s="25">
        <v>577123</v>
      </c>
      <c r="H94" s="25">
        <v>67500</v>
      </c>
      <c r="I94" s="25">
        <f t="shared" si="28"/>
        <v>509623</v>
      </c>
      <c r="J94" s="25">
        <v>599243</v>
      </c>
      <c r="K94" s="25">
        <v>77500</v>
      </c>
      <c r="L94" s="25">
        <f t="shared" si="25"/>
        <v>521743</v>
      </c>
      <c r="M94" s="25">
        <v>816881</v>
      </c>
      <c r="N94" s="25">
        <v>132415</v>
      </c>
      <c r="O94" s="25">
        <f t="shared" si="26"/>
        <v>684466</v>
      </c>
      <c r="P94" s="25">
        <v>132415</v>
      </c>
      <c r="Q94" s="78">
        <f t="shared" si="27"/>
        <v>684466</v>
      </c>
    </row>
    <row r="95" spans="1:17" ht="12.75">
      <c r="A95" s="44">
        <v>5180</v>
      </c>
      <c r="B95" s="44">
        <v>5180</v>
      </c>
      <c r="C95" s="3" t="s">
        <v>127</v>
      </c>
      <c r="D95" s="25">
        <v>65464.240000000005</v>
      </c>
      <c r="E95" s="25">
        <v>69550</v>
      </c>
      <c r="F95" s="25">
        <f t="shared" si="24"/>
        <v>-4085.7599999999948</v>
      </c>
      <c r="G95" s="25">
        <v>122633.73999999999</v>
      </c>
      <c r="H95" s="25">
        <v>136680</v>
      </c>
      <c r="I95" s="25">
        <f t="shared" si="28"/>
        <v>-14046.26000000001</v>
      </c>
      <c r="J95" s="25">
        <v>180204.09999999998</v>
      </c>
      <c r="K95" s="25">
        <v>214600</v>
      </c>
      <c r="L95" s="25">
        <f t="shared" si="25"/>
        <v>-34395.90000000002</v>
      </c>
      <c r="M95" s="25">
        <v>259854.64</v>
      </c>
      <c r="N95" s="25">
        <v>302150</v>
      </c>
      <c r="O95" s="25">
        <f t="shared" si="26"/>
        <v>-42295.359999999986</v>
      </c>
      <c r="P95" s="25">
        <v>302150</v>
      </c>
      <c r="Q95" s="78">
        <f t="shared" si="27"/>
        <v>-42295.359999999986</v>
      </c>
    </row>
    <row r="96" spans="1:17" ht="12.75">
      <c r="A96" s="44">
        <v>5182</v>
      </c>
      <c r="B96" s="44">
        <v>5182</v>
      </c>
      <c r="C96" s="3" t="s">
        <v>128</v>
      </c>
      <c r="D96" s="25">
        <v>9230.46</v>
      </c>
      <c r="E96" s="25">
        <v>15640</v>
      </c>
      <c r="F96" s="25">
        <f t="shared" si="24"/>
        <v>-6409.540000000001</v>
      </c>
      <c r="G96" s="25">
        <v>17291.35</v>
      </c>
      <c r="H96" s="25">
        <v>31280</v>
      </c>
      <c r="I96" s="25">
        <f t="shared" si="28"/>
        <v>-13988.650000000001</v>
      </c>
      <c r="J96" s="25">
        <v>25408.77</v>
      </c>
      <c r="K96" s="25">
        <v>47930</v>
      </c>
      <c r="L96" s="25">
        <f t="shared" si="25"/>
        <v>-22521.23</v>
      </c>
      <c r="M96" s="25">
        <v>36639.5</v>
      </c>
      <c r="N96" s="25">
        <v>64574</v>
      </c>
      <c r="O96" s="25">
        <f t="shared" si="26"/>
        <v>-27934.5</v>
      </c>
      <c r="P96" s="25">
        <v>64574</v>
      </c>
      <c r="Q96" s="78">
        <f t="shared" si="27"/>
        <v>-27934.5</v>
      </c>
    </row>
    <row r="97" spans="1:17" ht="12.75">
      <c r="A97" s="44">
        <v>5210</v>
      </c>
      <c r="B97" s="44">
        <v>5210</v>
      </c>
      <c r="C97" s="3" t="s">
        <v>129</v>
      </c>
      <c r="D97" s="25">
        <v>1500</v>
      </c>
      <c r="E97" s="25">
        <v>1500</v>
      </c>
      <c r="F97" s="25">
        <f t="shared" si="24"/>
        <v>0</v>
      </c>
      <c r="G97" s="25">
        <v>3000</v>
      </c>
      <c r="H97" s="25">
        <v>3000</v>
      </c>
      <c r="I97" s="25">
        <f t="shared" si="28"/>
        <v>0</v>
      </c>
      <c r="J97" s="25">
        <v>4000</v>
      </c>
      <c r="K97" s="25">
        <v>4500</v>
      </c>
      <c r="L97" s="25">
        <f t="shared" si="25"/>
        <v>-500</v>
      </c>
      <c r="M97" s="25">
        <v>5821.87</v>
      </c>
      <c r="N97" s="25">
        <v>6000</v>
      </c>
      <c r="O97" s="25">
        <f t="shared" si="26"/>
        <v>-178.1300000000001</v>
      </c>
      <c r="P97" s="25">
        <v>6000</v>
      </c>
      <c r="Q97" s="78">
        <f t="shared" si="27"/>
        <v>-178.1300000000001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4"/>
        <v>0</v>
      </c>
      <c r="G98" s="25">
        <v>0</v>
      </c>
      <c r="H98" s="25">
        <v>0</v>
      </c>
      <c r="I98" s="25">
        <f t="shared" si="28"/>
        <v>0</v>
      </c>
      <c r="J98" s="25">
        <v>0</v>
      </c>
      <c r="K98" s="25">
        <v>0</v>
      </c>
      <c r="L98" s="25">
        <f t="shared" si="25"/>
        <v>0</v>
      </c>
      <c r="M98" s="25">
        <v>0</v>
      </c>
      <c r="N98" s="25">
        <v>0</v>
      </c>
      <c r="O98" s="25">
        <f t="shared" si="26"/>
        <v>0</v>
      </c>
      <c r="P98" s="25">
        <v>0</v>
      </c>
      <c r="Q98" s="78">
        <f t="shared" si="27"/>
        <v>0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4"/>
        <v>0</v>
      </c>
      <c r="G99" s="25">
        <v>0</v>
      </c>
      <c r="H99" s="25">
        <v>0</v>
      </c>
      <c r="I99" s="25">
        <f t="shared" si="28"/>
        <v>0</v>
      </c>
      <c r="J99" s="25">
        <v>0</v>
      </c>
      <c r="K99" s="25">
        <v>0</v>
      </c>
      <c r="L99" s="25">
        <f t="shared" si="25"/>
        <v>0</v>
      </c>
      <c r="M99" s="25">
        <v>0</v>
      </c>
      <c r="N99" s="25">
        <v>0</v>
      </c>
      <c r="O99" s="25">
        <f t="shared" si="26"/>
        <v>0</v>
      </c>
      <c r="P99" s="25">
        <v>0</v>
      </c>
      <c r="Q99" s="78">
        <f t="shared" si="27"/>
        <v>0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4"/>
        <v>0</v>
      </c>
      <c r="G100" s="25">
        <v>0</v>
      </c>
      <c r="H100" s="25">
        <v>0</v>
      </c>
      <c r="I100" s="25">
        <f t="shared" si="28"/>
        <v>0</v>
      </c>
      <c r="J100" s="25">
        <v>0</v>
      </c>
      <c r="K100" s="25">
        <v>0</v>
      </c>
      <c r="L100" s="25">
        <f t="shared" si="25"/>
        <v>0</v>
      </c>
      <c r="M100" s="25">
        <v>30080</v>
      </c>
      <c r="N100" s="25">
        <v>0</v>
      </c>
      <c r="O100" s="25">
        <f t="shared" si="26"/>
        <v>30080</v>
      </c>
      <c r="P100" s="25">
        <v>0</v>
      </c>
      <c r="Q100" s="78">
        <f t="shared" si="27"/>
        <v>30080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-1500</v>
      </c>
      <c r="E101" s="25">
        <v>-1500</v>
      </c>
      <c r="F101" s="25">
        <f t="shared" si="24"/>
        <v>0</v>
      </c>
      <c r="G101" s="25">
        <v>-3000</v>
      </c>
      <c r="H101" s="25">
        <v>-3000</v>
      </c>
      <c r="I101" s="25">
        <f t="shared" si="28"/>
        <v>0</v>
      </c>
      <c r="J101" s="25">
        <v>-4000</v>
      </c>
      <c r="K101" s="25">
        <v>-4500</v>
      </c>
      <c r="L101" s="25">
        <f t="shared" si="25"/>
        <v>500</v>
      </c>
      <c r="M101" s="25">
        <v>-35901.87</v>
      </c>
      <c r="N101" s="25">
        <v>-6000</v>
      </c>
      <c r="O101" s="25">
        <f t="shared" si="26"/>
        <v>-29901.870000000003</v>
      </c>
      <c r="P101" s="25">
        <v>-6000</v>
      </c>
      <c r="Q101" s="78">
        <f t="shared" si="27"/>
        <v>-29901.870000000003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4"/>
        <v>0</v>
      </c>
      <c r="G102" s="25">
        <v>0</v>
      </c>
      <c r="H102" s="25">
        <v>0</v>
      </c>
      <c r="I102" s="25">
        <f t="shared" si="28"/>
        <v>0</v>
      </c>
      <c r="J102" s="25">
        <v>0</v>
      </c>
      <c r="K102" s="25">
        <v>0</v>
      </c>
      <c r="L102" s="25">
        <f t="shared" si="25"/>
        <v>0</v>
      </c>
      <c r="M102" s="25">
        <v>0</v>
      </c>
      <c r="N102" s="25">
        <v>0</v>
      </c>
      <c r="O102" s="25">
        <f t="shared" si="26"/>
        <v>0</v>
      </c>
      <c r="P102" s="25">
        <v>0</v>
      </c>
      <c r="Q102" s="78">
        <f t="shared" si="27"/>
        <v>0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110883.57</v>
      </c>
      <c r="E103" s="25">
        <v>176287</v>
      </c>
      <c r="F103" s="25">
        <f t="shared" si="24"/>
        <v>-65403.42999999999</v>
      </c>
      <c r="G103" s="25">
        <v>235013.4</v>
      </c>
      <c r="H103" s="25">
        <v>323295</v>
      </c>
      <c r="I103" s="25">
        <f t="shared" si="28"/>
        <v>-88281.6</v>
      </c>
      <c r="J103" s="25">
        <v>352778.27</v>
      </c>
      <c r="K103" s="25">
        <v>471670</v>
      </c>
      <c r="L103" s="25">
        <f t="shared" si="25"/>
        <v>-118891.72999999998</v>
      </c>
      <c r="M103" s="25">
        <v>497332.06999999995</v>
      </c>
      <c r="N103" s="25">
        <v>660592</v>
      </c>
      <c r="O103" s="25">
        <f t="shared" si="26"/>
        <v>-163259.93000000005</v>
      </c>
      <c r="P103" s="25">
        <v>660592</v>
      </c>
      <c r="Q103" s="78">
        <f t="shared" si="27"/>
        <v>-163259.93000000005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16006.32</v>
      </c>
      <c r="E104" s="25">
        <v>10000</v>
      </c>
      <c r="F104" s="25">
        <f t="shared" si="24"/>
        <v>6006.32</v>
      </c>
      <c r="G104" s="25">
        <v>21682.26</v>
      </c>
      <c r="H104" s="25">
        <v>20000</v>
      </c>
      <c r="I104" s="25">
        <f t="shared" si="28"/>
        <v>1682.2599999999984</v>
      </c>
      <c r="J104" s="25">
        <v>37404.96</v>
      </c>
      <c r="K104" s="25">
        <v>30000</v>
      </c>
      <c r="L104" s="25">
        <f t="shared" si="25"/>
        <v>7404.959999999999</v>
      </c>
      <c r="M104" s="25">
        <v>37404.96</v>
      </c>
      <c r="N104" s="25">
        <v>40000</v>
      </c>
      <c r="O104" s="25">
        <f t="shared" si="26"/>
        <v>-2595.040000000001</v>
      </c>
      <c r="P104" s="25">
        <v>40000</v>
      </c>
      <c r="Q104" s="78">
        <f t="shared" si="27"/>
        <v>-2595.040000000001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4"/>
        <v>0</v>
      </c>
      <c r="G105" s="25">
        <v>0</v>
      </c>
      <c r="H105" s="25">
        <v>0</v>
      </c>
      <c r="I105" s="25">
        <f t="shared" si="28"/>
        <v>0</v>
      </c>
      <c r="J105" s="25">
        <v>-17184</v>
      </c>
      <c r="K105" s="25">
        <v>0</v>
      </c>
      <c r="L105" s="25">
        <f t="shared" si="25"/>
        <v>-17184</v>
      </c>
      <c r="M105" s="25">
        <v>-22029</v>
      </c>
      <c r="N105" s="25">
        <v>0</v>
      </c>
      <c r="O105" s="25">
        <f t="shared" si="26"/>
        <v>-22029</v>
      </c>
      <c r="P105" s="25">
        <v>0</v>
      </c>
      <c r="Q105" s="78">
        <f t="shared" si="27"/>
        <v>-22029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35000</v>
      </c>
      <c r="F106" s="25">
        <f t="shared" si="24"/>
        <v>-35000</v>
      </c>
      <c r="G106" s="25">
        <v>6395</v>
      </c>
      <c r="H106" s="25">
        <v>75000</v>
      </c>
      <c r="I106" s="25">
        <f t="shared" si="28"/>
        <v>-68605</v>
      </c>
      <c r="J106" s="25">
        <v>6395</v>
      </c>
      <c r="K106" s="25">
        <v>110000</v>
      </c>
      <c r="L106" s="25">
        <f t="shared" si="25"/>
        <v>-103605</v>
      </c>
      <c r="M106" s="25">
        <v>6395</v>
      </c>
      <c r="N106" s="25">
        <v>145000</v>
      </c>
      <c r="O106" s="25">
        <f t="shared" si="26"/>
        <v>-138605</v>
      </c>
      <c r="P106" s="25">
        <v>145000</v>
      </c>
      <c r="Q106" s="78">
        <f t="shared" si="27"/>
        <v>-138605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SUM(D107-E107)</f>
        <v>0</v>
      </c>
      <c r="G107" s="25">
        <v>0</v>
      </c>
      <c r="H107" s="25">
        <v>5000</v>
      </c>
      <c r="I107" s="25">
        <f>SUM(G107-H107)</f>
        <v>-5000</v>
      </c>
      <c r="J107" s="25">
        <v>808</v>
      </c>
      <c r="K107" s="25">
        <v>10000</v>
      </c>
      <c r="L107" s="25">
        <f>SUM(J107-K107)</f>
        <v>-9192</v>
      </c>
      <c r="M107" s="25">
        <v>808</v>
      </c>
      <c r="N107" s="25">
        <v>45000</v>
      </c>
      <c r="O107" s="25">
        <f>SUM(M107-N107)</f>
        <v>-44192</v>
      </c>
      <c r="P107" s="25">
        <v>45000</v>
      </c>
      <c r="Q107" s="78">
        <f>SUM(M107-P107)</f>
        <v>-44192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7243.86</v>
      </c>
      <c r="E108" s="25">
        <v>0</v>
      </c>
      <c r="F108" s="25">
        <f t="shared" si="24"/>
        <v>7243.86</v>
      </c>
      <c r="G108" s="25">
        <v>26265.75</v>
      </c>
      <c r="H108" s="25">
        <v>0</v>
      </c>
      <c r="I108" s="25">
        <f t="shared" si="28"/>
        <v>26265.75</v>
      </c>
      <c r="J108" s="25">
        <v>70013.75</v>
      </c>
      <c r="K108" s="25">
        <v>0</v>
      </c>
      <c r="L108" s="25">
        <f t="shared" si="25"/>
        <v>70013.75</v>
      </c>
      <c r="M108" s="25">
        <v>87920.67</v>
      </c>
      <c r="N108" s="25">
        <v>0</v>
      </c>
      <c r="O108" s="25">
        <f t="shared" si="26"/>
        <v>87920.67</v>
      </c>
      <c r="P108" s="25">
        <v>0</v>
      </c>
      <c r="Q108" s="78">
        <f t="shared" si="27"/>
        <v>87920.67</v>
      </c>
    </row>
    <row r="109" spans="1:17" ht="12.75">
      <c r="A109" s="21"/>
      <c r="B109" s="21"/>
      <c r="C109" s="17" t="s">
        <v>8</v>
      </c>
      <c r="D109" s="18">
        <f>SUM(D86:D108)</f>
        <v>1411242.79</v>
      </c>
      <c r="E109" s="18">
        <f>SUM(E86:E108)</f>
        <v>1710125</v>
      </c>
      <c r="F109" s="18">
        <f>SUM(D109-E109)</f>
        <v>-298882.20999999996</v>
      </c>
      <c r="G109" s="18">
        <f>SUM(G86:G108)</f>
        <v>2889246.6899999995</v>
      </c>
      <c r="H109" s="18">
        <f>SUM(H86:H108)</f>
        <v>3123575</v>
      </c>
      <c r="I109" s="18">
        <f>SUM(G109-H109)</f>
        <v>-234328.31000000052</v>
      </c>
      <c r="J109" s="18">
        <f>SUM(J86:J108)</f>
        <v>4045922.23</v>
      </c>
      <c r="K109" s="18">
        <f>SUM(K86:K108)</f>
        <v>4577692</v>
      </c>
      <c r="L109" s="18">
        <f>SUM(J109-K109)</f>
        <v>-531769.77</v>
      </c>
      <c r="M109" s="18">
        <f>SUM(M86:M108)</f>
        <v>5613479.73</v>
      </c>
      <c r="N109" s="18">
        <f>SUM(N86:N108)</f>
        <v>6460538</v>
      </c>
      <c r="O109" s="18">
        <f>SUM(M109-N109)</f>
        <v>-847058.2699999996</v>
      </c>
      <c r="P109" s="18">
        <f>SUM(P86:P108)</f>
        <v>6460538</v>
      </c>
      <c r="Q109" s="79">
        <f t="shared" si="27"/>
        <v>-847058.2699999996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2437.5</v>
      </c>
      <c r="E111" s="25">
        <v>0</v>
      </c>
      <c r="F111" s="25">
        <f aca="true" t="shared" si="29" ref="F111:F147">SUM(D111-E111)</f>
        <v>2437.5</v>
      </c>
      <c r="G111" s="25">
        <v>17656.5</v>
      </c>
      <c r="H111" s="25">
        <v>0</v>
      </c>
      <c r="I111" s="25">
        <f aca="true" t="shared" si="30" ref="I111:I147">SUM(G111-H111)</f>
        <v>17656.5</v>
      </c>
      <c r="J111" s="25">
        <v>17656.5</v>
      </c>
      <c r="K111" s="25">
        <v>0</v>
      </c>
      <c r="L111" s="25">
        <f aca="true" t="shared" si="31" ref="L111:L147">SUM(J111-K111)</f>
        <v>17656.5</v>
      </c>
      <c r="M111" s="25">
        <v>3937.5</v>
      </c>
      <c r="N111" s="25">
        <v>0</v>
      </c>
      <c r="O111" s="25">
        <f aca="true" t="shared" si="32" ref="O111:O147">SUM(M111-N111)</f>
        <v>3937.5</v>
      </c>
      <c r="P111" s="25">
        <v>0</v>
      </c>
      <c r="Q111" s="78">
        <f aca="true" t="shared" si="33" ref="Q111:Q147">SUM(M111-P111)</f>
        <v>3937.5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117146.95999999999</v>
      </c>
      <c r="E112" s="25">
        <v>120000</v>
      </c>
      <c r="F112" s="25">
        <f>SUM(D112-E112)</f>
        <v>-2853.040000000008</v>
      </c>
      <c r="G112" s="25">
        <v>117146.95999999999</v>
      </c>
      <c r="H112" s="25">
        <v>160000</v>
      </c>
      <c r="I112" s="25">
        <f>SUM(G112-H112)</f>
        <v>-42853.04000000001</v>
      </c>
      <c r="J112" s="25">
        <v>156478.22</v>
      </c>
      <c r="K112" s="25">
        <v>160865</v>
      </c>
      <c r="L112" s="25">
        <f>SUM(J112-K112)</f>
        <v>-4386.779999999999</v>
      </c>
      <c r="M112" s="25">
        <v>156478.22</v>
      </c>
      <c r="N112" s="25">
        <v>220865</v>
      </c>
      <c r="O112" s="25">
        <f>SUM(M112-N112)</f>
        <v>-64386.78</v>
      </c>
      <c r="P112" s="25">
        <v>220865</v>
      </c>
      <c r="Q112" s="78">
        <f>SUM(M112-P112)</f>
        <v>-64386.78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90001.39</v>
      </c>
      <c r="E113" s="25">
        <v>60000</v>
      </c>
      <c r="F113" s="25">
        <f t="shared" si="29"/>
        <v>30001.39</v>
      </c>
      <c r="G113" s="25">
        <v>111535.29</v>
      </c>
      <c r="H113" s="25">
        <v>110000</v>
      </c>
      <c r="I113" s="25">
        <f t="shared" si="30"/>
        <v>1535.2899999999936</v>
      </c>
      <c r="J113" s="25">
        <v>80825.43</v>
      </c>
      <c r="K113" s="25">
        <v>150000</v>
      </c>
      <c r="L113" s="25">
        <f t="shared" si="31"/>
        <v>-69174.57</v>
      </c>
      <c r="M113" s="25">
        <v>139145.91</v>
      </c>
      <c r="N113" s="25">
        <v>205000</v>
      </c>
      <c r="O113" s="25">
        <f t="shared" si="32"/>
        <v>-65854.09</v>
      </c>
      <c r="P113" s="25">
        <v>205000</v>
      </c>
      <c r="Q113" s="78">
        <f t="shared" si="33"/>
        <v>-65854.09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53667.88</v>
      </c>
      <c r="E114" s="25">
        <v>10000</v>
      </c>
      <c r="F114" s="25">
        <f t="shared" si="29"/>
        <v>43667.88</v>
      </c>
      <c r="G114" s="25">
        <v>70357.38</v>
      </c>
      <c r="H114" s="25">
        <v>15000</v>
      </c>
      <c r="I114" s="25">
        <f t="shared" si="30"/>
        <v>55357.380000000005</v>
      </c>
      <c r="J114" s="25">
        <v>117201.87999999999</v>
      </c>
      <c r="K114" s="25">
        <v>20000</v>
      </c>
      <c r="L114" s="25">
        <f t="shared" si="31"/>
        <v>97201.87999999999</v>
      </c>
      <c r="M114" s="25">
        <v>130486.38</v>
      </c>
      <c r="N114" s="25">
        <v>35000</v>
      </c>
      <c r="O114" s="25">
        <f t="shared" si="32"/>
        <v>95486.38</v>
      </c>
      <c r="P114" s="25">
        <v>35000</v>
      </c>
      <c r="Q114" s="78">
        <f t="shared" si="33"/>
        <v>95486.38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29"/>
        <v>0</v>
      </c>
      <c r="G115" s="25">
        <v>69999.98</v>
      </c>
      <c r="H115" s="25">
        <v>27500</v>
      </c>
      <c r="I115" s="25">
        <f t="shared" si="30"/>
        <v>42499.979999999996</v>
      </c>
      <c r="J115" s="25">
        <v>83728.23</v>
      </c>
      <c r="K115" s="25">
        <v>37500</v>
      </c>
      <c r="L115" s="25">
        <f t="shared" si="31"/>
        <v>46228.229999999996</v>
      </c>
      <c r="M115" s="25">
        <v>28852.25</v>
      </c>
      <c r="N115" s="25">
        <v>60000</v>
      </c>
      <c r="O115" s="25">
        <f t="shared" si="32"/>
        <v>-31147.75</v>
      </c>
      <c r="P115" s="25">
        <v>60000</v>
      </c>
      <c r="Q115" s="78">
        <f t="shared" si="33"/>
        <v>-31147.75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1900</v>
      </c>
      <c r="E116" s="25">
        <v>12500</v>
      </c>
      <c r="F116" s="25">
        <f t="shared" si="29"/>
        <v>-10600</v>
      </c>
      <c r="G116" s="25">
        <v>1900</v>
      </c>
      <c r="H116" s="25">
        <v>25000</v>
      </c>
      <c r="I116" s="25">
        <f t="shared" si="30"/>
        <v>-23100</v>
      </c>
      <c r="J116" s="25">
        <v>26059</v>
      </c>
      <c r="K116" s="25">
        <v>37500</v>
      </c>
      <c r="L116" s="25">
        <f t="shared" si="31"/>
        <v>-11441</v>
      </c>
      <c r="M116" s="25">
        <v>17512</v>
      </c>
      <c r="N116" s="25">
        <v>50000</v>
      </c>
      <c r="O116" s="25">
        <f t="shared" si="32"/>
        <v>-32488</v>
      </c>
      <c r="P116" s="25">
        <v>50000</v>
      </c>
      <c r="Q116" s="78">
        <f t="shared" si="33"/>
        <v>-32488</v>
      </c>
    </row>
    <row r="117" spans="1:17" ht="12.75">
      <c r="A117" s="44">
        <v>6610</v>
      </c>
      <c r="B117" s="44">
        <v>6610</v>
      </c>
      <c r="C117" s="3" t="s">
        <v>200</v>
      </c>
      <c r="D117" s="25">
        <v>0</v>
      </c>
      <c r="E117" s="25">
        <v>0</v>
      </c>
      <c r="F117" s="25">
        <f>SUM(D117-E117)</f>
        <v>0</v>
      </c>
      <c r="G117" s="25">
        <v>0</v>
      </c>
      <c r="H117" s="25">
        <v>0</v>
      </c>
      <c r="I117" s="25">
        <f>SUM(G117-H117)</f>
        <v>0</v>
      </c>
      <c r="J117" s="25">
        <v>0</v>
      </c>
      <c r="K117" s="25">
        <v>0</v>
      </c>
      <c r="L117" s="25">
        <f>SUM(J117-K117)</f>
        <v>0</v>
      </c>
      <c r="M117" s="25">
        <v>50000</v>
      </c>
      <c r="N117" s="25">
        <v>0</v>
      </c>
      <c r="O117" s="25">
        <f>SUM(M117-N117)</f>
        <v>50000</v>
      </c>
      <c r="P117" s="25">
        <v>0</v>
      </c>
      <c r="Q117" s="78">
        <f>SUM(M117-P117)</f>
        <v>50000</v>
      </c>
    </row>
    <row r="118" spans="1:17" ht="12.75">
      <c r="A118" s="44">
        <v>6620</v>
      </c>
      <c r="B118" s="44">
        <v>6620</v>
      </c>
      <c r="C118" s="3" t="s">
        <v>144</v>
      </c>
      <c r="D118" s="25">
        <v>0</v>
      </c>
      <c r="E118" s="25">
        <v>0</v>
      </c>
      <c r="F118" s="25">
        <f t="shared" si="29"/>
        <v>0</v>
      </c>
      <c r="G118" s="25">
        <v>0</v>
      </c>
      <c r="H118" s="25">
        <v>0</v>
      </c>
      <c r="I118" s="25">
        <f t="shared" si="30"/>
        <v>0</v>
      </c>
      <c r="J118" s="25">
        <v>5802.65</v>
      </c>
      <c r="K118" s="25">
        <v>0</v>
      </c>
      <c r="L118" s="25">
        <f t="shared" si="31"/>
        <v>5802.65</v>
      </c>
      <c r="M118" s="25">
        <v>5802.65</v>
      </c>
      <c r="N118" s="25">
        <v>0</v>
      </c>
      <c r="O118" s="25">
        <f t="shared" si="32"/>
        <v>5802.65</v>
      </c>
      <c r="P118" s="25">
        <v>0</v>
      </c>
      <c r="Q118" s="78">
        <f t="shared" si="33"/>
        <v>5802.65</v>
      </c>
    </row>
    <row r="119" spans="1:17" ht="12.75">
      <c r="A119" s="44">
        <v>6625</v>
      </c>
      <c r="B119" s="44">
        <v>6625</v>
      </c>
      <c r="C119" s="3" t="s">
        <v>145</v>
      </c>
      <c r="D119" s="25">
        <v>38386.68</v>
      </c>
      <c r="E119" s="25">
        <v>25000</v>
      </c>
      <c r="F119" s="25">
        <f t="shared" si="29"/>
        <v>13386.68</v>
      </c>
      <c r="G119" s="25">
        <v>47933.59</v>
      </c>
      <c r="H119" s="25">
        <v>60000</v>
      </c>
      <c r="I119" s="25">
        <f t="shared" si="30"/>
        <v>-12066.410000000003</v>
      </c>
      <c r="J119" s="25">
        <v>156335.32</v>
      </c>
      <c r="K119" s="25">
        <v>95000</v>
      </c>
      <c r="L119" s="25">
        <f t="shared" si="31"/>
        <v>61335.32000000001</v>
      </c>
      <c r="M119" s="25">
        <v>198665.80000000002</v>
      </c>
      <c r="N119" s="25">
        <v>120000</v>
      </c>
      <c r="O119" s="25">
        <f t="shared" si="32"/>
        <v>78665.80000000002</v>
      </c>
      <c r="P119" s="25">
        <v>120000</v>
      </c>
      <c r="Q119" s="78">
        <f t="shared" si="33"/>
        <v>78665.80000000002</v>
      </c>
    </row>
    <row r="120" spans="1:17" ht="12.75">
      <c r="A120" s="44">
        <v>6630</v>
      </c>
      <c r="B120" s="44">
        <v>6630</v>
      </c>
      <c r="C120" s="3" t="s">
        <v>146</v>
      </c>
      <c r="D120" s="25">
        <v>244214.34</v>
      </c>
      <c r="E120" s="25">
        <v>163000</v>
      </c>
      <c r="F120" s="25">
        <f t="shared" si="29"/>
        <v>81214.34</v>
      </c>
      <c r="G120" s="25">
        <v>493055.52</v>
      </c>
      <c r="H120" s="25">
        <v>314000</v>
      </c>
      <c r="I120" s="25">
        <f t="shared" si="30"/>
        <v>179055.52000000002</v>
      </c>
      <c r="J120" s="25">
        <v>626283.1799999999</v>
      </c>
      <c r="K120" s="25">
        <v>475000</v>
      </c>
      <c r="L120" s="25">
        <f t="shared" si="31"/>
        <v>151283.17999999993</v>
      </c>
      <c r="M120" s="25">
        <v>961218.9900000001</v>
      </c>
      <c r="N120" s="25">
        <v>643000</v>
      </c>
      <c r="O120" s="25">
        <f t="shared" si="32"/>
        <v>318218.9900000001</v>
      </c>
      <c r="P120" s="25">
        <v>643000</v>
      </c>
      <c r="Q120" s="78">
        <f t="shared" si="33"/>
        <v>318218.9900000001</v>
      </c>
    </row>
    <row r="121" spans="1:17" ht="12.75">
      <c r="A121" s="44">
        <v>6700</v>
      </c>
      <c r="B121" s="44">
        <v>6700</v>
      </c>
      <c r="C121" s="3" t="s">
        <v>147</v>
      </c>
      <c r="D121" s="25">
        <v>80125</v>
      </c>
      <c r="E121" s="25">
        <v>0</v>
      </c>
      <c r="F121" s="25">
        <f t="shared" si="29"/>
        <v>80125</v>
      </c>
      <c r="G121" s="25">
        <v>80125</v>
      </c>
      <c r="H121" s="25">
        <v>60000</v>
      </c>
      <c r="I121" s="25">
        <f t="shared" si="30"/>
        <v>20125</v>
      </c>
      <c r="J121" s="25">
        <v>80125</v>
      </c>
      <c r="K121" s="25">
        <v>70000</v>
      </c>
      <c r="L121" s="25">
        <f t="shared" si="31"/>
        <v>10125</v>
      </c>
      <c r="M121" s="25">
        <v>99500</v>
      </c>
      <c r="N121" s="25">
        <v>70000</v>
      </c>
      <c r="O121" s="25">
        <f t="shared" si="32"/>
        <v>29500</v>
      </c>
      <c r="P121" s="25">
        <v>70000</v>
      </c>
      <c r="Q121" s="78">
        <f t="shared" si="33"/>
        <v>29500</v>
      </c>
    </row>
    <row r="122" spans="1:17" ht="12.75">
      <c r="A122" s="44">
        <v>6710</v>
      </c>
      <c r="B122" s="44">
        <v>6710</v>
      </c>
      <c r="C122" s="3" t="s">
        <v>148</v>
      </c>
      <c r="D122" s="25">
        <v>96247.51</v>
      </c>
      <c r="E122" s="25">
        <v>90000</v>
      </c>
      <c r="F122" s="25">
        <f t="shared" si="29"/>
        <v>6247.509999999995</v>
      </c>
      <c r="G122" s="25">
        <v>173386.75</v>
      </c>
      <c r="H122" s="25">
        <v>180000</v>
      </c>
      <c r="I122" s="25">
        <f t="shared" si="30"/>
        <v>-6613.25</v>
      </c>
      <c r="J122" s="25">
        <v>259204.58</v>
      </c>
      <c r="K122" s="25">
        <v>270000</v>
      </c>
      <c r="L122" s="25">
        <f t="shared" si="31"/>
        <v>-10795.420000000013</v>
      </c>
      <c r="M122" s="25">
        <v>336338.64</v>
      </c>
      <c r="N122" s="25">
        <v>360000</v>
      </c>
      <c r="O122" s="25">
        <f t="shared" si="32"/>
        <v>-23661.359999999986</v>
      </c>
      <c r="P122" s="25">
        <v>360000</v>
      </c>
      <c r="Q122" s="78">
        <f t="shared" si="33"/>
        <v>-23661.359999999986</v>
      </c>
    </row>
    <row r="123" spans="1:17" ht="12.75">
      <c r="A123" s="44">
        <v>6790</v>
      </c>
      <c r="B123" s="44">
        <v>6790</v>
      </c>
      <c r="C123" s="3" t="s">
        <v>149</v>
      </c>
      <c r="D123" s="25">
        <v>0</v>
      </c>
      <c r="E123" s="25">
        <v>0</v>
      </c>
      <c r="F123" s="25">
        <f t="shared" si="29"/>
        <v>0</v>
      </c>
      <c r="G123" s="25">
        <v>0</v>
      </c>
      <c r="H123" s="25">
        <v>0</v>
      </c>
      <c r="I123" s="25">
        <f t="shared" si="30"/>
        <v>0</v>
      </c>
      <c r="J123" s="25">
        <v>0</v>
      </c>
      <c r="K123" s="25">
        <v>0</v>
      </c>
      <c r="L123" s="25">
        <f t="shared" si="31"/>
        <v>0</v>
      </c>
      <c r="M123" s="25">
        <v>0</v>
      </c>
      <c r="N123" s="25">
        <v>0</v>
      </c>
      <c r="O123" s="25">
        <f t="shared" si="32"/>
        <v>0</v>
      </c>
      <c r="P123" s="25">
        <v>0</v>
      </c>
      <c r="Q123" s="78">
        <f t="shared" si="33"/>
        <v>0</v>
      </c>
    </row>
    <row r="124" spans="1:17" ht="12.75">
      <c r="A124" s="44">
        <v>6800</v>
      </c>
      <c r="B124" s="44">
        <v>6800</v>
      </c>
      <c r="C124" s="3" t="s">
        <v>150</v>
      </c>
      <c r="D124" s="25">
        <v>5365.5</v>
      </c>
      <c r="E124" s="25">
        <v>5500</v>
      </c>
      <c r="F124" s="25">
        <f t="shared" si="29"/>
        <v>-134.5</v>
      </c>
      <c r="G124" s="25">
        <v>10688.5</v>
      </c>
      <c r="H124" s="25">
        <v>11000</v>
      </c>
      <c r="I124" s="25">
        <f t="shared" si="30"/>
        <v>-311.5</v>
      </c>
      <c r="J124" s="25">
        <v>15923.5</v>
      </c>
      <c r="K124" s="25">
        <v>16500</v>
      </c>
      <c r="L124" s="25">
        <f t="shared" si="31"/>
        <v>-576.5</v>
      </c>
      <c r="M124" s="25">
        <v>22729.5</v>
      </c>
      <c r="N124" s="25">
        <v>22000</v>
      </c>
      <c r="O124" s="25">
        <f t="shared" si="32"/>
        <v>729.5</v>
      </c>
      <c r="P124" s="25">
        <v>22000</v>
      </c>
      <c r="Q124" s="78">
        <f t="shared" si="33"/>
        <v>729.5</v>
      </c>
    </row>
    <row r="125" spans="1:17" ht="12.75">
      <c r="A125" s="44">
        <v>6815</v>
      </c>
      <c r="B125" s="44">
        <v>6815</v>
      </c>
      <c r="C125" s="3" t="s">
        <v>151</v>
      </c>
      <c r="D125" s="25">
        <v>91.15</v>
      </c>
      <c r="E125" s="25">
        <v>65000</v>
      </c>
      <c r="F125" s="25">
        <f t="shared" si="29"/>
        <v>-64908.85</v>
      </c>
      <c r="G125" s="25">
        <v>1085.44</v>
      </c>
      <c r="H125" s="25">
        <v>70000</v>
      </c>
      <c r="I125" s="25">
        <f t="shared" si="30"/>
        <v>-68914.56</v>
      </c>
      <c r="J125" s="25">
        <v>1181.23</v>
      </c>
      <c r="K125" s="25">
        <v>80000</v>
      </c>
      <c r="L125" s="25">
        <f t="shared" si="31"/>
        <v>-78818.77</v>
      </c>
      <c r="M125" s="25">
        <v>3574.87</v>
      </c>
      <c r="N125" s="25">
        <v>85000</v>
      </c>
      <c r="O125" s="25">
        <f t="shared" si="32"/>
        <v>-81425.13</v>
      </c>
      <c r="P125" s="25">
        <v>85000</v>
      </c>
      <c r="Q125" s="78">
        <f t="shared" si="33"/>
        <v>-81425.13</v>
      </c>
    </row>
    <row r="126" spans="1:17" ht="12.75">
      <c r="A126" s="44">
        <v>6820</v>
      </c>
      <c r="B126" s="44">
        <v>6820</v>
      </c>
      <c r="C126" s="3" t="s">
        <v>152</v>
      </c>
      <c r="D126" s="25">
        <v>0</v>
      </c>
      <c r="E126" s="25">
        <v>0</v>
      </c>
      <c r="F126" s="25">
        <f t="shared" si="29"/>
        <v>0</v>
      </c>
      <c r="G126" s="25">
        <v>0</v>
      </c>
      <c r="H126" s="25">
        <v>0</v>
      </c>
      <c r="I126" s="25">
        <f t="shared" si="30"/>
        <v>0</v>
      </c>
      <c r="J126" s="25">
        <v>0</v>
      </c>
      <c r="K126" s="25">
        <v>0</v>
      </c>
      <c r="L126" s="25">
        <f t="shared" si="31"/>
        <v>0</v>
      </c>
      <c r="M126" s="25">
        <v>0</v>
      </c>
      <c r="N126" s="25">
        <v>0</v>
      </c>
      <c r="O126" s="25">
        <f t="shared" si="32"/>
        <v>0</v>
      </c>
      <c r="P126" s="25">
        <v>0</v>
      </c>
      <c r="Q126" s="78">
        <f t="shared" si="33"/>
        <v>0</v>
      </c>
    </row>
    <row r="127" spans="1:17" ht="12.75">
      <c r="A127" s="44">
        <v>6860</v>
      </c>
      <c r="B127" s="44">
        <v>6860</v>
      </c>
      <c r="C127" s="3" t="s">
        <v>153</v>
      </c>
      <c r="D127" s="25">
        <v>0</v>
      </c>
      <c r="E127" s="25">
        <v>5000</v>
      </c>
      <c r="F127" s="25">
        <f t="shared" si="29"/>
        <v>-5000</v>
      </c>
      <c r="G127" s="25">
        <v>2230.46</v>
      </c>
      <c r="H127" s="25">
        <v>19000</v>
      </c>
      <c r="I127" s="25">
        <f t="shared" si="30"/>
        <v>-16769.54</v>
      </c>
      <c r="J127" s="25">
        <v>6680.46</v>
      </c>
      <c r="K127" s="25">
        <v>29000</v>
      </c>
      <c r="L127" s="25">
        <f t="shared" si="31"/>
        <v>-22319.54</v>
      </c>
      <c r="M127" s="25">
        <v>19577.16</v>
      </c>
      <c r="N127" s="25">
        <v>34000</v>
      </c>
      <c r="O127" s="25">
        <f t="shared" si="32"/>
        <v>-14422.84</v>
      </c>
      <c r="P127" s="25">
        <v>34000</v>
      </c>
      <c r="Q127" s="78">
        <f t="shared" si="33"/>
        <v>-14422.84</v>
      </c>
    </row>
    <row r="128" spans="1:17" ht="12.75">
      <c r="A128" s="44">
        <v>6900</v>
      </c>
      <c r="B128" s="44">
        <v>6900</v>
      </c>
      <c r="C128" s="3" t="s">
        <v>154</v>
      </c>
      <c r="D128" s="25">
        <v>0</v>
      </c>
      <c r="E128" s="25">
        <v>2500</v>
      </c>
      <c r="F128" s="25">
        <f t="shared" si="29"/>
        <v>-2500</v>
      </c>
      <c r="G128" s="25">
        <v>500</v>
      </c>
      <c r="H128" s="25">
        <v>5000</v>
      </c>
      <c r="I128" s="25">
        <f t="shared" si="30"/>
        <v>-4500</v>
      </c>
      <c r="J128" s="25">
        <v>500</v>
      </c>
      <c r="K128" s="25">
        <v>7500</v>
      </c>
      <c r="L128" s="25">
        <f t="shared" si="31"/>
        <v>-7000</v>
      </c>
      <c r="M128" s="25">
        <v>500</v>
      </c>
      <c r="N128" s="25">
        <v>10000</v>
      </c>
      <c r="O128" s="25">
        <f t="shared" si="32"/>
        <v>-9500</v>
      </c>
      <c r="P128" s="25">
        <v>10000</v>
      </c>
      <c r="Q128" s="78">
        <f t="shared" si="33"/>
        <v>-9500</v>
      </c>
    </row>
    <row r="129" spans="1:17" ht="12.75">
      <c r="A129" s="44">
        <v>6920</v>
      </c>
      <c r="B129" s="44">
        <v>6920</v>
      </c>
      <c r="C129" s="3" t="s">
        <v>155</v>
      </c>
      <c r="D129" s="25">
        <v>2359.5</v>
      </c>
      <c r="E129" s="25">
        <v>2000</v>
      </c>
      <c r="F129" s="25">
        <f t="shared" si="29"/>
        <v>359.5</v>
      </c>
      <c r="G129" s="25">
        <v>5834.98</v>
      </c>
      <c r="H129" s="25">
        <v>4000</v>
      </c>
      <c r="I129" s="25">
        <f t="shared" si="30"/>
        <v>1834.9799999999996</v>
      </c>
      <c r="J129" s="25">
        <v>10194.11</v>
      </c>
      <c r="K129" s="25">
        <v>6000</v>
      </c>
      <c r="L129" s="25">
        <f t="shared" si="31"/>
        <v>4194.110000000001</v>
      </c>
      <c r="M129" s="25">
        <v>16556.01</v>
      </c>
      <c r="N129" s="25">
        <v>8000</v>
      </c>
      <c r="O129" s="25">
        <f t="shared" si="32"/>
        <v>8556.009999999998</v>
      </c>
      <c r="P129" s="25">
        <v>8000</v>
      </c>
      <c r="Q129" s="78">
        <f t="shared" si="33"/>
        <v>8556.009999999998</v>
      </c>
    </row>
    <row r="130" spans="1:17" ht="12.75">
      <c r="A130" s="44">
        <v>6930</v>
      </c>
      <c r="B130" s="44">
        <v>6930</v>
      </c>
      <c r="C130" s="3" t="s">
        <v>156</v>
      </c>
      <c r="D130" s="25">
        <v>0</v>
      </c>
      <c r="E130" s="25">
        <v>3750</v>
      </c>
      <c r="F130" s="25">
        <f t="shared" si="29"/>
        <v>-3750</v>
      </c>
      <c r="G130" s="25">
        <v>0</v>
      </c>
      <c r="H130" s="25">
        <v>7500</v>
      </c>
      <c r="I130" s="25">
        <f t="shared" si="30"/>
        <v>-7500</v>
      </c>
      <c r="J130" s="25">
        <v>7673</v>
      </c>
      <c r="K130" s="25">
        <v>11150</v>
      </c>
      <c r="L130" s="25">
        <f t="shared" si="31"/>
        <v>-3477</v>
      </c>
      <c r="M130" s="25">
        <v>-5579.97</v>
      </c>
      <c r="N130" s="25">
        <v>15000</v>
      </c>
      <c r="O130" s="25">
        <f t="shared" si="32"/>
        <v>-20579.97</v>
      </c>
      <c r="P130" s="25">
        <v>15000</v>
      </c>
      <c r="Q130" s="78">
        <f t="shared" si="33"/>
        <v>-20579.97</v>
      </c>
    </row>
    <row r="131" spans="1:17" ht="12.75">
      <c r="A131" s="44">
        <v>6940</v>
      </c>
      <c r="B131" s="44">
        <v>6940</v>
      </c>
      <c r="C131" s="3" t="s">
        <v>157</v>
      </c>
      <c r="D131" s="25">
        <v>484</v>
      </c>
      <c r="E131" s="25">
        <v>5000</v>
      </c>
      <c r="F131" s="25">
        <f t="shared" si="29"/>
        <v>-4516</v>
      </c>
      <c r="G131" s="25">
        <v>1193</v>
      </c>
      <c r="H131" s="25">
        <v>15000</v>
      </c>
      <c r="I131" s="25">
        <f t="shared" si="30"/>
        <v>-13807</v>
      </c>
      <c r="J131" s="25">
        <v>1434</v>
      </c>
      <c r="K131" s="25">
        <v>17500</v>
      </c>
      <c r="L131" s="25">
        <f t="shared" si="31"/>
        <v>-16066</v>
      </c>
      <c r="M131" s="25">
        <v>1865</v>
      </c>
      <c r="N131" s="25">
        <v>20000</v>
      </c>
      <c r="O131" s="25">
        <f t="shared" si="32"/>
        <v>-18135</v>
      </c>
      <c r="P131" s="25">
        <v>20000</v>
      </c>
      <c r="Q131" s="78">
        <f t="shared" si="33"/>
        <v>-18135</v>
      </c>
    </row>
    <row r="132" spans="1:17" ht="12.75">
      <c r="A132" s="44">
        <v>7140</v>
      </c>
      <c r="B132" s="44">
        <v>7140</v>
      </c>
      <c r="C132" s="3" t="s">
        <v>159</v>
      </c>
      <c r="D132" s="25">
        <v>0</v>
      </c>
      <c r="E132" s="25">
        <v>20000</v>
      </c>
      <c r="F132" s="25">
        <f t="shared" si="29"/>
        <v>-20000</v>
      </c>
      <c r="G132" s="25">
        <v>1932.85</v>
      </c>
      <c r="H132" s="25">
        <v>20000</v>
      </c>
      <c r="I132" s="25">
        <f t="shared" si="30"/>
        <v>-18067.15</v>
      </c>
      <c r="J132" s="25">
        <v>1932.85</v>
      </c>
      <c r="K132" s="25">
        <v>20000</v>
      </c>
      <c r="L132" s="25">
        <f t="shared" si="31"/>
        <v>-18067.15</v>
      </c>
      <c r="M132" s="25">
        <v>1932.85</v>
      </c>
      <c r="N132" s="25">
        <v>20000</v>
      </c>
      <c r="O132" s="25">
        <f t="shared" si="32"/>
        <v>-18067.15</v>
      </c>
      <c r="P132" s="25">
        <v>20000</v>
      </c>
      <c r="Q132" s="78">
        <f t="shared" si="33"/>
        <v>-18067.15</v>
      </c>
    </row>
    <row r="133" spans="1:17" ht="12.75">
      <c r="A133" s="44">
        <v>7320</v>
      </c>
      <c r="B133" s="44">
        <v>7320</v>
      </c>
      <c r="C133" s="3" t="s">
        <v>160</v>
      </c>
      <c r="D133" s="25">
        <v>0</v>
      </c>
      <c r="E133" s="25">
        <v>0</v>
      </c>
      <c r="F133" s="25">
        <f t="shared" si="29"/>
        <v>0</v>
      </c>
      <c r="G133" s="25">
        <v>1406.25</v>
      </c>
      <c r="H133" s="25">
        <v>0</v>
      </c>
      <c r="I133" s="25">
        <f t="shared" si="30"/>
        <v>1406.25</v>
      </c>
      <c r="J133" s="25">
        <v>1406.25</v>
      </c>
      <c r="K133" s="25">
        <v>0</v>
      </c>
      <c r="L133" s="25">
        <f t="shared" si="31"/>
        <v>1406.25</v>
      </c>
      <c r="M133" s="25">
        <v>0</v>
      </c>
      <c r="N133" s="25">
        <v>0</v>
      </c>
      <c r="O133" s="25">
        <f t="shared" si="32"/>
        <v>0</v>
      </c>
      <c r="P133" s="25">
        <v>0</v>
      </c>
      <c r="Q133" s="78">
        <f t="shared" si="33"/>
        <v>0</v>
      </c>
    </row>
    <row r="134" spans="1:17" ht="12.75">
      <c r="A134" s="44">
        <v>7400</v>
      </c>
      <c r="B134" s="44">
        <v>7400</v>
      </c>
      <c r="C134" s="3" t="s">
        <v>161</v>
      </c>
      <c r="D134" s="25">
        <v>0</v>
      </c>
      <c r="E134" s="25">
        <v>0</v>
      </c>
      <c r="F134" s="25">
        <f t="shared" si="29"/>
        <v>0</v>
      </c>
      <c r="G134" s="25">
        <v>0</v>
      </c>
      <c r="H134" s="25">
        <v>0</v>
      </c>
      <c r="I134" s="25">
        <f t="shared" si="30"/>
        <v>0</v>
      </c>
      <c r="J134" s="25">
        <v>4000</v>
      </c>
      <c r="K134" s="25">
        <v>0</v>
      </c>
      <c r="L134" s="25">
        <f t="shared" si="31"/>
        <v>4000</v>
      </c>
      <c r="M134" s="25">
        <v>4000</v>
      </c>
      <c r="N134" s="25">
        <v>0</v>
      </c>
      <c r="O134" s="25">
        <f t="shared" si="32"/>
        <v>4000</v>
      </c>
      <c r="P134" s="25">
        <v>0</v>
      </c>
      <c r="Q134" s="78">
        <f t="shared" si="33"/>
        <v>4000</v>
      </c>
    </row>
    <row r="135" spans="1:17" ht="12.75">
      <c r="A135" s="44">
        <v>7430</v>
      </c>
      <c r="B135" s="44">
        <v>7430</v>
      </c>
      <c r="C135" s="3" t="s">
        <v>162</v>
      </c>
      <c r="D135" s="25">
        <v>0</v>
      </c>
      <c r="E135" s="25">
        <v>0</v>
      </c>
      <c r="F135" s="25">
        <f t="shared" si="29"/>
        <v>0</v>
      </c>
      <c r="G135" s="25">
        <v>1954</v>
      </c>
      <c r="H135" s="25">
        <v>0</v>
      </c>
      <c r="I135" s="25">
        <f t="shared" si="30"/>
        <v>1954</v>
      </c>
      <c r="J135" s="25">
        <v>1954</v>
      </c>
      <c r="K135" s="25">
        <v>0</v>
      </c>
      <c r="L135" s="25">
        <f t="shared" si="31"/>
        <v>1954</v>
      </c>
      <c r="M135" s="25">
        <v>26954</v>
      </c>
      <c r="N135" s="25">
        <v>0</v>
      </c>
      <c r="O135" s="25">
        <f t="shared" si="32"/>
        <v>26954</v>
      </c>
      <c r="P135" s="25">
        <v>0</v>
      </c>
      <c r="Q135" s="78">
        <f t="shared" si="33"/>
        <v>26954</v>
      </c>
    </row>
    <row r="136" spans="1:17" ht="12.75">
      <c r="A136" s="44">
        <v>7500</v>
      </c>
      <c r="B136" s="44">
        <v>7500</v>
      </c>
      <c r="C136" s="3" t="s">
        <v>163</v>
      </c>
      <c r="D136" s="25">
        <v>12579.84</v>
      </c>
      <c r="E136" s="25">
        <v>0</v>
      </c>
      <c r="F136" s="25">
        <f t="shared" si="29"/>
        <v>12579.84</v>
      </c>
      <c r="G136" s="25">
        <v>25159.68</v>
      </c>
      <c r="H136" s="25">
        <v>0</v>
      </c>
      <c r="I136" s="25">
        <f t="shared" si="30"/>
        <v>25159.68</v>
      </c>
      <c r="J136" s="25">
        <v>50964.53</v>
      </c>
      <c r="K136" s="25">
        <v>50000</v>
      </c>
      <c r="L136" s="25">
        <f t="shared" si="31"/>
        <v>964.5299999999988</v>
      </c>
      <c r="M136" s="25">
        <v>52252.75</v>
      </c>
      <c r="N136" s="25">
        <v>53400</v>
      </c>
      <c r="O136" s="25">
        <f t="shared" si="32"/>
        <v>-1147.25</v>
      </c>
      <c r="P136" s="25">
        <v>53400</v>
      </c>
      <c r="Q136" s="78">
        <f t="shared" si="33"/>
        <v>-1147.25</v>
      </c>
    </row>
    <row r="137" spans="1:17" ht="12.75">
      <c r="A137" s="44">
        <v>7601</v>
      </c>
      <c r="B137" s="44">
        <v>7601</v>
      </c>
      <c r="C137" s="3" t="s">
        <v>164</v>
      </c>
      <c r="D137" s="25">
        <v>0</v>
      </c>
      <c r="E137" s="25">
        <v>0</v>
      </c>
      <c r="F137" s="25">
        <f t="shared" si="29"/>
        <v>0</v>
      </c>
      <c r="G137" s="25">
        <v>0</v>
      </c>
      <c r="H137" s="25">
        <v>0</v>
      </c>
      <c r="I137" s="25">
        <f t="shared" si="30"/>
        <v>0</v>
      </c>
      <c r="J137" s="25">
        <v>0</v>
      </c>
      <c r="K137" s="25">
        <v>0</v>
      </c>
      <c r="L137" s="25">
        <f t="shared" si="31"/>
        <v>0</v>
      </c>
      <c r="M137" s="25">
        <v>9.549694368615746E-12</v>
      </c>
      <c r="N137" s="25">
        <v>0</v>
      </c>
      <c r="O137" s="25">
        <f t="shared" si="32"/>
        <v>9.549694368615746E-12</v>
      </c>
      <c r="P137" s="25">
        <v>0</v>
      </c>
      <c r="Q137" s="78">
        <f t="shared" si="33"/>
        <v>9.549694368615746E-12</v>
      </c>
    </row>
    <row r="138" spans="1:17" ht="12.75">
      <c r="A138" s="44">
        <v>7740</v>
      </c>
      <c r="B138" s="44">
        <v>7740</v>
      </c>
      <c r="C138" s="3" t="s">
        <v>165</v>
      </c>
      <c r="D138" s="25">
        <v>-0.01</v>
      </c>
      <c r="E138" s="25">
        <v>0</v>
      </c>
      <c r="F138" s="25">
        <f t="shared" si="29"/>
        <v>-0.01</v>
      </c>
      <c r="G138" s="25">
        <v>-1.29</v>
      </c>
      <c r="H138" s="25">
        <v>0</v>
      </c>
      <c r="I138" s="25">
        <f t="shared" si="30"/>
        <v>-1.29</v>
      </c>
      <c r="J138" s="25">
        <v>-1.97</v>
      </c>
      <c r="K138" s="25">
        <v>0</v>
      </c>
      <c r="L138" s="25">
        <f t="shared" si="31"/>
        <v>-1.97</v>
      </c>
      <c r="M138" s="25">
        <v>-2.37</v>
      </c>
      <c r="N138" s="25">
        <v>0</v>
      </c>
      <c r="O138" s="25">
        <f t="shared" si="32"/>
        <v>-2.37</v>
      </c>
      <c r="P138" s="25">
        <v>0</v>
      </c>
      <c r="Q138" s="78">
        <f t="shared" si="33"/>
        <v>-2.37</v>
      </c>
    </row>
    <row r="139" spans="1:17" ht="12.75">
      <c r="A139" s="44">
        <v>7770</v>
      </c>
      <c r="B139" s="44">
        <v>7770</v>
      </c>
      <c r="C139" s="3" t="s">
        <v>166</v>
      </c>
      <c r="D139" s="25">
        <v>8072.35</v>
      </c>
      <c r="E139" s="25">
        <v>5000</v>
      </c>
      <c r="F139" s="25">
        <f t="shared" si="29"/>
        <v>3072.3500000000004</v>
      </c>
      <c r="G139" s="25">
        <v>14113.35</v>
      </c>
      <c r="H139" s="25">
        <v>15000</v>
      </c>
      <c r="I139" s="25">
        <f t="shared" si="30"/>
        <v>-886.6499999999996</v>
      </c>
      <c r="J139" s="25">
        <v>19570.17</v>
      </c>
      <c r="K139" s="25">
        <v>25000</v>
      </c>
      <c r="L139" s="25">
        <f t="shared" si="31"/>
        <v>-5429.830000000002</v>
      </c>
      <c r="M139" s="25">
        <v>26608.51</v>
      </c>
      <c r="N139" s="25">
        <v>30000</v>
      </c>
      <c r="O139" s="25">
        <f t="shared" si="32"/>
        <v>-3391.4900000000016</v>
      </c>
      <c r="P139" s="25">
        <v>30000</v>
      </c>
      <c r="Q139" s="78">
        <f t="shared" si="33"/>
        <v>-3391.4900000000016</v>
      </c>
    </row>
    <row r="140" spans="1:17" ht="12.75">
      <c r="A140" s="44">
        <v>7780</v>
      </c>
      <c r="B140" s="44">
        <v>7780</v>
      </c>
      <c r="C140" s="3" t="s">
        <v>167</v>
      </c>
      <c r="D140" s="25">
        <v>839.04</v>
      </c>
      <c r="E140" s="25">
        <v>0</v>
      </c>
      <c r="F140" s="25">
        <f t="shared" si="29"/>
        <v>839.04</v>
      </c>
      <c r="G140" s="25">
        <v>839.04</v>
      </c>
      <c r="H140" s="25">
        <v>0</v>
      </c>
      <c r="I140" s="25">
        <f t="shared" si="30"/>
        <v>839.04</v>
      </c>
      <c r="J140" s="25">
        <v>839.04</v>
      </c>
      <c r="K140" s="25">
        <v>0</v>
      </c>
      <c r="L140" s="25">
        <f t="shared" si="31"/>
        <v>839.04</v>
      </c>
      <c r="M140" s="25">
        <v>919.04</v>
      </c>
      <c r="N140" s="25">
        <v>0</v>
      </c>
      <c r="O140" s="25">
        <f t="shared" si="32"/>
        <v>919.04</v>
      </c>
      <c r="P140" s="25">
        <v>0</v>
      </c>
      <c r="Q140" s="78">
        <f t="shared" si="33"/>
        <v>919.04</v>
      </c>
    </row>
    <row r="141" spans="1:17" ht="12.75">
      <c r="A141" s="44">
        <v>7790</v>
      </c>
      <c r="B141" s="44">
        <v>7790</v>
      </c>
      <c r="C141" s="3" t="s">
        <v>168</v>
      </c>
      <c r="D141" s="25">
        <v>9162.98</v>
      </c>
      <c r="E141" s="25">
        <v>13000</v>
      </c>
      <c r="F141" s="25">
        <f t="shared" si="29"/>
        <v>-3837.0200000000004</v>
      </c>
      <c r="G141" s="25">
        <v>37028.78999999999</v>
      </c>
      <c r="H141" s="25">
        <v>26000</v>
      </c>
      <c r="I141" s="25">
        <f t="shared" si="30"/>
        <v>11028.789999999994</v>
      </c>
      <c r="J141" s="25">
        <v>38284.49</v>
      </c>
      <c r="K141" s="25">
        <v>39000</v>
      </c>
      <c r="L141" s="25">
        <f t="shared" si="31"/>
        <v>-715.510000000002</v>
      </c>
      <c r="M141" s="25">
        <v>72717.93999999999</v>
      </c>
      <c r="N141" s="25">
        <v>73000</v>
      </c>
      <c r="O141" s="25">
        <f t="shared" si="32"/>
        <v>-282.0600000000122</v>
      </c>
      <c r="P141" s="25">
        <v>73000</v>
      </c>
      <c r="Q141" s="78">
        <f t="shared" si="33"/>
        <v>-282.0600000000122</v>
      </c>
    </row>
    <row r="142" spans="1:17" ht="12.75">
      <c r="A142" s="44">
        <v>7791</v>
      </c>
      <c r="B142" s="44">
        <v>7791</v>
      </c>
      <c r="C142" s="3" t="s">
        <v>184</v>
      </c>
      <c r="D142" s="25">
        <v>0</v>
      </c>
      <c r="E142" s="25">
        <v>0</v>
      </c>
      <c r="F142" s="25">
        <f>SUM(D142-E142)</f>
        <v>0</v>
      </c>
      <c r="G142" s="25">
        <v>0</v>
      </c>
      <c r="H142" s="25">
        <v>0</v>
      </c>
      <c r="I142" s="25">
        <f>SUM(G142-H142)</f>
        <v>0</v>
      </c>
      <c r="J142" s="25">
        <v>0</v>
      </c>
      <c r="K142" s="25">
        <v>0</v>
      </c>
      <c r="L142" s="25">
        <f>SUM(J142-K142)</f>
        <v>0</v>
      </c>
      <c r="M142" s="25">
        <v>0</v>
      </c>
      <c r="N142" s="25">
        <v>0</v>
      </c>
      <c r="O142" s="25">
        <f>SUM(M142-N142)</f>
        <v>0</v>
      </c>
      <c r="P142" s="25">
        <v>0</v>
      </c>
      <c r="Q142" s="78"/>
    </row>
    <row r="143" spans="1:17" ht="12.75">
      <c r="A143" s="44">
        <v>7795</v>
      </c>
      <c r="B143" s="44">
        <v>7795</v>
      </c>
      <c r="C143" s="3" t="s">
        <v>188</v>
      </c>
      <c r="D143" s="25">
        <v>1389.94</v>
      </c>
      <c r="E143" s="25">
        <v>15000</v>
      </c>
      <c r="F143" s="25">
        <f>SUM(D143-E143)</f>
        <v>-13610.06</v>
      </c>
      <c r="G143" s="25">
        <v>89260.78</v>
      </c>
      <c r="H143" s="25">
        <v>48000</v>
      </c>
      <c r="I143" s="25">
        <f>SUM(G143-H143)</f>
        <v>41260.78</v>
      </c>
      <c r="J143" s="25">
        <v>116921.95</v>
      </c>
      <c r="K143" s="25">
        <v>55000</v>
      </c>
      <c r="L143" s="25">
        <f>SUM(J143-K143)</f>
        <v>61921.95</v>
      </c>
      <c r="M143" s="25">
        <v>143825.10999999996</v>
      </c>
      <c r="N143" s="25">
        <v>88398</v>
      </c>
      <c r="O143" s="25">
        <f>SUM(M143-N143)</f>
        <v>55427.10999999996</v>
      </c>
      <c r="P143" s="25">
        <v>88398</v>
      </c>
      <c r="Q143" s="78"/>
    </row>
    <row r="144" spans="1:17" ht="12.75">
      <c r="A144" s="44">
        <v>7796</v>
      </c>
      <c r="B144" s="44">
        <v>7796</v>
      </c>
      <c r="C144" s="3" t="s">
        <v>194</v>
      </c>
      <c r="D144" s="25">
        <v>13424.24</v>
      </c>
      <c r="E144" s="25">
        <v>0</v>
      </c>
      <c r="F144" s="25">
        <f>SUM(D144-E144)</f>
        <v>13424.24</v>
      </c>
      <c r="G144" s="25">
        <v>21849.74</v>
      </c>
      <c r="H144" s="25">
        <v>0</v>
      </c>
      <c r="I144" s="25">
        <f>SUM(G144-H144)</f>
        <v>21849.74</v>
      </c>
      <c r="J144" s="25">
        <v>28978.49</v>
      </c>
      <c r="K144" s="25">
        <v>0</v>
      </c>
      <c r="L144" s="25">
        <f>SUM(J144-K144)</f>
        <v>28978.49</v>
      </c>
      <c r="M144" s="25">
        <v>39901.44</v>
      </c>
      <c r="N144" s="25">
        <v>0</v>
      </c>
      <c r="O144" s="25">
        <f>SUM(M144-N144)</f>
        <v>39901.44</v>
      </c>
      <c r="P144" s="25">
        <v>0</v>
      </c>
      <c r="Q144" s="78"/>
    </row>
    <row r="145" spans="1:17" ht="12.75">
      <c r="A145" s="44">
        <v>7797</v>
      </c>
      <c r="B145" s="44">
        <v>7797</v>
      </c>
      <c r="C145" s="3" t="s">
        <v>195</v>
      </c>
      <c r="D145" s="25">
        <v>2640.5099999999998</v>
      </c>
      <c r="E145" s="25">
        <v>0</v>
      </c>
      <c r="F145" s="25">
        <f>SUM(D145-E145)</f>
        <v>2640.5099999999998</v>
      </c>
      <c r="G145" s="25">
        <v>10213.63</v>
      </c>
      <c r="H145" s="25">
        <v>0</v>
      </c>
      <c r="I145" s="25">
        <f>SUM(G145-H145)</f>
        <v>10213.63</v>
      </c>
      <c r="J145" s="25">
        <v>11940.64</v>
      </c>
      <c r="K145" s="25">
        <v>0</v>
      </c>
      <c r="L145" s="25">
        <f>SUM(J145-K145)</f>
        <v>11940.64</v>
      </c>
      <c r="M145" s="25">
        <v>14245.519999999999</v>
      </c>
      <c r="N145" s="25">
        <v>0</v>
      </c>
      <c r="O145" s="25">
        <f>SUM(M145-N145)</f>
        <v>14245.519999999999</v>
      </c>
      <c r="P145" s="25">
        <v>0</v>
      </c>
      <c r="Q145" s="78"/>
    </row>
    <row r="146" spans="1:17" ht="12.75">
      <c r="A146" s="44">
        <v>7830</v>
      </c>
      <c r="B146" s="44">
        <v>7830</v>
      </c>
      <c r="C146" s="3" t="s">
        <v>169</v>
      </c>
      <c r="D146" s="25">
        <v>0</v>
      </c>
      <c r="E146" s="25">
        <v>0</v>
      </c>
      <c r="F146" s="25">
        <f t="shared" si="29"/>
        <v>0</v>
      </c>
      <c r="G146" s="25">
        <v>0</v>
      </c>
      <c r="H146" s="25">
        <v>0</v>
      </c>
      <c r="I146" s="25">
        <f t="shared" si="30"/>
        <v>0</v>
      </c>
      <c r="J146" s="25">
        <v>0</v>
      </c>
      <c r="K146" s="25">
        <v>0</v>
      </c>
      <c r="L146" s="25">
        <f t="shared" si="31"/>
        <v>0</v>
      </c>
      <c r="M146" s="25">
        <v>0</v>
      </c>
      <c r="N146" s="25">
        <v>85000</v>
      </c>
      <c r="O146" s="25">
        <f t="shared" si="32"/>
        <v>-85000</v>
      </c>
      <c r="P146" s="25">
        <v>85000</v>
      </c>
      <c r="Q146" s="78">
        <f t="shared" si="33"/>
        <v>-85000</v>
      </c>
    </row>
    <row r="147" spans="1:17" ht="12.75">
      <c r="A147" s="44">
        <v>7990</v>
      </c>
      <c r="B147" s="44">
        <v>7990</v>
      </c>
      <c r="C147" s="3" t="s">
        <v>170</v>
      </c>
      <c r="D147" s="25">
        <v>0</v>
      </c>
      <c r="E147" s="25">
        <v>0</v>
      </c>
      <c r="F147" s="25">
        <f t="shared" si="29"/>
        <v>0</v>
      </c>
      <c r="G147" s="25">
        <v>0</v>
      </c>
      <c r="H147" s="25">
        <v>0</v>
      </c>
      <c r="I147" s="25">
        <f t="shared" si="30"/>
        <v>0</v>
      </c>
      <c r="J147" s="25">
        <v>0</v>
      </c>
      <c r="K147" s="25">
        <v>0</v>
      </c>
      <c r="L147" s="25">
        <f t="shared" si="31"/>
        <v>0</v>
      </c>
      <c r="M147" s="25">
        <v>0</v>
      </c>
      <c r="N147" s="25">
        <v>0</v>
      </c>
      <c r="O147" s="25">
        <f t="shared" si="32"/>
        <v>0</v>
      </c>
      <c r="P147" s="25">
        <v>0</v>
      </c>
      <c r="Q147" s="78">
        <f t="shared" si="33"/>
        <v>0</v>
      </c>
    </row>
    <row r="148" spans="1:17" ht="12.75">
      <c r="A148" s="44"/>
      <c r="B148" s="44"/>
      <c r="C148" s="3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78"/>
    </row>
    <row r="149" spans="1:17" ht="12.75">
      <c r="A149" s="21"/>
      <c r="B149" s="21"/>
      <c r="C149" s="17" t="s">
        <v>9</v>
      </c>
      <c r="D149" s="18">
        <f>SUM(D111:D148)</f>
        <v>780536.2999999999</v>
      </c>
      <c r="E149" s="18">
        <f>SUM(E111:E148)</f>
        <v>622250</v>
      </c>
      <c r="F149" s="18">
        <f>SUM(D149-E149)</f>
        <v>158286.29999999993</v>
      </c>
      <c r="G149" s="18">
        <f>SUM(G111:G148)</f>
        <v>1408386.17</v>
      </c>
      <c r="H149" s="18">
        <f>SUM(H111:H148)</f>
        <v>1192000</v>
      </c>
      <c r="I149" s="18">
        <f>SUM(G149-H149)</f>
        <v>216386.16999999993</v>
      </c>
      <c r="J149" s="18">
        <f>SUM(J111:J148)</f>
        <v>1930076.73</v>
      </c>
      <c r="K149" s="18">
        <f>SUM(K111:K148)</f>
        <v>1672515</v>
      </c>
      <c r="L149" s="18">
        <f>SUM(J149-K149)</f>
        <v>257561.72999999998</v>
      </c>
      <c r="M149" s="18">
        <f>SUM(M111:M148)</f>
        <v>2570515.6999999997</v>
      </c>
      <c r="N149" s="18">
        <f>SUM(N111:N148)</f>
        <v>2307663</v>
      </c>
      <c r="O149" s="18">
        <f>SUM(M149-N149)</f>
        <v>262852.6999999997</v>
      </c>
      <c r="P149" s="18">
        <f>SUM(P111:P148)</f>
        <v>2307663</v>
      </c>
      <c r="Q149" s="79">
        <f>SUM(M149-P149)</f>
        <v>262852.6999999997</v>
      </c>
    </row>
    <row r="150" spans="1:17" ht="12.75">
      <c r="A150" s="21"/>
      <c r="B150" s="21"/>
      <c r="C150" s="17"/>
      <c r="D150" s="25"/>
      <c r="E150" s="18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78"/>
    </row>
    <row r="151" spans="1:17" ht="12.75">
      <c r="A151" s="44">
        <v>6000</v>
      </c>
      <c r="B151" s="44">
        <v>6000</v>
      </c>
      <c r="C151" s="3" t="s">
        <v>171</v>
      </c>
      <c r="D151" s="25">
        <v>100177.5</v>
      </c>
      <c r="E151" s="25">
        <v>112500</v>
      </c>
      <c r="F151" s="25">
        <f>SUM(D151-E151)</f>
        <v>-12322.5</v>
      </c>
      <c r="G151" s="25">
        <v>192342.75</v>
      </c>
      <c r="H151" s="25">
        <v>225000</v>
      </c>
      <c r="I151" s="25">
        <f>SUM(G151-H151)</f>
        <v>-32657.25</v>
      </c>
      <c r="J151" s="25">
        <v>284219.25</v>
      </c>
      <c r="K151" s="25">
        <v>337500</v>
      </c>
      <c r="L151" s="25">
        <f>SUM(J151-K151)</f>
        <v>-53280.75</v>
      </c>
      <c r="M151" s="25">
        <v>379147.75</v>
      </c>
      <c r="N151" s="25">
        <v>450000</v>
      </c>
      <c r="O151" s="25">
        <f>SUM(M151-N151)</f>
        <v>-70852.25</v>
      </c>
      <c r="P151" s="25">
        <v>450000</v>
      </c>
      <c r="Q151" s="78">
        <f>SUM(M151-P151)</f>
        <v>-70852.25</v>
      </c>
    </row>
    <row r="152" spans="1:17" ht="12.75">
      <c r="A152" s="44">
        <v>6010</v>
      </c>
      <c r="B152" s="44">
        <v>6010</v>
      </c>
      <c r="C152" s="3" t="s">
        <v>172</v>
      </c>
      <c r="D152" s="25">
        <v>14497.74</v>
      </c>
      <c r="E152" s="25">
        <v>10653</v>
      </c>
      <c r="F152" s="25">
        <f>SUM(D152-E152)</f>
        <v>3844.74</v>
      </c>
      <c r="G152" s="25">
        <v>28998.15</v>
      </c>
      <c r="H152" s="25">
        <v>21306</v>
      </c>
      <c r="I152" s="25">
        <f>SUM(G152-H152)</f>
        <v>7692.1500000000015</v>
      </c>
      <c r="J152" s="25">
        <v>43498.56</v>
      </c>
      <c r="K152" s="25">
        <v>31959</v>
      </c>
      <c r="L152" s="25">
        <f>SUM(J152-K152)</f>
        <v>11539.559999999998</v>
      </c>
      <c r="M152" s="25">
        <v>58870</v>
      </c>
      <c r="N152" s="25">
        <v>42612</v>
      </c>
      <c r="O152" s="25">
        <f>SUM(M152-N152)</f>
        <v>16258</v>
      </c>
      <c r="P152" s="25">
        <v>42612</v>
      </c>
      <c r="Q152" s="78">
        <f>SUM(M152-P152)</f>
        <v>16258</v>
      </c>
    </row>
    <row r="153" spans="1:17" ht="12.75">
      <c r="A153" s="21"/>
      <c r="B153" s="21"/>
      <c r="C153" s="17" t="s">
        <v>18</v>
      </c>
      <c r="D153" s="18">
        <f>SUM(D151:D152)</f>
        <v>114675.24</v>
      </c>
      <c r="E153" s="18">
        <f>SUM(E151:E152)</f>
        <v>123153</v>
      </c>
      <c r="F153" s="25">
        <f>SUM(D153-E153)</f>
        <v>-8477.759999999995</v>
      </c>
      <c r="G153" s="25">
        <f>SUM(G151:G152)</f>
        <v>221340.9</v>
      </c>
      <c r="H153" s="25">
        <f>SUM(H151:H152)</f>
        <v>246306</v>
      </c>
      <c r="I153" s="25">
        <f>SUM(G153-H153)</f>
        <v>-24965.100000000006</v>
      </c>
      <c r="J153" s="25">
        <f>SUM(J151:J152)</f>
        <v>327717.81</v>
      </c>
      <c r="K153" s="25">
        <f>SUM(K151:K152)</f>
        <v>369459</v>
      </c>
      <c r="L153" s="25">
        <f>SUM(J153-K153)</f>
        <v>-41741.19</v>
      </c>
      <c r="M153" s="25">
        <f>SUM(M151:M152)</f>
        <v>438017.75</v>
      </c>
      <c r="N153" s="25">
        <f>SUM(N151:N152)</f>
        <v>492612</v>
      </c>
      <c r="O153" s="25">
        <f>SUM(M153-N153)</f>
        <v>-54594.25</v>
      </c>
      <c r="P153" s="25">
        <f>SUM(P151:P152)</f>
        <v>492612</v>
      </c>
      <c r="Q153" s="78">
        <f>SUM(M153-P153)</f>
        <v>-54594.25</v>
      </c>
    </row>
    <row r="154" spans="1:17" ht="12.75">
      <c r="A154" s="44"/>
      <c r="B154" s="44"/>
      <c r="C154" s="3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78"/>
    </row>
    <row r="155" spans="1:17" ht="13.5" customHeight="1">
      <c r="A155" s="21"/>
      <c r="B155" s="21"/>
      <c r="C155" s="17" t="s">
        <v>5</v>
      </c>
      <c r="D155" s="18">
        <f>D66-D84-D109-D149-D153</f>
        <v>-1082609.4999999998</v>
      </c>
      <c r="E155" s="18">
        <f>E66-E84-E109-E149-E153</f>
        <v>-1381755</v>
      </c>
      <c r="F155" s="18">
        <f>SUM(D155-E155)</f>
        <v>299145.50000000023</v>
      </c>
      <c r="G155" s="18">
        <f>G66-G84-G109-G149-G153</f>
        <v>3011284.4899999998</v>
      </c>
      <c r="H155" s="18">
        <f>H66-H84-H109-H149-H153</f>
        <v>2491332</v>
      </c>
      <c r="I155" s="18">
        <f>SUM(G155-H155)</f>
        <v>519952.48999999976</v>
      </c>
      <c r="J155" s="18">
        <f>J66-J84-J109-J149-J153</f>
        <v>2424697.7800000003</v>
      </c>
      <c r="K155" s="18">
        <f>K66-K84-K109-K149-K153</f>
        <v>1328372</v>
      </c>
      <c r="L155" s="18">
        <f>SUM(J155-K155)</f>
        <v>1096325.7800000003</v>
      </c>
      <c r="M155" s="18">
        <f>M66-M84-M109-M149-M153</f>
        <v>534299.5699999998</v>
      </c>
      <c r="N155" s="18">
        <f>N66-N84-N109-N149-N153</f>
        <v>667441</v>
      </c>
      <c r="O155" s="18">
        <f>SUM(M155-N155)</f>
        <v>-133141.43000000017</v>
      </c>
      <c r="P155" s="18">
        <f>P66-P84-P109-P149-P153</f>
        <v>667441</v>
      </c>
      <c r="Q155" s="79">
        <f>SUM(M155-P155)</f>
        <v>-133141.43000000017</v>
      </c>
    </row>
    <row r="156" spans="1:17" ht="13.5" customHeight="1">
      <c r="A156" s="44"/>
      <c r="B156" s="44"/>
      <c r="C156" s="3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78"/>
    </row>
    <row r="157" spans="1:17" ht="13.5" customHeight="1">
      <c r="A157" s="44">
        <v>8050</v>
      </c>
      <c r="B157" s="44">
        <v>8050</v>
      </c>
      <c r="C157" s="3" t="s">
        <v>11</v>
      </c>
      <c r="D157" s="25">
        <v>0</v>
      </c>
      <c r="E157" s="25">
        <v>0</v>
      </c>
      <c r="F157" s="25">
        <f>SUM(D157-E157)</f>
        <v>0</v>
      </c>
      <c r="G157" s="25">
        <v>0</v>
      </c>
      <c r="H157" s="25">
        <v>0</v>
      </c>
      <c r="I157" s="25">
        <f>SUM(G157-H157)</f>
        <v>0</v>
      </c>
      <c r="J157" s="25">
        <v>0</v>
      </c>
      <c r="K157" s="25">
        <v>0</v>
      </c>
      <c r="L157" s="25">
        <f>SUM(J157-K157)</f>
        <v>0</v>
      </c>
      <c r="M157" s="25">
        <v>-12051.35</v>
      </c>
      <c r="N157" s="25">
        <v>-15000</v>
      </c>
      <c r="O157" s="25">
        <f>SUM(M157-N157)</f>
        <v>2948.6499999999996</v>
      </c>
      <c r="P157" s="25">
        <v>-15000</v>
      </c>
      <c r="Q157" s="78">
        <f>SUM(M157-P157)</f>
        <v>2948.6499999999996</v>
      </c>
    </row>
    <row r="158" spans="1:17" ht="13.5" customHeight="1">
      <c r="A158" s="44">
        <v>8070</v>
      </c>
      <c r="B158" s="44">
        <v>8070</v>
      </c>
      <c r="C158" s="3" t="s">
        <v>64</v>
      </c>
      <c r="D158" s="25">
        <v>0</v>
      </c>
      <c r="E158" s="25">
        <v>0</v>
      </c>
      <c r="F158" s="25">
        <f>SUM(D158-E158)</f>
        <v>0</v>
      </c>
      <c r="G158" s="25">
        <v>0</v>
      </c>
      <c r="H158" s="25">
        <v>0</v>
      </c>
      <c r="I158" s="25">
        <f>SUM(G158-H158)</f>
        <v>0</v>
      </c>
      <c r="J158" s="25">
        <v>-367</v>
      </c>
      <c r="K158" s="25">
        <v>0</v>
      </c>
      <c r="L158" s="25">
        <f>SUM(J158-K158)</f>
        <v>-367</v>
      </c>
      <c r="M158" s="25">
        <v>-367</v>
      </c>
      <c r="N158" s="25">
        <v>0</v>
      </c>
      <c r="O158" s="25">
        <f>SUM(M158-N158)</f>
        <v>-367</v>
      </c>
      <c r="P158" s="25">
        <v>0</v>
      </c>
      <c r="Q158" s="78">
        <f>SUM(M158-P158)</f>
        <v>-367</v>
      </c>
    </row>
    <row r="159" spans="1:17" ht="13.5" customHeight="1">
      <c r="A159" s="44">
        <v>8150</v>
      </c>
      <c r="B159" s="44">
        <v>8150</v>
      </c>
      <c r="C159" s="3" t="s">
        <v>173</v>
      </c>
      <c r="D159" s="25">
        <v>11016.71</v>
      </c>
      <c r="E159" s="25">
        <v>0</v>
      </c>
      <c r="F159" s="25">
        <f>SUM(D159-E159)</f>
        <v>11016.71</v>
      </c>
      <c r="G159" s="25">
        <v>19766.72</v>
      </c>
      <c r="H159" s="25">
        <v>0</v>
      </c>
      <c r="I159" s="25">
        <f>SUM(G159-H159)</f>
        <v>19766.72</v>
      </c>
      <c r="J159" s="25">
        <v>28516.73</v>
      </c>
      <c r="K159" s="25">
        <v>0</v>
      </c>
      <c r="L159" s="25">
        <f>SUM(J159-K159)</f>
        <v>28516.73</v>
      </c>
      <c r="M159" s="25">
        <v>32734.27</v>
      </c>
      <c r="N159" s="25">
        <v>46000</v>
      </c>
      <c r="O159" s="25">
        <f>SUM(M159-N159)</f>
        <v>-13265.73</v>
      </c>
      <c r="P159" s="25">
        <v>46000</v>
      </c>
      <c r="Q159" s="78">
        <f>SUM(M159-P159)</f>
        <v>-13265.73</v>
      </c>
    </row>
    <row r="160" spans="1:17" ht="13.5" customHeight="1">
      <c r="A160" s="21"/>
      <c r="B160" s="21"/>
      <c r="C160" s="17" t="s">
        <v>52</v>
      </c>
      <c r="D160" s="18">
        <f>SUM(D157:D159)</f>
        <v>11016.71</v>
      </c>
      <c r="E160" s="18">
        <f>SUM(E157:E159)</f>
        <v>0</v>
      </c>
      <c r="F160" s="25">
        <f>SUM(D160-E160)</f>
        <v>11016.71</v>
      </c>
      <c r="G160" s="25">
        <f>SUM(G157:G159)</f>
        <v>19766.72</v>
      </c>
      <c r="H160" s="25">
        <f>SUM(H157:H159)</f>
        <v>0</v>
      </c>
      <c r="I160" s="25">
        <f>SUM(G160-H160)</f>
        <v>19766.72</v>
      </c>
      <c r="J160" s="25">
        <f>SUM(J157:J159)</f>
        <v>28149.73</v>
      </c>
      <c r="K160" s="25">
        <f>SUM(K157:K159)</f>
        <v>0</v>
      </c>
      <c r="L160" s="25">
        <f>SUM(J160-K160)</f>
        <v>28149.73</v>
      </c>
      <c r="M160" s="25">
        <f>SUM(M157:M159)</f>
        <v>20315.92</v>
      </c>
      <c r="N160" s="25">
        <f>SUM(N157:N159)</f>
        <v>31000</v>
      </c>
      <c r="O160" s="25">
        <f>SUM(M160-N160)</f>
        <v>-10684.080000000002</v>
      </c>
      <c r="P160" s="25">
        <f>SUM(P157:P159)</f>
        <v>31000</v>
      </c>
      <c r="Q160" s="78">
        <f>SUM(M160-P160)</f>
        <v>-10684.080000000002</v>
      </c>
    </row>
    <row r="161" spans="1:17" ht="12.75">
      <c r="A161" s="44"/>
      <c r="B161" s="44"/>
      <c r="C161" s="3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78"/>
    </row>
    <row r="162" spans="1:17" ht="12.75">
      <c r="A162" s="21"/>
      <c r="B162" s="21"/>
      <c r="C162" s="19" t="s">
        <v>16</v>
      </c>
      <c r="D162" s="20">
        <f>D155-D160</f>
        <v>-1093626.2099999997</v>
      </c>
      <c r="E162" s="20">
        <f>E155-E160</f>
        <v>-1381755</v>
      </c>
      <c r="F162" s="20">
        <f>SUM(D162-E162)</f>
        <v>288128.79000000027</v>
      </c>
      <c r="G162" s="20">
        <f>G155-G160</f>
        <v>2991517.7699999996</v>
      </c>
      <c r="H162" s="20">
        <f>H155-H160</f>
        <v>2491332</v>
      </c>
      <c r="I162" s="20">
        <f>SUM(G162-H162)</f>
        <v>500185.76999999955</v>
      </c>
      <c r="J162" s="20">
        <f>J155-J160</f>
        <v>2396548.0500000003</v>
      </c>
      <c r="K162" s="20">
        <f>K155-K160</f>
        <v>1328372</v>
      </c>
      <c r="L162" s="20">
        <f>SUM(J162-K162)</f>
        <v>1068176.0500000003</v>
      </c>
      <c r="M162" s="20">
        <f>M155-M160</f>
        <v>513983.64999999985</v>
      </c>
      <c r="N162" s="20">
        <f>N155-N160</f>
        <v>636441</v>
      </c>
      <c r="O162" s="20">
        <f>SUM(M162-N162)</f>
        <v>-122457.35000000015</v>
      </c>
      <c r="P162" s="20">
        <f>P155-P160</f>
        <v>636441</v>
      </c>
      <c r="Q162" s="80">
        <f>SUM(M162-P162)</f>
        <v>-122457.35000000015</v>
      </c>
    </row>
    <row r="163" spans="5:17" ht="15.75" customHeight="1"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2.7109375" style="0" customWidth="1"/>
  </cols>
  <sheetData>
    <row r="1" spans="1:16" ht="15">
      <c r="A1" s="2">
        <v>119</v>
      </c>
      <c r="C1" s="1" t="s">
        <v>179</v>
      </c>
      <c r="D1" s="1" t="str">
        <f>Totalt!D1</f>
        <v>Pr desember</v>
      </c>
      <c r="H1" s="9"/>
      <c r="J1" s="9"/>
      <c r="K1"/>
      <c r="M1"/>
      <c r="N1"/>
      <c r="O1"/>
      <c r="P1"/>
    </row>
    <row r="2" spans="3:16" ht="15">
      <c r="C2" s="1"/>
      <c r="D2" s="1"/>
      <c r="K2" s="1"/>
      <c r="M2" s="1"/>
      <c r="N2" s="1"/>
      <c r="O2" s="1"/>
      <c r="P2" s="1"/>
    </row>
    <row r="3" spans="3:16" ht="15">
      <c r="C3" s="1" t="s">
        <v>53</v>
      </c>
      <c r="D3" s="1"/>
      <c r="K3" s="1"/>
      <c r="M3" s="1"/>
      <c r="N3" s="1"/>
      <c r="O3" s="1"/>
      <c r="P3" s="1"/>
    </row>
    <row r="4" spans="3:16" ht="15">
      <c r="C4" s="1"/>
      <c r="D4" s="1"/>
      <c r="K4" s="1"/>
      <c r="M4" s="1"/>
      <c r="N4" s="1"/>
      <c r="O4" s="1"/>
      <c r="P4" s="1"/>
    </row>
    <row r="5" spans="1:17" s="84" customFormat="1" ht="12" hidden="1">
      <c r="A5" s="82"/>
      <c r="B5" s="82"/>
      <c r="C5" s="83"/>
      <c r="D5" s="83" t="e">
        <f>Totalt!D5</f>
        <v>#REF!</v>
      </c>
      <c r="E5" s="83" t="e">
        <f>Totalt!E5</f>
        <v>#REF!</v>
      </c>
      <c r="F5" s="83">
        <f>Totalt!F5</f>
        <v>0</v>
      </c>
      <c r="G5" s="83" t="e">
        <f>Totalt!G5</f>
        <v>#REF!</v>
      </c>
      <c r="H5" s="83">
        <v>201701</v>
      </c>
      <c r="I5" s="83">
        <f>Totalt!I5</f>
        <v>0</v>
      </c>
      <c r="J5" s="83" t="e">
        <f>Totalt!J5</f>
        <v>#REF!</v>
      </c>
      <c r="K5" s="83" t="e">
        <f>Totalt!K5</f>
        <v>#REF!</v>
      </c>
      <c r="L5" s="83">
        <f>Totalt!L5</f>
        <v>0</v>
      </c>
      <c r="M5" s="83" t="e">
        <f>Totalt!M5</f>
        <v>#REF!</v>
      </c>
      <c r="N5" s="83" t="e">
        <f>Totalt!N5</f>
        <v>#REF!</v>
      </c>
      <c r="O5" s="83">
        <f>Totalt!O5</f>
        <v>0</v>
      </c>
      <c r="P5" s="83" t="e">
        <f>Totalt!P5</f>
        <v>#REF!</v>
      </c>
      <c r="Q5" s="82"/>
    </row>
    <row r="6" spans="1:17" s="84" customFormat="1" ht="12" hidden="1">
      <c r="A6" s="82"/>
      <c r="B6" s="82"/>
      <c r="C6" s="83"/>
      <c r="D6" s="83">
        <v>201703</v>
      </c>
      <c r="E6" s="83">
        <f>Totalt!E6</f>
        <v>201703</v>
      </c>
      <c r="F6" s="83">
        <f>Totalt!F6</f>
        <v>0</v>
      </c>
      <c r="G6" s="83">
        <v>201706</v>
      </c>
      <c r="H6" s="83" t="e">
        <f>Totalt!H6</f>
        <v>#REF!</v>
      </c>
      <c r="I6" s="83">
        <f>Totalt!I6</f>
        <v>0</v>
      </c>
      <c r="J6" s="83">
        <f>Totalt!J6</f>
        <v>201709</v>
      </c>
      <c r="K6" s="83" t="e">
        <f>Totalt!K6</f>
        <v>#REF!</v>
      </c>
      <c r="L6" s="83">
        <f>Totalt!L6</f>
        <v>0</v>
      </c>
      <c r="M6" s="83">
        <f>Totalt!M6</f>
        <v>201712</v>
      </c>
      <c r="N6" s="83" t="e">
        <f>Totalt!N6</f>
        <v>#REF!</v>
      </c>
      <c r="O6" s="83">
        <f>Totalt!O6</f>
        <v>0</v>
      </c>
      <c r="P6" s="83" t="e">
        <f>Totalt!P6</f>
        <v>#REF!</v>
      </c>
      <c r="Q6" s="82"/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23" t="s">
        <v>175</v>
      </c>
      <c r="H8" s="23" t="s">
        <v>175</v>
      </c>
      <c r="I8" s="23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73500</v>
      </c>
      <c r="E9" s="24">
        <v>60000</v>
      </c>
      <c r="F9" s="24">
        <f aca="true" t="shared" si="0" ref="F9:F15">D9-E9</f>
        <v>13500</v>
      </c>
      <c r="G9" s="24">
        <v>1774837.97</v>
      </c>
      <c r="H9" s="24">
        <v>1570000</v>
      </c>
      <c r="I9" s="24">
        <f aca="true" t="shared" si="1" ref="I9:I15">G9-H9</f>
        <v>204837.96999999997</v>
      </c>
      <c r="J9" s="24">
        <v>1572052.97</v>
      </c>
      <c r="K9" s="24">
        <v>1720000</v>
      </c>
      <c r="L9" s="24">
        <f aca="true" t="shared" si="2" ref="L9:L15">J9-K9</f>
        <v>-147947.03000000003</v>
      </c>
      <c r="M9" s="24">
        <v>1271236.65</v>
      </c>
      <c r="N9" s="24">
        <v>1800000</v>
      </c>
      <c r="O9" s="24">
        <f aca="true" t="shared" si="3" ref="O9:O15">M9-N9</f>
        <v>-528763.3500000001</v>
      </c>
      <c r="P9" s="24">
        <v>1800000</v>
      </c>
      <c r="Q9" s="77" t="e">
        <f>M9-#REF!</f>
        <v>#REF!</v>
      </c>
    </row>
    <row r="10" spans="1:17" ht="12.75">
      <c r="A10" s="2">
        <v>322</v>
      </c>
      <c r="B10" s="2">
        <v>322</v>
      </c>
      <c r="C10" s="3" t="s">
        <v>67</v>
      </c>
      <c r="D10" s="25">
        <v>0</v>
      </c>
      <c r="E10" s="25">
        <v>0</v>
      </c>
      <c r="F10" s="25">
        <f t="shared" si="0"/>
        <v>0</v>
      </c>
      <c r="G10" s="25">
        <v>97925</v>
      </c>
      <c r="H10" s="25">
        <v>0</v>
      </c>
      <c r="I10" s="25">
        <f t="shared" si="1"/>
        <v>97925</v>
      </c>
      <c r="J10" s="25">
        <v>97925</v>
      </c>
      <c r="K10" s="25">
        <v>0</v>
      </c>
      <c r="L10" s="25">
        <f t="shared" si="2"/>
        <v>97925</v>
      </c>
      <c r="M10" s="25">
        <v>90175</v>
      </c>
      <c r="N10" s="25">
        <v>100000</v>
      </c>
      <c r="O10" s="25">
        <f t="shared" si="3"/>
        <v>-9825</v>
      </c>
      <c r="P10" s="25">
        <v>100000</v>
      </c>
      <c r="Q10" s="78" t="e">
        <f>M10-#REF!</f>
        <v>#REF!</v>
      </c>
    </row>
    <row r="11" spans="1:17" ht="12.75">
      <c r="A11" s="2">
        <v>323</v>
      </c>
      <c r="B11" s="2">
        <v>323</v>
      </c>
      <c r="C11" s="3" t="s">
        <v>68</v>
      </c>
      <c r="D11" s="25">
        <v>2.4</v>
      </c>
      <c r="E11" s="25">
        <v>0</v>
      </c>
      <c r="F11" s="25">
        <f t="shared" si="0"/>
        <v>2.4</v>
      </c>
      <c r="G11" s="25">
        <v>6222.6</v>
      </c>
      <c r="H11" s="25">
        <v>0</v>
      </c>
      <c r="I11" s="25">
        <f t="shared" si="1"/>
        <v>6222.6</v>
      </c>
      <c r="J11" s="25">
        <v>8864.63</v>
      </c>
      <c r="K11" s="25">
        <v>0</v>
      </c>
      <c r="L11" s="25">
        <f t="shared" si="2"/>
        <v>8864.63</v>
      </c>
      <c r="M11" s="25">
        <v>61467.62</v>
      </c>
      <c r="N11" s="25">
        <v>0</v>
      </c>
      <c r="O11" s="25">
        <f t="shared" si="3"/>
        <v>61467.62</v>
      </c>
      <c r="P11" s="25">
        <v>0</v>
      </c>
      <c r="Q11" s="78" t="e">
        <f>M11-#REF!</f>
        <v>#REF!</v>
      </c>
    </row>
    <row r="12" spans="1:17" ht="12.75">
      <c r="A12" s="2">
        <v>324</v>
      </c>
      <c r="B12" s="2">
        <v>324</v>
      </c>
      <c r="C12" s="3" t="s">
        <v>69</v>
      </c>
      <c r="D12" s="25">
        <v>94952.38</v>
      </c>
      <c r="E12" s="25">
        <v>40000</v>
      </c>
      <c r="F12" s="25">
        <f t="shared" si="0"/>
        <v>54952.380000000005</v>
      </c>
      <c r="G12" s="25">
        <v>488111.8</v>
      </c>
      <c r="H12" s="25">
        <v>300000</v>
      </c>
      <c r="I12" s="25">
        <f t="shared" si="1"/>
        <v>188111.8</v>
      </c>
      <c r="J12" s="25">
        <v>586797.97</v>
      </c>
      <c r="K12" s="25">
        <v>500000</v>
      </c>
      <c r="L12" s="25">
        <f t="shared" si="2"/>
        <v>86797.96999999997</v>
      </c>
      <c r="M12" s="25">
        <v>760813.97</v>
      </c>
      <c r="N12" s="25">
        <v>600000</v>
      </c>
      <c r="O12" s="25">
        <f t="shared" si="3"/>
        <v>160813.96999999997</v>
      </c>
      <c r="P12" s="25">
        <v>600000</v>
      </c>
      <c r="Q12" s="78" t="e">
        <f>M12-#REF!</f>
        <v>#REF!</v>
      </c>
    </row>
    <row r="13" spans="1:17" ht="12.75">
      <c r="A13" s="2">
        <v>325</v>
      </c>
      <c r="B13" s="2">
        <v>325</v>
      </c>
      <c r="C13" s="3" t="s">
        <v>70</v>
      </c>
      <c r="D13" s="25">
        <v>-6394.46</v>
      </c>
      <c r="E13" s="25">
        <v>0</v>
      </c>
      <c r="F13" s="25">
        <f t="shared" si="0"/>
        <v>-6394.46</v>
      </c>
      <c r="G13" s="25">
        <v>713307.37</v>
      </c>
      <c r="H13" s="25">
        <v>100000</v>
      </c>
      <c r="I13" s="25">
        <f t="shared" si="1"/>
        <v>613307.37</v>
      </c>
      <c r="J13" s="25">
        <v>1026039.81</v>
      </c>
      <c r="K13" s="25">
        <v>450000</v>
      </c>
      <c r="L13" s="25">
        <f t="shared" si="2"/>
        <v>576039.81</v>
      </c>
      <c r="M13" s="25">
        <v>874956.64</v>
      </c>
      <c r="N13" s="25">
        <v>710000</v>
      </c>
      <c r="O13" s="25">
        <f t="shared" si="3"/>
        <v>164956.64</v>
      </c>
      <c r="P13" s="25">
        <v>710000</v>
      </c>
      <c r="Q13" s="78" t="e">
        <f>M13-#REF!</f>
        <v>#REF!</v>
      </c>
    </row>
    <row r="14" spans="1:17" ht="12.75">
      <c r="A14" s="2">
        <v>326</v>
      </c>
      <c r="B14" s="2">
        <v>326</v>
      </c>
      <c r="C14" s="3" t="s">
        <v>1</v>
      </c>
      <c r="D14" s="25">
        <v>268892.5</v>
      </c>
      <c r="E14" s="25">
        <v>230000</v>
      </c>
      <c r="F14" s="25">
        <f t="shared" si="0"/>
        <v>38892.5</v>
      </c>
      <c r="G14" s="25">
        <v>316342.5</v>
      </c>
      <c r="H14" s="25">
        <v>285000</v>
      </c>
      <c r="I14" s="25">
        <f t="shared" si="1"/>
        <v>31342.5</v>
      </c>
      <c r="J14" s="25">
        <v>506138.5</v>
      </c>
      <c r="K14" s="25">
        <v>445000</v>
      </c>
      <c r="L14" s="25">
        <f t="shared" si="2"/>
        <v>61138.5</v>
      </c>
      <c r="M14" s="25">
        <v>422545.84</v>
      </c>
      <c r="N14" s="25">
        <v>535000</v>
      </c>
      <c r="O14" s="25">
        <f t="shared" si="3"/>
        <v>-112454.15999999997</v>
      </c>
      <c r="P14" s="25">
        <v>535000</v>
      </c>
      <c r="Q14" s="78" t="e">
        <f>M14-#REF!</f>
        <v>#REF!</v>
      </c>
    </row>
    <row r="15" spans="1:17" ht="12.75">
      <c r="A15" s="15"/>
      <c r="B15" s="16"/>
      <c r="C15" s="17" t="s">
        <v>187</v>
      </c>
      <c r="D15" s="18">
        <f>SUM(D9:D14)</f>
        <v>430952.82</v>
      </c>
      <c r="E15" s="18">
        <f>SUM(E9:E14)</f>
        <v>330000</v>
      </c>
      <c r="F15" s="18">
        <f t="shared" si="0"/>
        <v>100952.82</v>
      </c>
      <c r="G15" s="18">
        <f>SUM(G9:G14)</f>
        <v>3396747.24</v>
      </c>
      <c r="H15" s="18">
        <f>SUM(H9:H14)</f>
        <v>2255000</v>
      </c>
      <c r="I15" s="18">
        <f t="shared" si="1"/>
        <v>1141747.2400000002</v>
      </c>
      <c r="J15" s="18">
        <f>SUM(J9:J14)</f>
        <v>3797818.88</v>
      </c>
      <c r="K15" s="18">
        <f>SUM(K9:K14)</f>
        <v>3115000</v>
      </c>
      <c r="L15" s="18">
        <f t="shared" si="2"/>
        <v>682818.8799999999</v>
      </c>
      <c r="M15" s="18">
        <f>SUM(M9:M14)</f>
        <v>3481195.72</v>
      </c>
      <c r="N15" s="18">
        <f>SUM(N9:N14)</f>
        <v>3745000</v>
      </c>
      <c r="O15" s="18">
        <f t="shared" si="3"/>
        <v>-263804.2799999998</v>
      </c>
      <c r="P15" s="18">
        <f>SUM(P9:P14)</f>
        <v>3745000</v>
      </c>
      <c r="Q15" s="79" t="e">
        <f>M15-#REF!</f>
        <v>#REF!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20115</v>
      </c>
      <c r="E17" s="25">
        <v>0</v>
      </c>
      <c r="F17" s="25">
        <f aca="true" t="shared" si="4" ref="F17:F24">D17-E17</f>
        <v>20115</v>
      </c>
      <c r="G17" s="25">
        <v>20115</v>
      </c>
      <c r="H17" s="25">
        <v>20000</v>
      </c>
      <c r="I17" s="25">
        <f aca="true" t="shared" si="5" ref="I17:I24">G17-H17</f>
        <v>115</v>
      </c>
      <c r="J17" s="25">
        <v>63037.5</v>
      </c>
      <c r="K17" s="25">
        <v>20000</v>
      </c>
      <c r="L17" s="25">
        <f aca="true" t="shared" si="6" ref="L17:L24">J17-K17</f>
        <v>43037.5</v>
      </c>
      <c r="M17" s="25">
        <v>72282.5</v>
      </c>
      <c r="N17" s="25">
        <v>20000</v>
      </c>
      <c r="O17" s="25">
        <f aca="true" t="shared" si="7" ref="O17:O24">M17-N17</f>
        <v>52282.5</v>
      </c>
      <c r="P17" s="25">
        <v>20000</v>
      </c>
      <c r="Q17" s="78" t="e">
        <f>M17-#REF!</f>
        <v>#REF!</v>
      </c>
    </row>
    <row r="18" spans="1:17" ht="12.75">
      <c r="A18" s="2">
        <v>410</v>
      </c>
      <c r="B18" s="2">
        <v>410</v>
      </c>
      <c r="C18" s="3" t="s">
        <v>72</v>
      </c>
      <c r="D18" s="25">
        <v>0</v>
      </c>
      <c r="E18" s="25">
        <v>0</v>
      </c>
      <c r="F18" s="25">
        <f t="shared" si="4"/>
        <v>0</v>
      </c>
      <c r="G18" s="25">
        <v>1362.69</v>
      </c>
      <c r="H18" s="25">
        <v>0</v>
      </c>
      <c r="I18" s="25">
        <f t="shared" si="5"/>
        <v>1362.69</v>
      </c>
      <c r="J18" s="25">
        <v>1801.06</v>
      </c>
      <c r="K18" s="25">
        <v>0</v>
      </c>
      <c r="L18" s="25">
        <f t="shared" si="6"/>
        <v>1801.06</v>
      </c>
      <c r="M18" s="25">
        <v>5138.37</v>
      </c>
      <c r="N18" s="25">
        <v>0</v>
      </c>
      <c r="O18" s="25">
        <f t="shared" si="7"/>
        <v>5138.37</v>
      </c>
      <c r="P18" s="25">
        <v>0</v>
      </c>
      <c r="Q18" s="78" t="e">
        <f>M18-#REF!</f>
        <v>#REF!</v>
      </c>
    </row>
    <row r="19" spans="1:17" ht="12.75">
      <c r="A19" s="2">
        <v>420</v>
      </c>
      <c r="B19" s="2">
        <v>420</v>
      </c>
      <c r="C19" s="3" t="s">
        <v>73</v>
      </c>
      <c r="D19" s="25">
        <v>6913.25</v>
      </c>
      <c r="E19" s="25">
        <v>100000</v>
      </c>
      <c r="F19" s="25">
        <f t="shared" si="4"/>
        <v>-93086.75</v>
      </c>
      <c r="G19" s="25">
        <v>357795.34</v>
      </c>
      <c r="H19" s="25">
        <v>200000</v>
      </c>
      <c r="I19" s="25">
        <f t="shared" si="5"/>
        <v>157795.34000000003</v>
      </c>
      <c r="J19" s="25">
        <v>390605.74</v>
      </c>
      <c r="K19" s="25">
        <v>300000</v>
      </c>
      <c r="L19" s="25">
        <f t="shared" si="6"/>
        <v>90605.73999999999</v>
      </c>
      <c r="M19" s="25">
        <v>534591.99</v>
      </c>
      <c r="N19" s="25">
        <v>400000</v>
      </c>
      <c r="O19" s="25">
        <f t="shared" si="7"/>
        <v>134591.99</v>
      </c>
      <c r="P19" s="25">
        <v>400000</v>
      </c>
      <c r="Q19" s="78" t="e">
        <f>M19-#REF!</f>
        <v>#REF!</v>
      </c>
    </row>
    <row r="20" spans="1:17" ht="12.75">
      <c r="A20" s="2">
        <v>500</v>
      </c>
      <c r="B20" s="2">
        <v>500</v>
      </c>
      <c r="C20" s="3" t="s">
        <v>74</v>
      </c>
      <c r="D20" s="25">
        <v>327847.19</v>
      </c>
      <c r="E20" s="25">
        <v>267000</v>
      </c>
      <c r="F20" s="25">
        <f t="shared" si="4"/>
        <v>60847.19</v>
      </c>
      <c r="G20" s="25">
        <v>671601.56</v>
      </c>
      <c r="H20" s="25">
        <v>544000</v>
      </c>
      <c r="I20" s="25">
        <f t="shared" si="5"/>
        <v>127601.56000000006</v>
      </c>
      <c r="J20" s="25">
        <v>964676.55</v>
      </c>
      <c r="K20" s="25">
        <v>939000</v>
      </c>
      <c r="L20" s="25">
        <f t="shared" si="6"/>
        <v>25676.550000000047</v>
      </c>
      <c r="M20" s="25">
        <v>1405508.4</v>
      </c>
      <c r="N20" s="25">
        <v>1398050</v>
      </c>
      <c r="O20" s="25">
        <f t="shared" si="7"/>
        <v>7458.399999999907</v>
      </c>
      <c r="P20" s="25">
        <v>1398050</v>
      </c>
      <c r="Q20" s="78" t="e">
        <f>M20-#REF!</f>
        <v>#REF!</v>
      </c>
    </row>
    <row r="21" spans="1:17" ht="12.75">
      <c r="A21" s="2">
        <v>610</v>
      </c>
      <c r="B21" s="2">
        <v>610</v>
      </c>
      <c r="C21" s="3" t="s">
        <v>4</v>
      </c>
      <c r="D21" s="25">
        <v>489758.89</v>
      </c>
      <c r="E21" s="25">
        <v>405750</v>
      </c>
      <c r="F21" s="25">
        <f t="shared" si="4"/>
        <v>84008.89000000001</v>
      </c>
      <c r="G21" s="25">
        <v>637205.74</v>
      </c>
      <c r="H21" s="25">
        <v>736000</v>
      </c>
      <c r="I21" s="25">
        <f t="shared" si="5"/>
        <v>-98794.26000000001</v>
      </c>
      <c r="J21" s="25">
        <v>958185.51</v>
      </c>
      <c r="K21" s="25">
        <v>1006150</v>
      </c>
      <c r="L21" s="25">
        <f t="shared" si="6"/>
        <v>-47964.48999999999</v>
      </c>
      <c r="M21" s="25">
        <v>1387159.24</v>
      </c>
      <c r="N21" s="25">
        <v>1317000</v>
      </c>
      <c r="O21" s="25">
        <f t="shared" si="7"/>
        <v>70159.23999999999</v>
      </c>
      <c r="P21" s="25">
        <v>1317000</v>
      </c>
      <c r="Q21" s="78" t="e">
        <f>M21-#REF!</f>
        <v>#REF!</v>
      </c>
    </row>
    <row r="22" spans="1:17" ht="12.75">
      <c r="A22" s="15"/>
      <c r="B22" s="16"/>
      <c r="C22" s="17" t="s">
        <v>186</v>
      </c>
      <c r="D22" s="18">
        <f>SUM(D17:D21)</f>
        <v>844634.3300000001</v>
      </c>
      <c r="E22" s="18">
        <f aca="true" t="shared" si="8" ref="E22:P22">SUM(E17:E21)</f>
        <v>772750</v>
      </c>
      <c r="F22" s="18">
        <f t="shared" si="8"/>
        <v>71884.33000000002</v>
      </c>
      <c r="G22" s="18">
        <f t="shared" si="8"/>
        <v>1688080.33</v>
      </c>
      <c r="H22" s="18">
        <f t="shared" si="8"/>
        <v>1500000</v>
      </c>
      <c r="I22" s="18">
        <f t="shared" si="8"/>
        <v>188080.33000000007</v>
      </c>
      <c r="J22" s="18">
        <f t="shared" si="8"/>
        <v>2378306.3600000003</v>
      </c>
      <c r="K22" s="18">
        <f t="shared" si="8"/>
        <v>2265150</v>
      </c>
      <c r="L22" s="18">
        <f t="shared" si="8"/>
        <v>113156.36000000004</v>
      </c>
      <c r="M22" s="18">
        <f t="shared" si="8"/>
        <v>3404680.5</v>
      </c>
      <c r="N22" s="18">
        <f t="shared" si="8"/>
        <v>3135050</v>
      </c>
      <c r="O22" s="18">
        <f t="shared" si="8"/>
        <v>269630.4999999999</v>
      </c>
      <c r="P22" s="18">
        <f t="shared" si="8"/>
        <v>3135050</v>
      </c>
      <c r="Q22" s="79" t="e">
        <f>M22-#REF!</f>
        <v>#REF!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20853.24</v>
      </c>
      <c r="E24" s="88">
        <v>30000</v>
      </c>
      <c r="F24" s="88">
        <f t="shared" si="4"/>
        <v>-9146.759999999998</v>
      </c>
      <c r="G24" s="88">
        <v>41706.48</v>
      </c>
      <c r="H24" s="88">
        <v>60000</v>
      </c>
      <c r="I24" s="88">
        <f t="shared" si="5"/>
        <v>-18293.519999999997</v>
      </c>
      <c r="J24" s="88">
        <v>62559.72</v>
      </c>
      <c r="K24" s="88">
        <v>90000</v>
      </c>
      <c r="L24" s="88">
        <f t="shared" si="6"/>
        <v>-27440.28</v>
      </c>
      <c r="M24" s="88">
        <v>83413</v>
      </c>
      <c r="N24" s="88">
        <v>120000</v>
      </c>
      <c r="O24" s="88">
        <f t="shared" si="7"/>
        <v>-36587</v>
      </c>
      <c r="P24" s="88">
        <v>120000</v>
      </c>
      <c r="Q24" s="90" t="e">
        <f>M24-#REF!</f>
        <v>#REF!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-434534.75000000006</v>
      </c>
      <c r="E26" s="18">
        <f aca="true" t="shared" si="9" ref="E26:P26">E15-E22-E24</f>
        <v>-472750</v>
      </c>
      <c r="F26" s="18">
        <f t="shared" si="9"/>
        <v>38215.249999999985</v>
      </c>
      <c r="G26" s="18">
        <f t="shared" si="9"/>
        <v>1666960.4300000002</v>
      </c>
      <c r="H26" s="18">
        <f t="shared" si="9"/>
        <v>695000</v>
      </c>
      <c r="I26" s="18">
        <f t="shared" si="9"/>
        <v>971960.4300000002</v>
      </c>
      <c r="J26" s="18">
        <f t="shared" si="9"/>
        <v>1356952.7999999996</v>
      </c>
      <c r="K26" s="18">
        <f t="shared" si="9"/>
        <v>759850</v>
      </c>
      <c r="L26" s="18">
        <f t="shared" si="9"/>
        <v>597102.7999999998</v>
      </c>
      <c r="M26" s="18">
        <f t="shared" si="9"/>
        <v>-6897.779999999795</v>
      </c>
      <c r="N26" s="18">
        <f t="shared" si="9"/>
        <v>489950</v>
      </c>
      <c r="O26" s="18">
        <f t="shared" si="9"/>
        <v>-496847.7799999997</v>
      </c>
      <c r="P26" s="18">
        <f t="shared" si="9"/>
        <v>489950</v>
      </c>
      <c r="Q26" s="79" t="e">
        <f>M26-#REF!</f>
        <v>#REF!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>D28-E28</f>
        <v>0</v>
      </c>
      <c r="G28" s="25">
        <v>0</v>
      </c>
      <c r="H28" s="25">
        <v>0</v>
      </c>
      <c r="I28" s="25">
        <f>G28-H28</f>
        <v>0</v>
      </c>
      <c r="J28" s="25">
        <v>-367</v>
      </c>
      <c r="K28" s="25">
        <v>0</v>
      </c>
      <c r="L28" s="25">
        <f>J28-K28</f>
        <v>-367</v>
      </c>
      <c r="M28" s="25">
        <v>-6897.78</v>
      </c>
      <c r="N28" s="25">
        <v>0</v>
      </c>
      <c r="O28" s="25">
        <f>M28-N28</f>
        <v>-6897.78</v>
      </c>
      <c r="P28" s="25">
        <v>0</v>
      </c>
      <c r="Q28" s="78" t="e">
        <f>M28-#REF!</f>
        <v>#REF!</v>
      </c>
    </row>
    <row r="29" spans="1:17" ht="12.75">
      <c r="A29" s="2">
        <v>815</v>
      </c>
      <c r="B29" s="8">
        <v>815</v>
      </c>
      <c r="C29" s="3" t="s">
        <v>10</v>
      </c>
      <c r="D29" s="25">
        <v>0</v>
      </c>
      <c r="E29" s="25">
        <v>0</v>
      </c>
      <c r="F29" s="25">
        <f>D29-E29</f>
        <v>0</v>
      </c>
      <c r="G29" s="25">
        <v>0</v>
      </c>
      <c r="H29" s="25">
        <v>0</v>
      </c>
      <c r="I29" s="25">
        <f>G29-H29</f>
        <v>0</v>
      </c>
      <c r="J29" s="25">
        <v>0</v>
      </c>
      <c r="K29" s="25">
        <v>0</v>
      </c>
      <c r="L29" s="25">
        <f>J29-K29</f>
        <v>0</v>
      </c>
      <c r="M29" s="25">
        <v>0</v>
      </c>
      <c r="N29" s="25">
        <v>0</v>
      </c>
      <c r="O29" s="25">
        <f>M29-N29</f>
        <v>0</v>
      </c>
      <c r="P29" s="25">
        <v>0</v>
      </c>
      <c r="Q29" s="78" t="e">
        <f>M29-#REF!</f>
        <v>#REF!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-434534.75000000006</v>
      </c>
      <c r="E31" s="20">
        <f>E26+E28*-1-E29</f>
        <v>-472750</v>
      </c>
      <c r="F31" s="20">
        <f>D31-E31</f>
        <v>38215.24999999994</v>
      </c>
      <c r="G31" s="20">
        <f>G26+G28*-1-G29</f>
        <v>1666960.4300000002</v>
      </c>
      <c r="H31" s="20">
        <f>H26+H28*-1-H29</f>
        <v>695000</v>
      </c>
      <c r="I31" s="20">
        <f>G31-H31</f>
        <v>971960.4300000002</v>
      </c>
      <c r="J31" s="20">
        <f>J26+J28*-1-J29</f>
        <v>1357319.7999999996</v>
      </c>
      <c r="K31" s="20">
        <f>K26+K28*-1-K29</f>
        <v>759850</v>
      </c>
      <c r="L31" s="20">
        <f>J31-K31</f>
        <v>597469.7999999996</v>
      </c>
      <c r="M31" s="20">
        <f>M26+M28*-1-M29</f>
        <v>2.0463630789890885E-10</v>
      </c>
      <c r="N31" s="20">
        <f>N26+N28*-1-N29</f>
        <v>489950</v>
      </c>
      <c r="O31" s="20">
        <f>M31-N31</f>
        <v>-489949.99999999977</v>
      </c>
      <c r="P31" s="20">
        <f>P26+P28*-1-P29</f>
        <v>489950</v>
      </c>
      <c r="Q31" s="80" t="e">
        <f>M31-#REF!</f>
        <v>#REF!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23" t="s">
        <v>174</v>
      </c>
      <c r="E35" s="23" t="s">
        <v>174</v>
      </c>
      <c r="F35" s="23" t="s">
        <v>174</v>
      </c>
      <c r="G35" s="23" t="s">
        <v>175</v>
      </c>
      <c r="H35" s="23" t="s">
        <v>175</v>
      </c>
      <c r="I35" s="23" t="s">
        <v>175</v>
      </c>
      <c r="J35" s="23" t="s">
        <v>176</v>
      </c>
      <c r="K35" s="23" t="s">
        <v>176</v>
      </c>
      <c r="L35" s="23" t="s">
        <v>176</v>
      </c>
      <c r="M35" s="23" t="s">
        <v>177</v>
      </c>
      <c r="N35" s="23" t="s">
        <v>177</v>
      </c>
      <c r="O35" s="23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>D37-E37</f>
        <v>0</v>
      </c>
      <c r="G37" s="25">
        <v>0</v>
      </c>
      <c r="H37" s="25">
        <v>0</v>
      </c>
      <c r="I37" s="25">
        <f>G37-H37</f>
        <v>0</v>
      </c>
      <c r="J37" s="25">
        <v>0</v>
      </c>
      <c r="K37" s="25">
        <v>0</v>
      </c>
      <c r="L37" s="25">
        <f>J37-K37</f>
        <v>0</v>
      </c>
      <c r="M37" s="25">
        <v>0</v>
      </c>
      <c r="N37" s="25">
        <v>0</v>
      </c>
      <c r="O37" s="25">
        <f>M37-N37</f>
        <v>0</v>
      </c>
      <c r="P37" s="25">
        <v>0</v>
      </c>
      <c r="Q37" s="78" t="e">
        <f>M37-#REF!</f>
        <v>#REF!</v>
      </c>
    </row>
    <row r="38" spans="1:17" ht="12.75">
      <c r="A38" s="44">
        <v>3120</v>
      </c>
      <c r="B38" s="44">
        <v>3120</v>
      </c>
      <c r="C38" s="3" t="s">
        <v>91</v>
      </c>
      <c r="D38" s="25">
        <v>0</v>
      </c>
      <c r="E38" s="25">
        <v>0</v>
      </c>
      <c r="F38" s="25">
        <f aca="true" t="shared" si="10" ref="F38:F55">D38-E38</f>
        <v>0</v>
      </c>
      <c r="G38" s="25">
        <v>97925</v>
      </c>
      <c r="H38" s="25">
        <v>0</v>
      </c>
      <c r="I38" s="25">
        <f aca="true" t="shared" si="11" ref="I38:I55">G38-H38</f>
        <v>97925</v>
      </c>
      <c r="J38" s="25">
        <v>97925</v>
      </c>
      <c r="K38" s="25">
        <v>0</v>
      </c>
      <c r="L38" s="25">
        <f aca="true" t="shared" si="12" ref="L38:L55">J38-K38</f>
        <v>97925</v>
      </c>
      <c r="M38" s="25">
        <v>90175</v>
      </c>
      <c r="N38" s="25">
        <v>100000</v>
      </c>
      <c r="O38" s="25">
        <f aca="true" t="shared" si="13" ref="O38:O55">M38-N38</f>
        <v>-9825</v>
      </c>
      <c r="P38" s="25">
        <v>100000</v>
      </c>
      <c r="Q38" s="78" t="e">
        <f>M38-#REF!</f>
        <v>#REF!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0</v>
      </c>
      <c r="F39" s="25">
        <f t="shared" si="10"/>
        <v>0</v>
      </c>
      <c r="G39" s="25">
        <v>0</v>
      </c>
      <c r="H39" s="25">
        <v>0</v>
      </c>
      <c r="I39" s="25">
        <f t="shared" si="11"/>
        <v>0</v>
      </c>
      <c r="J39" s="25">
        <v>0</v>
      </c>
      <c r="K39" s="25">
        <v>0</v>
      </c>
      <c r="L39" s="25">
        <f t="shared" si="12"/>
        <v>0</v>
      </c>
      <c r="M39" s="25">
        <v>0</v>
      </c>
      <c r="N39" s="25">
        <v>0</v>
      </c>
      <c r="O39" s="25">
        <f t="shared" si="13"/>
        <v>0</v>
      </c>
      <c r="P39" s="25">
        <v>0</v>
      </c>
      <c r="Q39" s="78" t="e">
        <f>M39-#REF!</f>
        <v>#REF!</v>
      </c>
    </row>
    <row r="40" spans="1:17" ht="12.75">
      <c r="A40" s="44">
        <v>3130</v>
      </c>
      <c r="B40" s="44">
        <v>3130</v>
      </c>
      <c r="C40" s="3" t="s">
        <v>93</v>
      </c>
      <c r="D40" s="25">
        <v>94952.38</v>
      </c>
      <c r="E40" s="25">
        <v>40000</v>
      </c>
      <c r="F40" s="25">
        <f t="shared" si="10"/>
        <v>54952.380000000005</v>
      </c>
      <c r="G40" s="25">
        <v>488111.8</v>
      </c>
      <c r="H40" s="25">
        <v>300000</v>
      </c>
      <c r="I40" s="25">
        <f t="shared" si="11"/>
        <v>188111.8</v>
      </c>
      <c r="J40" s="25">
        <v>586797.97</v>
      </c>
      <c r="K40" s="25">
        <v>500000</v>
      </c>
      <c r="L40" s="25">
        <f t="shared" si="12"/>
        <v>86797.96999999997</v>
      </c>
      <c r="M40" s="25">
        <v>760813.97</v>
      </c>
      <c r="N40" s="25">
        <v>600000</v>
      </c>
      <c r="O40" s="25">
        <f t="shared" si="13"/>
        <v>160813.96999999997</v>
      </c>
      <c r="P40" s="25">
        <v>600000</v>
      </c>
      <c r="Q40" s="78" t="e">
        <f>M40-#REF!</f>
        <v>#REF!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 t="e">
        <f>M41-#REF!</f>
        <v>#REF!</v>
      </c>
    </row>
    <row r="42" spans="1:17" ht="12.75">
      <c r="A42" s="44">
        <v>3210</v>
      </c>
      <c r="B42" s="44">
        <v>3210</v>
      </c>
      <c r="C42" s="3" t="s">
        <v>95</v>
      </c>
      <c r="D42" s="25">
        <v>73500</v>
      </c>
      <c r="E42" s="25">
        <v>60000</v>
      </c>
      <c r="F42" s="25">
        <f t="shared" si="10"/>
        <v>13500</v>
      </c>
      <c r="G42" s="25">
        <v>73125</v>
      </c>
      <c r="H42" s="25">
        <v>70000</v>
      </c>
      <c r="I42" s="25">
        <f t="shared" si="11"/>
        <v>3125</v>
      </c>
      <c r="J42" s="25">
        <v>49902</v>
      </c>
      <c r="K42" s="25">
        <v>70000</v>
      </c>
      <c r="L42" s="25">
        <f t="shared" si="12"/>
        <v>-20098</v>
      </c>
      <c r="M42" s="25">
        <v>106402</v>
      </c>
      <c r="N42" s="25">
        <v>150000</v>
      </c>
      <c r="O42" s="25">
        <f t="shared" si="13"/>
        <v>-43598</v>
      </c>
      <c r="P42" s="25">
        <v>150000</v>
      </c>
      <c r="Q42" s="78" t="e">
        <f>M42-#REF!</f>
        <v>#REF!</v>
      </c>
    </row>
    <row r="43" spans="1:17" ht="12.75">
      <c r="A43" s="44">
        <v>3215</v>
      </c>
      <c r="B43" s="44">
        <v>3215</v>
      </c>
      <c r="C43" s="3" t="s">
        <v>96</v>
      </c>
      <c r="D43" s="25">
        <v>0</v>
      </c>
      <c r="E43" s="25">
        <v>0</v>
      </c>
      <c r="F43" s="25">
        <f t="shared" si="10"/>
        <v>0</v>
      </c>
      <c r="G43" s="25">
        <v>0</v>
      </c>
      <c r="H43" s="25">
        <v>0</v>
      </c>
      <c r="I43" s="25">
        <f t="shared" si="11"/>
        <v>0</v>
      </c>
      <c r="J43" s="25">
        <v>0</v>
      </c>
      <c r="K43" s="25">
        <v>0</v>
      </c>
      <c r="L43" s="25">
        <f t="shared" si="12"/>
        <v>0</v>
      </c>
      <c r="M43" s="25">
        <v>0</v>
      </c>
      <c r="N43" s="25">
        <v>0</v>
      </c>
      <c r="O43" s="25">
        <f t="shared" si="13"/>
        <v>0</v>
      </c>
      <c r="P43" s="25">
        <v>0</v>
      </c>
      <c r="Q43" s="78" t="e">
        <f>M43-#REF!</f>
        <v>#REF!</v>
      </c>
    </row>
    <row r="44" spans="1:17" ht="12.75">
      <c r="A44" s="44">
        <v>3217</v>
      </c>
      <c r="B44" s="44">
        <v>3217</v>
      </c>
      <c r="C44" s="3" t="s">
        <v>97</v>
      </c>
      <c r="D44" s="25">
        <v>0</v>
      </c>
      <c r="E44" s="25">
        <v>0</v>
      </c>
      <c r="F44" s="25">
        <f t="shared" si="10"/>
        <v>0</v>
      </c>
      <c r="G44" s="25">
        <v>0</v>
      </c>
      <c r="H44" s="25">
        <v>0</v>
      </c>
      <c r="I44" s="25">
        <f t="shared" si="11"/>
        <v>0</v>
      </c>
      <c r="J44" s="25">
        <v>0</v>
      </c>
      <c r="K44" s="25">
        <v>0</v>
      </c>
      <c r="L44" s="25">
        <f t="shared" si="12"/>
        <v>0</v>
      </c>
      <c r="M44" s="25">
        <v>0</v>
      </c>
      <c r="N44" s="25">
        <v>0</v>
      </c>
      <c r="O44" s="25">
        <f t="shared" si="13"/>
        <v>0</v>
      </c>
      <c r="P44" s="25">
        <v>0</v>
      </c>
      <c r="Q44" s="78" t="e">
        <f>M44-#REF!</f>
        <v>#REF!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0</v>
      </c>
      <c r="H45" s="25">
        <v>0</v>
      </c>
      <c r="I45" s="25">
        <f t="shared" si="11"/>
        <v>0</v>
      </c>
      <c r="J45" s="25">
        <v>0</v>
      </c>
      <c r="K45" s="25">
        <v>0</v>
      </c>
      <c r="L45" s="25">
        <f t="shared" si="12"/>
        <v>0</v>
      </c>
      <c r="M45" s="25">
        <v>0</v>
      </c>
      <c r="N45" s="25">
        <v>0</v>
      </c>
      <c r="O45" s="25">
        <f t="shared" si="13"/>
        <v>0</v>
      </c>
      <c r="P45" s="25">
        <v>0</v>
      </c>
      <c r="Q45" s="78" t="e">
        <f>M45-#REF!</f>
        <v>#REF!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1701712.97</v>
      </c>
      <c r="H46" s="25">
        <v>1500000</v>
      </c>
      <c r="I46" s="25">
        <f t="shared" si="11"/>
        <v>201712.96999999997</v>
      </c>
      <c r="J46" s="25">
        <v>1522150.97</v>
      </c>
      <c r="K46" s="25">
        <v>1650000</v>
      </c>
      <c r="L46" s="25">
        <f t="shared" si="12"/>
        <v>-127849.03000000003</v>
      </c>
      <c r="M46" s="25">
        <v>1164834.65</v>
      </c>
      <c r="N46" s="25">
        <v>1650000</v>
      </c>
      <c r="O46" s="25">
        <f t="shared" si="13"/>
        <v>-485165.3500000001</v>
      </c>
      <c r="P46" s="25">
        <v>1650000</v>
      </c>
      <c r="Q46" s="78" t="e">
        <f>M46-#REF!</f>
        <v>#REF!</v>
      </c>
    </row>
    <row r="47" spans="1:17" ht="12.75">
      <c r="A47" s="44">
        <v>3320</v>
      </c>
      <c r="B47" s="44">
        <v>3320</v>
      </c>
      <c r="C47" s="3" t="s">
        <v>100</v>
      </c>
      <c r="D47" s="25">
        <v>2.4</v>
      </c>
      <c r="E47" s="25">
        <v>0</v>
      </c>
      <c r="F47" s="25">
        <f t="shared" si="10"/>
        <v>2.4</v>
      </c>
      <c r="G47" s="25">
        <v>2.4</v>
      </c>
      <c r="H47" s="25">
        <v>0</v>
      </c>
      <c r="I47" s="25">
        <f t="shared" si="11"/>
        <v>2.4</v>
      </c>
      <c r="J47" s="25">
        <v>2.4</v>
      </c>
      <c r="K47" s="25">
        <v>0</v>
      </c>
      <c r="L47" s="25">
        <f t="shared" si="12"/>
        <v>2.4</v>
      </c>
      <c r="M47" s="25">
        <v>2.4</v>
      </c>
      <c r="N47" s="25">
        <v>0</v>
      </c>
      <c r="O47" s="25">
        <f t="shared" si="13"/>
        <v>2.4</v>
      </c>
      <c r="P47" s="25">
        <v>0</v>
      </c>
      <c r="Q47" s="78" t="e">
        <f>M47-#REF!</f>
        <v>#REF!</v>
      </c>
    </row>
    <row r="48" spans="1:17" ht="12.75">
      <c r="A48" s="44">
        <v>3321</v>
      </c>
      <c r="B48" s="44">
        <v>3321</v>
      </c>
      <c r="C48" s="3" t="s">
        <v>101</v>
      </c>
      <c r="D48" s="25">
        <v>0</v>
      </c>
      <c r="E48" s="25">
        <v>0</v>
      </c>
      <c r="F48" s="25">
        <f t="shared" si="10"/>
        <v>0</v>
      </c>
      <c r="G48" s="25">
        <v>0</v>
      </c>
      <c r="H48" s="25">
        <v>0</v>
      </c>
      <c r="I48" s="25">
        <f t="shared" si="11"/>
        <v>0</v>
      </c>
      <c r="J48" s="25">
        <v>0</v>
      </c>
      <c r="K48" s="25">
        <v>0</v>
      </c>
      <c r="L48" s="25">
        <f t="shared" si="12"/>
        <v>0</v>
      </c>
      <c r="M48" s="25">
        <v>0</v>
      </c>
      <c r="N48" s="25">
        <v>0</v>
      </c>
      <c r="O48" s="25">
        <f t="shared" si="13"/>
        <v>0</v>
      </c>
      <c r="P48" s="25">
        <v>0</v>
      </c>
      <c r="Q48" s="78" t="e">
        <f>M48-#REF!</f>
        <v>#REF!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0</v>
      </c>
      <c r="F49" s="25">
        <f t="shared" si="10"/>
        <v>0</v>
      </c>
      <c r="G49" s="25">
        <v>0</v>
      </c>
      <c r="H49" s="25">
        <v>0</v>
      </c>
      <c r="I49" s="25">
        <f t="shared" si="11"/>
        <v>0</v>
      </c>
      <c r="J49" s="25">
        <v>0</v>
      </c>
      <c r="K49" s="25">
        <v>0</v>
      </c>
      <c r="L49" s="25">
        <f t="shared" si="12"/>
        <v>0</v>
      </c>
      <c r="M49" s="25">
        <v>43293.99</v>
      </c>
      <c r="N49" s="25">
        <v>0</v>
      </c>
      <c r="O49" s="25">
        <f t="shared" si="13"/>
        <v>43293.99</v>
      </c>
      <c r="P49" s="25">
        <v>0</v>
      </c>
      <c r="Q49" s="78" t="e">
        <f>M49-#REF!</f>
        <v>#REF!</v>
      </c>
    </row>
    <row r="50" spans="1:17" ht="12.75">
      <c r="A50" s="44">
        <v>3350</v>
      </c>
      <c r="B50" s="44">
        <v>3350</v>
      </c>
      <c r="C50" s="3" t="s">
        <v>102</v>
      </c>
      <c r="D50" s="25">
        <v>0</v>
      </c>
      <c r="E50" s="25">
        <v>0</v>
      </c>
      <c r="F50" s="25">
        <f t="shared" si="10"/>
        <v>0</v>
      </c>
      <c r="G50" s="25">
        <v>6220.2</v>
      </c>
      <c r="H50" s="25">
        <v>0</v>
      </c>
      <c r="I50" s="25">
        <f t="shared" si="11"/>
        <v>6220.2</v>
      </c>
      <c r="J50" s="25">
        <v>8862.23</v>
      </c>
      <c r="K50" s="25">
        <v>0</v>
      </c>
      <c r="L50" s="25">
        <f t="shared" si="12"/>
        <v>8862.23</v>
      </c>
      <c r="M50" s="25">
        <v>18171.23</v>
      </c>
      <c r="N50" s="25">
        <v>0</v>
      </c>
      <c r="O50" s="25">
        <f t="shared" si="13"/>
        <v>18171.23</v>
      </c>
      <c r="P50" s="25">
        <v>0</v>
      </c>
      <c r="Q50" s="78" t="e">
        <f>M50-#REF!</f>
        <v>#REF!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 t="e">
        <f>M51-#REF!</f>
        <v>#REF!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f t="shared" si="12"/>
        <v>0</v>
      </c>
      <c r="M52" s="25">
        <v>0</v>
      </c>
      <c r="N52" s="25">
        <v>0</v>
      </c>
      <c r="O52" s="25">
        <f t="shared" si="13"/>
        <v>0</v>
      </c>
      <c r="P52" s="25">
        <v>0</v>
      </c>
      <c r="Q52" s="78" t="e">
        <f>M52-#REF!</f>
        <v>#REF!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 t="e">
        <f>M53-#REF!</f>
        <v>#REF!</v>
      </c>
    </row>
    <row r="54" spans="1:17" ht="12.75">
      <c r="A54" s="44">
        <v>3605</v>
      </c>
      <c r="B54" s="44">
        <v>3605</v>
      </c>
      <c r="C54" s="3" t="s">
        <v>104</v>
      </c>
      <c r="D54" s="25">
        <v>0</v>
      </c>
      <c r="E54" s="25">
        <v>0</v>
      </c>
      <c r="F54" s="25">
        <f t="shared" si="10"/>
        <v>0</v>
      </c>
      <c r="G54" s="25">
        <v>0</v>
      </c>
      <c r="H54" s="25">
        <v>0</v>
      </c>
      <c r="I54" s="25">
        <f t="shared" si="11"/>
        <v>0</v>
      </c>
      <c r="J54" s="25">
        <v>0</v>
      </c>
      <c r="K54" s="25">
        <v>0</v>
      </c>
      <c r="L54" s="25">
        <f t="shared" si="12"/>
        <v>0</v>
      </c>
      <c r="M54" s="25">
        <v>0</v>
      </c>
      <c r="N54" s="25">
        <v>0</v>
      </c>
      <c r="O54" s="25">
        <f t="shared" si="13"/>
        <v>0</v>
      </c>
      <c r="P54" s="25">
        <v>0</v>
      </c>
      <c r="Q54" s="78" t="e">
        <f>M54-#REF!</f>
        <v>#REF!</v>
      </c>
    </row>
    <row r="55" spans="1:17" ht="12.75">
      <c r="A55" s="44">
        <v>3610</v>
      </c>
      <c r="B55" s="44">
        <v>3610</v>
      </c>
      <c r="C55" s="3" t="s">
        <v>105</v>
      </c>
      <c r="D55" s="25">
        <v>121672</v>
      </c>
      <c r="E55" s="25">
        <v>175000</v>
      </c>
      <c r="F55" s="25">
        <f t="shared" si="10"/>
        <v>-53328</v>
      </c>
      <c r="G55" s="25">
        <v>154672</v>
      </c>
      <c r="H55" s="25">
        <v>210000</v>
      </c>
      <c r="I55" s="25">
        <f t="shared" si="11"/>
        <v>-55328</v>
      </c>
      <c r="J55" s="25">
        <v>337268</v>
      </c>
      <c r="K55" s="25">
        <v>350000</v>
      </c>
      <c r="L55" s="25">
        <f t="shared" si="12"/>
        <v>-12732</v>
      </c>
      <c r="M55" s="25">
        <v>244218.72</v>
      </c>
      <c r="N55" s="25">
        <v>420000</v>
      </c>
      <c r="O55" s="25">
        <f t="shared" si="13"/>
        <v>-175781.28</v>
      </c>
      <c r="P55" s="25">
        <v>420000</v>
      </c>
      <c r="Q55" s="78" t="e">
        <f>M55-#REF!</f>
        <v>#REF!</v>
      </c>
    </row>
    <row r="56" spans="1:17" ht="12.75">
      <c r="A56" s="44"/>
      <c r="B56" s="44"/>
      <c r="C56" s="17" t="s">
        <v>6</v>
      </c>
      <c r="D56" s="18">
        <f>SUM(D37:D55)</f>
        <v>290126.78</v>
      </c>
      <c r="E56" s="18">
        <f>SUM(E37:E55)</f>
        <v>275000</v>
      </c>
      <c r="F56" s="18">
        <f>D56-E56</f>
        <v>15126.780000000028</v>
      </c>
      <c r="G56" s="18">
        <f>SUM(G37:G55)</f>
        <v>2521769.37</v>
      </c>
      <c r="H56" s="18">
        <f>SUM(H37:H55)</f>
        <v>2080000</v>
      </c>
      <c r="I56" s="18">
        <f>G56-H56</f>
        <v>441769.3700000001</v>
      </c>
      <c r="J56" s="18">
        <f>SUM(J37:J55)</f>
        <v>2602908.57</v>
      </c>
      <c r="K56" s="18">
        <f>SUM(K37:K55)</f>
        <v>2570000</v>
      </c>
      <c r="L56" s="18">
        <f>J56-K56</f>
        <v>32908.56999999983</v>
      </c>
      <c r="M56" s="18">
        <f>SUM(M37:M55)</f>
        <v>2427911.9600000004</v>
      </c>
      <c r="N56" s="18">
        <f>SUM(N37:N55)</f>
        <v>2920000</v>
      </c>
      <c r="O56" s="18">
        <f>M56-N56</f>
        <v>-492088.0399999996</v>
      </c>
      <c r="P56" s="18">
        <f>SUM(P37:P55)</f>
        <v>2920000</v>
      </c>
      <c r="Q56" s="79" t="e">
        <f>M56-#REF!</f>
        <v>#REF!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-6394.46</v>
      </c>
      <c r="E58" s="25">
        <v>0</v>
      </c>
      <c r="F58" s="25">
        <f aca="true" t="shared" si="14" ref="F58:F64">D58-E58</f>
        <v>-6394.46</v>
      </c>
      <c r="G58" s="25">
        <v>527202.37</v>
      </c>
      <c r="H58" s="25">
        <v>100000</v>
      </c>
      <c r="I58" s="25">
        <f aca="true" t="shared" si="15" ref="I58:I64">G58-H58</f>
        <v>427202.37</v>
      </c>
      <c r="J58" s="25">
        <v>671990.81</v>
      </c>
      <c r="K58" s="25">
        <v>250000</v>
      </c>
      <c r="L58" s="25">
        <f aca="true" t="shared" si="16" ref="L58:L64">J58-K58</f>
        <v>421990.81000000006</v>
      </c>
      <c r="M58" s="25">
        <v>360921.64</v>
      </c>
      <c r="N58" s="25">
        <v>350000</v>
      </c>
      <c r="O58" s="25">
        <f aca="true" t="shared" si="17" ref="O58:O64">M58-N58</f>
        <v>10921.640000000014</v>
      </c>
      <c r="P58" s="25">
        <v>350000</v>
      </c>
      <c r="Q58" s="78" t="e">
        <f>M58-#REF!</f>
        <v>#REF!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159986</v>
      </c>
      <c r="N59" s="25">
        <v>160000</v>
      </c>
      <c r="O59" s="25">
        <f t="shared" si="17"/>
        <v>-14</v>
      </c>
      <c r="P59" s="25">
        <v>160000</v>
      </c>
      <c r="Q59" s="78" t="e">
        <f>M59-#REF!</f>
        <v>#REF!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186105</v>
      </c>
      <c r="H60" s="25">
        <v>0</v>
      </c>
      <c r="I60" s="25">
        <f t="shared" si="15"/>
        <v>186105</v>
      </c>
      <c r="J60" s="25">
        <v>354049</v>
      </c>
      <c r="K60" s="25">
        <v>200000</v>
      </c>
      <c r="L60" s="25">
        <f t="shared" si="16"/>
        <v>154049</v>
      </c>
      <c r="M60" s="25">
        <v>354049</v>
      </c>
      <c r="N60" s="25">
        <v>200000</v>
      </c>
      <c r="O60" s="25">
        <f t="shared" si="17"/>
        <v>154049</v>
      </c>
      <c r="P60" s="25">
        <v>200000</v>
      </c>
      <c r="Q60" s="78" t="e">
        <f>M60-#REF!</f>
        <v>#REF!</v>
      </c>
    </row>
    <row r="61" spans="1:17" ht="12.75">
      <c r="A61" s="44">
        <v>3630</v>
      </c>
      <c r="B61" s="44">
        <v>3630</v>
      </c>
      <c r="C61" s="3" t="s">
        <v>109</v>
      </c>
      <c r="D61" s="25">
        <v>117731</v>
      </c>
      <c r="E61" s="25">
        <v>35000</v>
      </c>
      <c r="F61" s="25">
        <f t="shared" si="14"/>
        <v>82731</v>
      </c>
      <c r="G61" s="25">
        <v>117731</v>
      </c>
      <c r="H61" s="25">
        <v>35000</v>
      </c>
      <c r="I61" s="25">
        <f t="shared" si="15"/>
        <v>82731</v>
      </c>
      <c r="J61" s="25">
        <v>117731</v>
      </c>
      <c r="K61" s="25">
        <v>35000</v>
      </c>
      <c r="L61" s="25">
        <f t="shared" si="16"/>
        <v>82731</v>
      </c>
      <c r="M61" s="25">
        <v>117731</v>
      </c>
      <c r="N61" s="25">
        <v>35000</v>
      </c>
      <c r="O61" s="25">
        <f t="shared" si="17"/>
        <v>82731</v>
      </c>
      <c r="P61" s="25">
        <v>35000</v>
      </c>
      <c r="Q61" s="78" t="e">
        <f>M61-#REF!</f>
        <v>#REF!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D62-E62</f>
        <v>0</v>
      </c>
      <c r="G62" s="25">
        <v>0</v>
      </c>
      <c r="H62" s="25">
        <v>0</v>
      </c>
      <c r="I62" s="25">
        <f>G62-H62</f>
        <v>0</v>
      </c>
      <c r="J62" s="25">
        <v>0</v>
      </c>
      <c r="K62" s="25">
        <v>0</v>
      </c>
      <c r="L62" s="25">
        <f>J62-K62</f>
        <v>0</v>
      </c>
      <c r="M62" s="25">
        <v>0</v>
      </c>
      <c r="N62" s="25">
        <v>0</v>
      </c>
      <c r="O62" s="25">
        <f>M62-N62</f>
        <v>0</v>
      </c>
      <c r="P62" s="25">
        <v>0</v>
      </c>
      <c r="Q62" s="78" t="e">
        <f>M62-#REF!</f>
        <v>#REF!</v>
      </c>
    </row>
    <row r="63" spans="1:17" ht="12.75">
      <c r="A63" s="44">
        <v>3990</v>
      </c>
      <c r="B63" s="44">
        <v>3990</v>
      </c>
      <c r="C63" s="3" t="s">
        <v>110</v>
      </c>
      <c r="D63" s="25">
        <v>29489.5</v>
      </c>
      <c r="E63" s="25">
        <v>20000</v>
      </c>
      <c r="F63" s="25">
        <f t="shared" si="14"/>
        <v>9489.5</v>
      </c>
      <c r="G63" s="25">
        <v>43939.5</v>
      </c>
      <c r="H63" s="25">
        <v>40000</v>
      </c>
      <c r="I63" s="25">
        <f t="shared" si="15"/>
        <v>3939.5</v>
      </c>
      <c r="J63" s="25">
        <v>51139.5</v>
      </c>
      <c r="K63" s="25">
        <v>60000</v>
      </c>
      <c r="L63" s="25">
        <f t="shared" si="16"/>
        <v>-8860.5</v>
      </c>
      <c r="M63" s="25">
        <v>60596.12</v>
      </c>
      <c r="N63" s="25">
        <v>80000</v>
      </c>
      <c r="O63" s="25">
        <f t="shared" si="17"/>
        <v>-19403.879999999997</v>
      </c>
      <c r="P63" s="25">
        <v>80000</v>
      </c>
      <c r="Q63" s="78" t="e">
        <f>M63-#REF!</f>
        <v>#REF!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 t="e">
        <f>M64-#REF!</f>
        <v>#REF!</v>
      </c>
    </row>
    <row r="65" spans="1:17" ht="12.75">
      <c r="A65" s="44"/>
      <c r="B65" s="44"/>
      <c r="C65" s="17" t="s">
        <v>17</v>
      </c>
      <c r="D65" s="18">
        <f>SUM(D58:D64)</f>
        <v>140826.03999999998</v>
      </c>
      <c r="E65" s="18">
        <f aca="true" t="shared" si="18" ref="E65:P65">SUM(E58:E64)</f>
        <v>55000</v>
      </c>
      <c r="F65" s="18">
        <f t="shared" si="18"/>
        <v>85826.04</v>
      </c>
      <c r="G65" s="18">
        <f t="shared" si="18"/>
        <v>874977.87</v>
      </c>
      <c r="H65" s="18">
        <f t="shared" si="18"/>
        <v>175000</v>
      </c>
      <c r="I65" s="18">
        <f t="shared" si="18"/>
        <v>699977.87</v>
      </c>
      <c r="J65" s="18">
        <f t="shared" si="18"/>
        <v>1194910.31</v>
      </c>
      <c r="K65" s="18">
        <f t="shared" si="18"/>
        <v>545000</v>
      </c>
      <c r="L65" s="18">
        <f t="shared" si="18"/>
        <v>649910.31</v>
      </c>
      <c r="M65" s="18">
        <f t="shared" si="18"/>
        <v>1053283.76</v>
      </c>
      <c r="N65" s="18">
        <f t="shared" si="18"/>
        <v>825000</v>
      </c>
      <c r="O65" s="18">
        <f t="shared" si="18"/>
        <v>228283.76</v>
      </c>
      <c r="P65" s="18">
        <f t="shared" si="18"/>
        <v>825000</v>
      </c>
      <c r="Q65" s="79" t="e">
        <f>M65-#REF!</f>
        <v>#REF!</v>
      </c>
    </row>
    <row r="66" spans="1:17" ht="12.75">
      <c r="A66" s="21"/>
      <c r="B66" s="21"/>
      <c r="C66" s="17" t="s">
        <v>2</v>
      </c>
      <c r="D66" s="18">
        <f>D56+D65</f>
        <v>430952.82</v>
      </c>
      <c r="E66" s="18">
        <f aca="true" t="shared" si="19" ref="E66:P66">E56+E65</f>
        <v>330000</v>
      </c>
      <c r="F66" s="18">
        <f t="shared" si="19"/>
        <v>100952.82000000002</v>
      </c>
      <c r="G66" s="18">
        <f t="shared" si="19"/>
        <v>3396747.24</v>
      </c>
      <c r="H66" s="18">
        <f t="shared" si="19"/>
        <v>2255000</v>
      </c>
      <c r="I66" s="18">
        <f t="shared" si="19"/>
        <v>1141747.2400000002</v>
      </c>
      <c r="J66" s="18">
        <f t="shared" si="19"/>
        <v>3797818.88</v>
      </c>
      <c r="K66" s="18">
        <f t="shared" si="19"/>
        <v>3115000</v>
      </c>
      <c r="L66" s="18">
        <f t="shared" si="19"/>
        <v>682818.8799999999</v>
      </c>
      <c r="M66" s="18">
        <f t="shared" si="19"/>
        <v>3481195.7200000007</v>
      </c>
      <c r="N66" s="18">
        <f t="shared" si="19"/>
        <v>3745000</v>
      </c>
      <c r="O66" s="18">
        <f t="shared" si="19"/>
        <v>-263804.27999999956</v>
      </c>
      <c r="P66" s="18">
        <f t="shared" si="19"/>
        <v>3745000</v>
      </c>
      <c r="Q66" s="79" t="e">
        <f>M66-#REF!</f>
        <v>#REF!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0</v>
      </c>
      <c r="E68" s="25">
        <v>0</v>
      </c>
      <c r="F68" s="25">
        <f aca="true" t="shared" si="20" ref="F68:F83">D68-E68</f>
        <v>0</v>
      </c>
      <c r="G68" s="25">
        <v>0</v>
      </c>
      <c r="H68" s="25">
        <v>0</v>
      </c>
      <c r="I68" s="25">
        <f aca="true" t="shared" si="21" ref="I68:I83">G68-H68</f>
        <v>0</v>
      </c>
      <c r="J68" s="25">
        <v>2400</v>
      </c>
      <c r="K68" s="25">
        <v>0</v>
      </c>
      <c r="L68" s="25">
        <f aca="true" t="shared" si="22" ref="L68:L83">J68-K68</f>
        <v>2400</v>
      </c>
      <c r="M68" s="25">
        <v>2400</v>
      </c>
      <c r="N68" s="25">
        <v>0</v>
      </c>
      <c r="O68" s="25">
        <f aca="true" t="shared" si="23" ref="O68:O83">M68-N68</f>
        <v>2400</v>
      </c>
      <c r="P68" s="25">
        <v>0</v>
      </c>
      <c r="Q68" s="78" t="e">
        <f>M68-#REF!</f>
        <v>#REF!</v>
      </c>
    </row>
    <row r="69" spans="1:17" ht="12.75">
      <c r="A69" s="44">
        <v>4221</v>
      </c>
      <c r="B69" s="44">
        <v>4221</v>
      </c>
      <c r="C69" s="3" t="s">
        <v>58</v>
      </c>
      <c r="D69" s="25">
        <v>0</v>
      </c>
      <c r="E69" s="25">
        <v>0</v>
      </c>
      <c r="F69" s="25">
        <f t="shared" si="20"/>
        <v>0</v>
      </c>
      <c r="G69" s="25">
        <v>0</v>
      </c>
      <c r="H69" s="25">
        <v>0</v>
      </c>
      <c r="I69" s="25">
        <f t="shared" si="21"/>
        <v>0</v>
      </c>
      <c r="J69" s="25">
        <v>0</v>
      </c>
      <c r="K69" s="25">
        <v>0</v>
      </c>
      <c r="L69" s="25">
        <f t="shared" si="22"/>
        <v>0</v>
      </c>
      <c r="M69" s="25">
        <v>0</v>
      </c>
      <c r="N69" s="25">
        <v>0</v>
      </c>
      <c r="O69" s="25">
        <f t="shared" si="23"/>
        <v>0</v>
      </c>
      <c r="P69" s="25">
        <v>0</v>
      </c>
      <c r="Q69" s="78" t="e">
        <f>M69-#REF!</f>
        <v>#REF!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D70-E70</f>
        <v>0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0</v>
      </c>
      <c r="N70" s="25">
        <v>0</v>
      </c>
      <c r="O70" s="25">
        <f>M70-N70</f>
        <v>0</v>
      </c>
      <c r="P70" s="25">
        <v>0</v>
      </c>
      <c r="Q70" s="78" t="e">
        <f>M70-#REF!</f>
        <v>#REF!</v>
      </c>
    </row>
    <row r="71" spans="1:17" ht="12.75">
      <c r="A71" s="44">
        <v>4225</v>
      </c>
      <c r="B71" s="44">
        <v>4225</v>
      </c>
      <c r="C71" s="3" t="s">
        <v>113</v>
      </c>
      <c r="D71" s="25">
        <v>0</v>
      </c>
      <c r="E71" s="25">
        <v>0</v>
      </c>
      <c r="F71" s="25">
        <f t="shared" si="20"/>
        <v>0</v>
      </c>
      <c r="G71" s="25">
        <v>0</v>
      </c>
      <c r="H71" s="25">
        <v>0</v>
      </c>
      <c r="I71" s="25">
        <f t="shared" si="21"/>
        <v>0</v>
      </c>
      <c r="J71" s="25">
        <v>0</v>
      </c>
      <c r="K71" s="25">
        <v>0</v>
      </c>
      <c r="L71" s="25">
        <f t="shared" si="22"/>
        <v>0</v>
      </c>
      <c r="M71" s="25">
        <v>1596.25</v>
      </c>
      <c r="N71" s="25">
        <v>0</v>
      </c>
      <c r="O71" s="25">
        <f t="shared" si="23"/>
        <v>1596.25</v>
      </c>
      <c r="P71" s="25">
        <v>0</v>
      </c>
      <c r="Q71" s="78" t="e">
        <f>M71-#REF!</f>
        <v>#REF!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0</v>
      </c>
      <c r="F72" s="25">
        <f t="shared" si="20"/>
        <v>0</v>
      </c>
      <c r="G72" s="25">
        <v>0</v>
      </c>
      <c r="H72" s="25">
        <v>0</v>
      </c>
      <c r="I72" s="25">
        <f t="shared" si="21"/>
        <v>0</v>
      </c>
      <c r="J72" s="25">
        <v>0</v>
      </c>
      <c r="K72" s="25">
        <v>0</v>
      </c>
      <c r="L72" s="25">
        <f t="shared" si="22"/>
        <v>0</v>
      </c>
      <c r="M72" s="25">
        <v>0</v>
      </c>
      <c r="N72" s="25">
        <v>0</v>
      </c>
      <c r="O72" s="25">
        <f t="shared" si="23"/>
        <v>0</v>
      </c>
      <c r="P72" s="25">
        <v>0</v>
      </c>
      <c r="Q72" s="78" t="e">
        <f>M72-#REF!</f>
        <v>#REF!</v>
      </c>
    </row>
    <row r="73" spans="1:17" ht="12.75">
      <c r="A73" s="44">
        <v>4230</v>
      </c>
      <c r="B73" s="44">
        <v>4230</v>
      </c>
      <c r="C73" s="3" t="s">
        <v>115</v>
      </c>
      <c r="D73" s="25">
        <v>0</v>
      </c>
      <c r="E73" s="25">
        <v>0</v>
      </c>
      <c r="F73" s="25">
        <f t="shared" si="20"/>
        <v>0</v>
      </c>
      <c r="G73" s="25">
        <v>0</v>
      </c>
      <c r="H73" s="25">
        <v>0</v>
      </c>
      <c r="I73" s="25">
        <f t="shared" si="21"/>
        <v>0</v>
      </c>
      <c r="J73" s="25">
        <v>0</v>
      </c>
      <c r="K73" s="25">
        <v>0</v>
      </c>
      <c r="L73" s="25">
        <f t="shared" si="22"/>
        <v>0</v>
      </c>
      <c r="M73" s="25">
        <v>2600</v>
      </c>
      <c r="N73" s="25">
        <v>0</v>
      </c>
      <c r="O73" s="25">
        <f t="shared" si="23"/>
        <v>2600</v>
      </c>
      <c r="P73" s="25">
        <v>0</v>
      </c>
      <c r="Q73" s="78" t="e">
        <f>M73-#REF!</f>
        <v>#REF!</v>
      </c>
    </row>
    <row r="74" spans="1:17" ht="12.75">
      <c r="A74" s="44">
        <v>4241</v>
      </c>
      <c r="B74" s="44">
        <v>4241</v>
      </c>
      <c r="C74" s="3" t="s">
        <v>117</v>
      </c>
      <c r="D74" s="25">
        <v>0</v>
      </c>
      <c r="E74" s="25">
        <v>0</v>
      </c>
      <c r="F74" s="25">
        <f t="shared" si="20"/>
        <v>0</v>
      </c>
      <c r="G74" s="25">
        <v>0</v>
      </c>
      <c r="H74" s="25">
        <v>0</v>
      </c>
      <c r="I74" s="25">
        <f t="shared" si="21"/>
        <v>0</v>
      </c>
      <c r="J74" s="25">
        <v>0</v>
      </c>
      <c r="K74" s="25">
        <v>0</v>
      </c>
      <c r="L74" s="25">
        <f t="shared" si="22"/>
        <v>0</v>
      </c>
      <c r="M74" s="25">
        <v>2960</v>
      </c>
      <c r="N74" s="25">
        <v>0</v>
      </c>
      <c r="O74" s="25">
        <f t="shared" si="23"/>
        <v>2960</v>
      </c>
      <c r="P74" s="25">
        <v>0</v>
      </c>
      <c r="Q74" s="78" t="e">
        <f>M74-#REF!</f>
        <v>#REF!</v>
      </c>
    </row>
    <row r="75" spans="1:17" ht="12.75">
      <c r="A75" s="44">
        <v>4247</v>
      </c>
      <c r="B75" s="44">
        <v>4247</v>
      </c>
      <c r="C75" s="3" t="s">
        <v>59</v>
      </c>
      <c r="D75" s="25">
        <v>0</v>
      </c>
      <c r="E75" s="25">
        <v>0</v>
      </c>
      <c r="F75" s="25">
        <f t="shared" si="20"/>
        <v>0</v>
      </c>
      <c r="G75" s="25">
        <v>0</v>
      </c>
      <c r="H75" s="25">
        <v>0</v>
      </c>
      <c r="I75" s="25">
        <f t="shared" si="21"/>
        <v>0</v>
      </c>
      <c r="J75" s="25">
        <v>0</v>
      </c>
      <c r="K75" s="25">
        <v>0</v>
      </c>
      <c r="L75" s="25">
        <f t="shared" si="22"/>
        <v>0</v>
      </c>
      <c r="M75" s="25">
        <v>0</v>
      </c>
      <c r="N75" s="25">
        <v>0</v>
      </c>
      <c r="O75" s="25">
        <f t="shared" si="23"/>
        <v>0</v>
      </c>
      <c r="P75" s="25">
        <v>0</v>
      </c>
      <c r="Q75" s="78" t="e">
        <f>M75-#REF!</f>
        <v>#REF!</v>
      </c>
    </row>
    <row r="76" spans="1:17" ht="12.75">
      <c r="A76" s="44">
        <v>4280</v>
      </c>
      <c r="B76" s="44">
        <v>4280</v>
      </c>
      <c r="C76" s="3" t="s">
        <v>119</v>
      </c>
      <c r="D76" s="25">
        <v>0</v>
      </c>
      <c r="E76" s="25">
        <v>0</v>
      </c>
      <c r="F76" s="25">
        <f t="shared" si="20"/>
        <v>0</v>
      </c>
      <c r="G76" s="25">
        <v>0</v>
      </c>
      <c r="H76" s="25">
        <v>0</v>
      </c>
      <c r="I76" s="25">
        <f t="shared" si="21"/>
        <v>0</v>
      </c>
      <c r="J76" s="25">
        <v>0</v>
      </c>
      <c r="K76" s="25">
        <v>0</v>
      </c>
      <c r="L76" s="25">
        <f t="shared" si="22"/>
        <v>0</v>
      </c>
      <c r="M76" s="25">
        <v>0</v>
      </c>
      <c r="N76" s="25">
        <v>0</v>
      </c>
      <c r="O76" s="25">
        <f t="shared" si="23"/>
        <v>0</v>
      </c>
      <c r="P76" s="25">
        <v>0</v>
      </c>
      <c r="Q76" s="78" t="e">
        <f>M76-#REF!</f>
        <v>#REF!</v>
      </c>
    </row>
    <row r="77" spans="1:17" ht="12.75">
      <c r="A77" s="44">
        <v>4300</v>
      </c>
      <c r="B77" s="44">
        <v>4300</v>
      </c>
      <c r="C77" s="3" t="s">
        <v>120</v>
      </c>
      <c r="D77" s="25">
        <v>61682.25</v>
      </c>
      <c r="E77" s="25">
        <v>100000</v>
      </c>
      <c r="F77" s="25">
        <f t="shared" si="20"/>
        <v>-38317.75</v>
      </c>
      <c r="G77" s="25">
        <v>408331.34</v>
      </c>
      <c r="H77" s="25">
        <v>200000</v>
      </c>
      <c r="I77" s="25">
        <f t="shared" si="21"/>
        <v>208331.34000000003</v>
      </c>
      <c r="J77" s="25">
        <v>499696.74</v>
      </c>
      <c r="K77" s="25">
        <v>300000</v>
      </c>
      <c r="L77" s="25">
        <f t="shared" si="22"/>
        <v>199696.74</v>
      </c>
      <c r="M77" s="25">
        <v>682815.99</v>
      </c>
      <c r="N77" s="25">
        <v>400000</v>
      </c>
      <c r="O77" s="25">
        <f t="shared" si="23"/>
        <v>282815.99</v>
      </c>
      <c r="P77" s="25">
        <v>400000</v>
      </c>
      <c r="Q77" s="78" t="e">
        <f>M77-#REF!</f>
        <v>#REF!</v>
      </c>
    </row>
    <row r="78" spans="1:17" ht="12.75">
      <c r="A78" s="44">
        <v>4331</v>
      </c>
      <c r="B78" s="44">
        <v>4331</v>
      </c>
      <c r="C78" s="3" t="s">
        <v>121</v>
      </c>
      <c r="D78" s="25">
        <v>0</v>
      </c>
      <c r="E78" s="25">
        <v>0</v>
      </c>
      <c r="F78" s="25">
        <f t="shared" si="20"/>
        <v>0</v>
      </c>
      <c r="G78" s="25">
        <v>1362.69</v>
      </c>
      <c r="H78" s="25">
        <v>0</v>
      </c>
      <c r="I78" s="25">
        <f t="shared" si="21"/>
        <v>1362.69</v>
      </c>
      <c r="J78" s="25">
        <v>1801.06</v>
      </c>
      <c r="K78" s="25">
        <v>0</v>
      </c>
      <c r="L78" s="25">
        <f t="shared" si="22"/>
        <v>1801.06</v>
      </c>
      <c r="M78" s="25">
        <v>3542.12</v>
      </c>
      <c r="N78" s="25">
        <v>0</v>
      </c>
      <c r="O78" s="25">
        <f t="shared" si="23"/>
        <v>3542.12</v>
      </c>
      <c r="P78" s="25">
        <v>0</v>
      </c>
      <c r="Q78" s="78" t="e">
        <f>M78-#REF!</f>
        <v>#REF!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20"/>
        <v>0</v>
      </c>
      <c r="G79" s="25">
        <v>0</v>
      </c>
      <c r="H79" s="25">
        <v>0</v>
      </c>
      <c r="I79" s="25">
        <f t="shared" si="21"/>
        <v>0</v>
      </c>
      <c r="J79" s="25">
        <v>0</v>
      </c>
      <c r="K79" s="25">
        <v>0</v>
      </c>
      <c r="L79" s="25">
        <f t="shared" si="22"/>
        <v>0</v>
      </c>
      <c r="M79" s="25">
        <v>0</v>
      </c>
      <c r="N79" s="25">
        <v>0</v>
      </c>
      <c r="O79" s="25">
        <f t="shared" si="23"/>
        <v>0</v>
      </c>
      <c r="P79" s="25">
        <v>0</v>
      </c>
      <c r="Q79" s="78" t="e">
        <f>M79-#REF!</f>
        <v>#REF!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D80-E80</f>
        <v>0</v>
      </c>
      <c r="G80" s="25">
        <v>0</v>
      </c>
      <c r="H80" s="25">
        <v>0</v>
      </c>
      <c r="I80" s="25">
        <f>G80-H80</f>
        <v>0</v>
      </c>
      <c r="J80" s="25">
        <v>0</v>
      </c>
      <c r="K80" s="25">
        <v>0</v>
      </c>
      <c r="L80" s="25">
        <f>J80-K80</f>
        <v>0</v>
      </c>
      <c r="M80" s="25">
        <v>0</v>
      </c>
      <c r="N80" s="25">
        <v>0</v>
      </c>
      <c r="O80" s="25">
        <f>M80-N80</f>
        <v>0</v>
      </c>
      <c r="P80" s="25">
        <v>0</v>
      </c>
      <c r="Q80" s="78" t="e">
        <f>M80-#REF!</f>
        <v>#REF!</v>
      </c>
    </row>
    <row r="81" spans="1:17" ht="12.75">
      <c r="A81" s="44">
        <v>4990</v>
      </c>
      <c r="B81" s="44">
        <v>4990</v>
      </c>
      <c r="C81" s="3" t="s">
        <v>123</v>
      </c>
      <c r="D81" s="25">
        <v>-54769</v>
      </c>
      <c r="E81" s="25">
        <v>0</v>
      </c>
      <c r="F81" s="25">
        <f>D81-E81</f>
        <v>-54769</v>
      </c>
      <c r="G81" s="25">
        <v>-64255</v>
      </c>
      <c r="H81" s="25">
        <v>0</v>
      </c>
      <c r="I81" s="25">
        <f>G81-H81</f>
        <v>-64255</v>
      </c>
      <c r="J81" s="25">
        <v>-122810</v>
      </c>
      <c r="K81" s="25">
        <v>0</v>
      </c>
      <c r="L81" s="25">
        <f>J81-K81</f>
        <v>-122810</v>
      </c>
      <c r="M81" s="25">
        <v>-148224</v>
      </c>
      <c r="N81" s="25">
        <v>0</v>
      </c>
      <c r="O81" s="25">
        <f>M81-N81</f>
        <v>-148224</v>
      </c>
      <c r="P81" s="25">
        <v>0</v>
      </c>
      <c r="Q81" s="78" t="e">
        <f>M81-#REF!</f>
        <v>#REF!</v>
      </c>
    </row>
    <row r="82" spans="1:17" ht="12.75">
      <c r="A82" s="44">
        <v>6550</v>
      </c>
      <c r="B82" s="44">
        <v>6550</v>
      </c>
      <c r="C82" s="3" t="s">
        <v>141</v>
      </c>
      <c r="D82" s="25">
        <v>20115</v>
      </c>
      <c r="E82" s="25">
        <v>0</v>
      </c>
      <c r="F82" s="25">
        <f>D82-E82</f>
        <v>20115</v>
      </c>
      <c r="G82" s="25">
        <v>20115</v>
      </c>
      <c r="H82" s="25">
        <v>20000</v>
      </c>
      <c r="I82" s="25">
        <f>G82-H82</f>
        <v>115</v>
      </c>
      <c r="J82" s="25">
        <v>60637.5</v>
      </c>
      <c r="K82" s="25">
        <v>20000</v>
      </c>
      <c r="L82" s="25">
        <f>J82-K82</f>
        <v>40637.5</v>
      </c>
      <c r="M82" s="25">
        <v>64322.5</v>
      </c>
      <c r="N82" s="25">
        <v>20000</v>
      </c>
      <c r="O82" s="25">
        <f>M82-N82</f>
        <v>44322.5</v>
      </c>
      <c r="P82" s="25">
        <v>20000</v>
      </c>
      <c r="Q82" s="78" t="e">
        <f>M82-#REF!</f>
        <v>#REF!</v>
      </c>
    </row>
    <row r="83" spans="1:17" ht="12.75">
      <c r="A83" s="44">
        <v>6555</v>
      </c>
      <c r="B83" s="44">
        <v>6555</v>
      </c>
      <c r="C83" s="3" t="s">
        <v>142</v>
      </c>
      <c r="D83" s="25">
        <v>0</v>
      </c>
      <c r="E83" s="25">
        <v>0</v>
      </c>
      <c r="F83" s="25">
        <f t="shared" si="20"/>
        <v>0</v>
      </c>
      <c r="G83" s="25">
        <v>0</v>
      </c>
      <c r="H83" s="25">
        <v>0</v>
      </c>
      <c r="I83" s="25">
        <f t="shared" si="21"/>
        <v>0</v>
      </c>
      <c r="J83" s="25">
        <v>0</v>
      </c>
      <c r="K83" s="25">
        <v>0</v>
      </c>
      <c r="L83" s="25">
        <f t="shared" si="22"/>
        <v>0</v>
      </c>
      <c r="M83" s="25">
        <v>0</v>
      </c>
      <c r="N83" s="25">
        <v>0</v>
      </c>
      <c r="O83" s="25">
        <f t="shared" si="23"/>
        <v>0</v>
      </c>
      <c r="P83" s="25">
        <v>0</v>
      </c>
      <c r="Q83" s="78" t="e">
        <f>M83-#REF!</f>
        <v>#REF!</v>
      </c>
    </row>
    <row r="84" spans="1:17" ht="12.75">
      <c r="A84" s="21"/>
      <c r="B84" s="21"/>
      <c r="C84" s="17" t="s">
        <v>7</v>
      </c>
      <c r="D84" s="18">
        <f aca="true" t="shared" si="24" ref="D84:P84">SUM(D68:D83)</f>
        <v>27028.25</v>
      </c>
      <c r="E84" s="18">
        <f t="shared" si="24"/>
        <v>100000</v>
      </c>
      <c r="F84" s="18">
        <f t="shared" si="24"/>
        <v>-72971.75</v>
      </c>
      <c r="G84" s="18">
        <f t="shared" si="24"/>
        <v>365554.03</v>
      </c>
      <c r="H84" s="18">
        <f t="shared" si="24"/>
        <v>220000</v>
      </c>
      <c r="I84" s="18">
        <f t="shared" si="24"/>
        <v>145554.03000000003</v>
      </c>
      <c r="J84" s="18">
        <f t="shared" si="24"/>
        <v>441725.3</v>
      </c>
      <c r="K84" s="18">
        <f t="shared" si="24"/>
        <v>320000</v>
      </c>
      <c r="L84" s="18">
        <f t="shared" si="24"/>
        <v>121725.29999999999</v>
      </c>
      <c r="M84" s="18">
        <f t="shared" si="24"/>
        <v>612012.86</v>
      </c>
      <c r="N84" s="18">
        <f t="shared" si="24"/>
        <v>420000</v>
      </c>
      <c r="O84" s="18">
        <f t="shared" si="24"/>
        <v>192012.86</v>
      </c>
      <c r="P84" s="18">
        <f t="shared" si="24"/>
        <v>420000</v>
      </c>
      <c r="Q84" s="79" t="e">
        <f>M84-#REF!</f>
        <v>#REF!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0</v>
      </c>
      <c r="E86" s="25">
        <v>0</v>
      </c>
      <c r="F86" s="25">
        <f aca="true" t="shared" si="25" ref="F86:F108">D86-E86</f>
        <v>0</v>
      </c>
      <c r="G86" s="25">
        <v>0</v>
      </c>
      <c r="H86" s="25">
        <v>0</v>
      </c>
      <c r="I86" s="25">
        <f aca="true" t="shared" si="26" ref="I86:I108">G86-H86</f>
        <v>0</v>
      </c>
      <c r="J86" s="25">
        <v>0</v>
      </c>
      <c r="K86" s="25">
        <v>0</v>
      </c>
      <c r="L86" s="25">
        <f aca="true" t="shared" si="27" ref="L86:L108">J86-K86</f>
        <v>0</v>
      </c>
      <c r="M86" s="25">
        <v>0</v>
      </c>
      <c r="N86" s="25">
        <v>0</v>
      </c>
      <c r="O86" s="25">
        <f aca="true" t="shared" si="28" ref="O86:O108">M86-N86</f>
        <v>0</v>
      </c>
      <c r="P86" s="25">
        <v>0</v>
      </c>
      <c r="Q86" s="78" t="e">
        <f>M86-#REF!</f>
        <v>#REF!</v>
      </c>
    </row>
    <row r="87" spans="1:17" ht="12.75">
      <c r="A87" s="44">
        <v>4250</v>
      </c>
      <c r="B87" s="44">
        <v>4250</v>
      </c>
      <c r="C87" s="3" t="s">
        <v>118</v>
      </c>
      <c r="D87" s="25">
        <v>16800</v>
      </c>
      <c r="E87" s="25">
        <v>0</v>
      </c>
      <c r="F87" s="25">
        <f>D87-E87</f>
        <v>16800</v>
      </c>
      <c r="G87" s="25">
        <v>28000</v>
      </c>
      <c r="H87" s="25">
        <v>0</v>
      </c>
      <c r="I87" s="25">
        <f>G87-H87</f>
        <v>28000</v>
      </c>
      <c r="J87" s="25">
        <v>28000</v>
      </c>
      <c r="K87" s="25">
        <v>0</v>
      </c>
      <c r="L87" s="25">
        <f>J87-K87</f>
        <v>28000</v>
      </c>
      <c r="M87" s="25">
        <v>30600</v>
      </c>
      <c r="N87" s="25">
        <v>0</v>
      </c>
      <c r="O87" s="25">
        <f>M87-N87</f>
        <v>30600</v>
      </c>
      <c r="P87" s="25">
        <v>0</v>
      </c>
      <c r="Q87" s="78" t="e">
        <f>M87-#REF!</f>
        <v>#REF!</v>
      </c>
    </row>
    <row r="88" spans="1:17" ht="12.75">
      <c r="A88" s="44">
        <v>5000</v>
      </c>
      <c r="B88" s="44">
        <v>5000</v>
      </c>
      <c r="C88" s="3" t="s">
        <v>124</v>
      </c>
      <c r="D88" s="25">
        <v>230710.34</v>
      </c>
      <c r="E88" s="25">
        <v>200000</v>
      </c>
      <c r="F88" s="25">
        <f>D88-E88</f>
        <v>30710.339999999997</v>
      </c>
      <c r="G88" s="25">
        <v>471337.83</v>
      </c>
      <c r="H88" s="25">
        <v>400000</v>
      </c>
      <c r="I88" s="25">
        <f>G88-H88</f>
        <v>71337.83000000002</v>
      </c>
      <c r="J88" s="25">
        <v>688057.49</v>
      </c>
      <c r="K88" s="25">
        <v>700000</v>
      </c>
      <c r="L88" s="25">
        <f>J88-K88</f>
        <v>-11942.51000000001</v>
      </c>
      <c r="M88" s="25">
        <v>1013136.98</v>
      </c>
      <c r="N88" s="25">
        <v>1050000</v>
      </c>
      <c r="O88" s="25">
        <f>M88-N88</f>
        <v>-36863.02000000002</v>
      </c>
      <c r="P88" s="25">
        <v>1050000</v>
      </c>
      <c r="Q88" s="78" t="e">
        <f>M88-#REF!</f>
        <v>#REF!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D89-E89</f>
        <v>0</v>
      </c>
      <c r="G89" s="25">
        <v>0</v>
      </c>
      <c r="H89" s="25">
        <v>0</v>
      </c>
      <c r="I89" s="25">
        <f>G89-H89</f>
        <v>0</v>
      </c>
      <c r="J89" s="25">
        <v>0</v>
      </c>
      <c r="K89" s="25">
        <v>0</v>
      </c>
      <c r="L89" s="25">
        <f>J89-K89</f>
        <v>0</v>
      </c>
      <c r="M89" s="25">
        <v>0</v>
      </c>
      <c r="N89" s="25">
        <v>0</v>
      </c>
      <c r="O89" s="25">
        <f>M89-N89</f>
        <v>0</v>
      </c>
      <c r="P89" s="25">
        <v>0</v>
      </c>
      <c r="Q89" s="78" t="e">
        <f>M89-#REF!</f>
        <v>#REF!</v>
      </c>
    </row>
    <row r="90" spans="1:17" ht="12.75">
      <c r="A90" s="75">
        <v>5007</v>
      </c>
      <c r="B90" s="44">
        <v>5007</v>
      </c>
      <c r="C90" s="3" t="s">
        <v>65</v>
      </c>
      <c r="D90" s="25">
        <v>0</v>
      </c>
      <c r="E90" s="25">
        <v>0</v>
      </c>
      <c r="F90" s="25">
        <f t="shared" si="25"/>
        <v>0</v>
      </c>
      <c r="G90" s="25">
        <v>16796</v>
      </c>
      <c r="H90" s="25">
        <v>0</v>
      </c>
      <c r="I90" s="25">
        <f t="shared" si="26"/>
        <v>16796</v>
      </c>
      <c r="J90" s="25">
        <v>32616</v>
      </c>
      <c r="K90" s="25">
        <v>0</v>
      </c>
      <c r="L90" s="25">
        <f t="shared" si="27"/>
        <v>32616</v>
      </c>
      <c r="M90" s="25">
        <v>50431</v>
      </c>
      <c r="N90" s="25">
        <v>0</v>
      </c>
      <c r="O90" s="25">
        <f t="shared" si="28"/>
        <v>50431</v>
      </c>
      <c r="P90" s="25">
        <v>0</v>
      </c>
      <c r="Q90" s="78" t="e">
        <f>M90-#REF!</f>
        <v>#REF!</v>
      </c>
    </row>
    <row r="91" spans="1:17" ht="12.75">
      <c r="A91" s="44">
        <v>5010</v>
      </c>
      <c r="B91" s="44">
        <v>5010</v>
      </c>
      <c r="C91" s="3" t="s">
        <v>125</v>
      </c>
      <c r="D91" s="25">
        <v>0</v>
      </c>
      <c r="E91" s="25">
        <v>0</v>
      </c>
      <c r="F91" s="25">
        <f t="shared" si="25"/>
        <v>0</v>
      </c>
      <c r="G91" s="25">
        <v>0</v>
      </c>
      <c r="H91" s="25">
        <v>0</v>
      </c>
      <c r="I91" s="25">
        <f t="shared" si="26"/>
        <v>0</v>
      </c>
      <c r="J91" s="25">
        <v>0</v>
      </c>
      <c r="K91" s="25">
        <v>0</v>
      </c>
      <c r="L91" s="25">
        <f t="shared" si="27"/>
        <v>0</v>
      </c>
      <c r="M91" s="25">
        <v>0</v>
      </c>
      <c r="N91" s="25">
        <v>0</v>
      </c>
      <c r="O91" s="25">
        <f t="shared" si="28"/>
        <v>0</v>
      </c>
      <c r="P91" s="25">
        <v>0</v>
      </c>
      <c r="Q91" s="78" t="e">
        <f>M91-#REF!</f>
        <v>#REF!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5"/>
        <v>0</v>
      </c>
      <c r="G92" s="25">
        <v>0</v>
      </c>
      <c r="H92" s="25">
        <v>0</v>
      </c>
      <c r="I92" s="25">
        <f t="shared" si="26"/>
        <v>0</v>
      </c>
      <c r="J92" s="25">
        <v>0</v>
      </c>
      <c r="K92" s="25">
        <v>0</v>
      </c>
      <c r="L92" s="25">
        <f t="shared" si="27"/>
        <v>0</v>
      </c>
      <c r="M92" s="25">
        <v>0</v>
      </c>
      <c r="N92" s="25">
        <v>0</v>
      </c>
      <c r="O92" s="25">
        <f t="shared" si="28"/>
        <v>0</v>
      </c>
      <c r="P92" s="25">
        <v>0</v>
      </c>
      <c r="Q92" s="78" t="e">
        <f>M92-#REF!</f>
        <v>#REF!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5"/>
        <v>0</v>
      </c>
      <c r="G93" s="25">
        <v>0</v>
      </c>
      <c r="H93" s="25">
        <v>0</v>
      </c>
      <c r="I93" s="25">
        <f t="shared" si="26"/>
        <v>0</v>
      </c>
      <c r="J93" s="25">
        <v>0</v>
      </c>
      <c r="K93" s="25">
        <v>0</v>
      </c>
      <c r="L93" s="25">
        <f t="shared" si="27"/>
        <v>0</v>
      </c>
      <c r="M93" s="25">
        <v>0</v>
      </c>
      <c r="N93" s="25">
        <v>0</v>
      </c>
      <c r="O93" s="25">
        <f t="shared" si="28"/>
        <v>0</v>
      </c>
      <c r="P93" s="25">
        <v>0</v>
      </c>
      <c r="Q93" s="78" t="e">
        <f>M93-#REF!</f>
        <v>#REF!</v>
      </c>
    </row>
    <row r="94" spans="1:17" ht="12.75">
      <c r="A94" s="44">
        <v>5100</v>
      </c>
      <c r="B94" s="44">
        <v>5100</v>
      </c>
      <c r="C94" s="3" t="s">
        <v>60</v>
      </c>
      <c r="D94" s="25">
        <v>0</v>
      </c>
      <c r="E94" s="25">
        <v>0</v>
      </c>
      <c r="F94" s="25">
        <f t="shared" si="25"/>
        <v>0</v>
      </c>
      <c r="G94" s="25">
        <v>0</v>
      </c>
      <c r="H94" s="25">
        <v>0</v>
      </c>
      <c r="I94" s="25">
        <f t="shared" si="26"/>
        <v>0</v>
      </c>
      <c r="J94" s="25">
        <v>0</v>
      </c>
      <c r="K94" s="25">
        <v>0</v>
      </c>
      <c r="L94" s="25">
        <f t="shared" si="27"/>
        <v>0</v>
      </c>
      <c r="M94" s="25">
        <v>0</v>
      </c>
      <c r="N94" s="25">
        <v>0</v>
      </c>
      <c r="O94" s="25">
        <f t="shared" si="28"/>
        <v>0</v>
      </c>
      <c r="P94" s="25">
        <v>0</v>
      </c>
      <c r="Q94" s="78" t="e">
        <f>M94-#REF!</f>
        <v>#REF!</v>
      </c>
    </row>
    <row r="95" spans="1:17" ht="12.75">
      <c r="A95" s="44">
        <v>5180</v>
      </c>
      <c r="B95" s="44">
        <v>5180</v>
      </c>
      <c r="C95" s="3" t="s">
        <v>127</v>
      </c>
      <c r="D95" s="25">
        <v>27685.24</v>
      </c>
      <c r="E95" s="25">
        <v>24000</v>
      </c>
      <c r="F95" s="25">
        <f t="shared" si="25"/>
        <v>3685.2400000000016</v>
      </c>
      <c r="G95" s="25">
        <v>56560.54</v>
      </c>
      <c r="H95" s="25">
        <v>48000</v>
      </c>
      <c r="I95" s="25">
        <f t="shared" si="26"/>
        <v>8560.54</v>
      </c>
      <c r="J95" s="25">
        <v>82566.9</v>
      </c>
      <c r="K95" s="25">
        <v>84000</v>
      </c>
      <c r="L95" s="25">
        <f t="shared" si="27"/>
        <v>-1433.1000000000058</v>
      </c>
      <c r="M95" s="25">
        <v>121576.44</v>
      </c>
      <c r="N95" s="25">
        <v>126000</v>
      </c>
      <c r="O95" s="25">
        <f t="shared" si="28"/>
        <v>-4423.559999999998</v>
      </c>
      <c r="P95" s="25">
        <v>126000</v>
      </c>
      <c r="Q95" s="78" t="e">
        <f>M95-#REF!</f>
        <v>#REF!</v>
      </c>
    </row>
    <row r="96" spans="1:17" ht="12.75">
      <c r="A96" s="44">
        <v>5182</v>
      </c>
      <c r="B96" s="44">
        <v>5182</v>
      </c>
      <c r="C96" s="3" t="s">
        <v>128</v>
      </c>
      <c r="D96" s="25">
        <v>3903.63</v>
      </c>
      <c r="E96" s="25">
        <v>3000</v>
      </c>
      <c r="F96" s="25">
        <f t="shared" si="25"/>
        <v>903.6300000000001</v>
      </c>
      <c r="G96" s="25">
        <v>7975.05</v>
      </c>
      <c r="H96" s="25">
        <v>6000</v>
      </c>
      <c r="I96" s="25">
        <f t="shared" si="26"/>
        <v>1975.0500000000002</v>
      </c>
      <c r="J96" s="25">
        <v>11641.95</v>
      </c>
      <c r="K96" s="25">
        <v>10000</v>
      </c>
      <c r="L96" s="25">
        <f t="shared" si="27"/>
        <v>1641.9500000000007</v>
      </c>
      <c r="M96" s="25">
        <v>17142.3</v>
      </c>
      <c r="N96" s="25">
        <v>14000</v>
      </c>
      <c r="O96" s="25">
        <f t="shared" si="28"/>
        <v>3142.2999999999993</v>
      </c>
      <c r="P96" s="25">
        <v>14000</v>
      </c>
      <c r="Q96" s="78" t="e">
        <f>M96-#REF!</f>
        <v>#REF!</v>
      </c>
    </row>
    <row r="97" spans="1:17" ht="12.75">
      <c r="A97" s="44">
        <v>5210</v>
      </c>
      <c r="B97" s="44">
        <v>5210</v>
      </c>
      <c r="C97" s="3" t="s">
        <v>129</v>
      </c>
      <c r="D97" s="25">
        <v>1500</v>
      </c>
      <c r="E97" s="25">
        <v>1500</v>
      </c>
      <c r="F97" s="25">
        <f t="shared" si="25"/>
        <v>0</v>
      </c>
      <c r="G97" s="25">
        <v>3000</v>
      </c>
      <c r="H97" s="25">
        <v>3000</v>
      </c>
      <c r="I97" s="25">
        <f t="shared" si="26"/>
        <v>0</v>
      </c>
      <c r="J97" s="25">
        <v>4000</v>
      </c>
      <c r="K97" s="25">
        <v>4500</v>
      </c>
      <c r="L97" s="25">
        <f t="shared" si="27"/>
        <v>-500</v>
      </c>
      <c r="M97" s="25">
        <v>4392</v>
      </c>
      <c r="N97" s="25">
        <v>6000</v>
      </c>
      <c r="O97" s="25">
        <f t="shared" si="28"/>
        <v>-1608</v>
      </c>
      <c r="P97" s="25">
        <v>6000</v>
      </c>
      <c r="Q97" s="78" t="e">
        <f>M97-#REF!</f>
        <v>#REF!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  <c r="J98" s="25">
        <v>0</v>
      </c>
      <c r="K98" s="25">
        <v>0</v>
      </c>
      <c r="L98" s="25">
        <f t="shared" si="27"/>
        <v>0</v>
      </c>
      <c r="M98" s="25">
        <v>0</v>
      </c>
      <c r="N98" s="25">
        <v>0</v>
      </c>
      <c r="O98" s="25">
        <f t="shared" si="28"/>
        <v>0</v>
      </c>
      <c r="P98" s="25">
        <v>0</v>
      </c>
      <c r="Q98" s="78" t="e">
        <f>M98-#REF!</f>
        <v>#REF!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  <c r="J99" s="25">
        <v>0</v>
      </c>
      <c r="K99" s="25">
        <v>0</v>
      </c>
      <c r="L99" s="25">
        <f t="shared" si="27"/>
        <v>0</v>
      </c>
      <c r="M99" s="25">
        <v>0</v>
      </c>
      <c r="N99" s="25">
        <v>0</v>
      </c>
      <c r="O99" s="25">
        <f t="shared" si="28"/>
        <v>0</v>
      </c>
      <c r="P99" s="25">
        <v>0</v>
      </c>
      <c r="Q99" s="78" t="e">
        <f>M99-#REF!</f>
        <v>#REF!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  <c r="J100" s="25">
        <v>0</v>
      </c>
      <c r="K100" s="25">
        <v>0</v>
      </c>
      <c r="L100" s="25">
        <f t="shared" si="27"/>
        <v>0</v>
      </c>
      <c r="M100" s="25">
        <v>30080</v>
      </c>
      <c r="N100" s="25">
        <v>0</v>
      </c>
      <c r="O100" s="25">
        <f t="shared" si="28"/>
        <v>30080</v>
      </c>
      <c r="P100" s="25">
        <v>0</v>
      </c>
      <c r="Q100" s="78" t="e">
        <f>M100-#REF!</f>
        <v>#REF!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-1500</v>
      </c>
      <c r="E101" s="25">
        <v>-1500</v>
      </c>
      <c r="F101" s="25">
        <f t="shared" si="25"/>
        <v>0</v>
      </c>
      <c r="G101" s="25">
        <v>-3000</v>
      </c>
      <c r="H101" s="25">
        <v>-3000</v>
      </c>
      <c r="I101" s="25">
        <f t="shared" si="26"/>
        <v>0</v>
      </c>
      <c r="J101" s="25">
        <v>-4000</v>
      </c>
      <c r="K101" s="25">
        <v>-4500</v>
      </c>
      <c r="L101" s="25">
        <f t="shared" si="27"/>
        <v>500</v>
      </c>
      <c r="M101" s="25">
        <v>-34472</v>
      </c>
      <c r="N101" s="25">
        <v>-6000</v>
      </c>
      <c r="O101" s="25">
        <f t="shared" si="28"/>
        <v>-28472</v>
      </c>
      <c r="P101" s="25">
        <v>-6000</v>
      </c>
      <c r="Q101" s="78" t="e">
        <f>M101-#REF!</f>
        <v>#REF!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  <c r="J102" s="25">
        <v>0</v>
      </c>
      <c r="K102" s="25">
        <v>0</v>
      </c>
      <c r="L102" s="25">
        <f t="shared" si="27"/>
        <v>0</v>
      </c>
      <c r="M102" s="25">
        <v>0</v>
      </c>
      <c r="N102" s="25">
        <v>0</v>
      </c>
      <c r="O102" s="25">
        <f t="shared" si="28"/>
        <v>0</v>
      </c>
      <c r="P102" s="25">
        <v>0</v>
      </c>
      <c r="Q102" s="78" t="e">
        <f>M102-#REF!</f>
        <v>#REF!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32741.66</v>
      </c>
      <c r="E103" s="25">
        <v>30000</v>
      </c>
      <c r="F103" s="25">
        <f t="shared" si="25"/>
        <v>2741.66</v>
      </c>
      <c r="G103" s="25">
        <v>69249.88</v>
      </c>
      <c r="H103" s="25">
        <v>60000</v>
      </c>
      <c r="I103" s="25">
        <f t="shared" si="26"/>
        <v>9249.880000000005</v>
      </c>
      <c r="J103" s="25">
        <v>101573.25</v>
      </c>
      <c r="K103" s="25">
        <v>100000</v>
      </c>
      <c r="L103" s="25">
        <f t="shared" si="27"/>
        <v>1573.25</v>
      </c>
      <c r="M103" s="25">
        <v>152400.72</v>
      </c>
      <c r="N103" s="25">
        <v>148050</v>
      </c>
      <c r="O103" s="25">
        <f t="shared" si="28"/>
        <v>4350.720000000001</v>
      </c>
      <c r="P103" s="25">
        <v>148050</v>
      </c>
      <c r="Q103" s="78" t="e">
        <f>M103-#REF!</f>
        <v>#REF!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16006.32</v>
      </c>
      <c r="E104" s="25">
        <v>10000</v>
      </c>
      <c r="F104" s="25">
        <f t="shared" si="25"/>
        <v>6006.32</v>
      </c>
      <c r="G104" s="25">
        <v>21682.26</v>
      </c>
      <c r="H104" s="25">
        <v>20000</v>
      </c>
      <c r="I104" s="25">
        <f t="shared" si="26"/>
        <v>1682.2599999999984</v>
      </c>
      <c r="J104" s="25">
        <v>37404.96</v>
      </c>
      <c r="K104" s="25">
        <v>30000</v>
      </c>
      <c r="L104" s="25">
        <f t="shared" si="27"/>
        <v>7404.959999999999</v>
      </c>
      <c r="M104" s="25">
        <v>37404.96</v>
      </c>
      <c r="N104" s="25">
        <v>40000</v>
      </c>
      <c r="O104" s="25">
        <f t="shared" si="28"/>
        <v>-2595.040000000001</v>
      </c>
      <c r="P104" s="25">
        <v>40000</v>
      </c>
      <c r="Q104" s="78" t="e">
        <f>M104-#REF!</f>
        <v>#REF!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5"/>
        <v>0</v>
      </c>
      <c r="G105" s="25">
        <v>0</v>
      </c>
      <c r="H105" s="25">
        <v>0</v>
      </c>
      <c r="I105" s="25">
        <f t="shared" si="26"/>
        <v>0</v>
      </c>
      <c r="J105" s="25">
        <v>-17184</v>
      </c>
      <c r="K105" s="25">
        <v>0</v>
      </c>
      <c r="L105" s="25">
        <f t="shared" si="27"/>
        <v>-17184</v>
      </c>
      <c r="M105" s="25">
        <v>-17184</v>
      </c>
      <c r="N105" s="25">
        <v>0</v>
      </c>
      <c r="O105" s="25">
        <f t="shared" si="28"/>
        <v>-17184</v>
      </c>
      <c r="P105" s="25">
        <v>0</v>
      </c>
      <c r="Q105" s="78" t="e">
        <f>M105-#REF!</f>
        <v>#REF!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0</v>
      </c>
      <c r="F106" s="25">
        <f t="shared" si="25"/>
        <v>0</v>
      </c>
      <c r="G106" s="25">
        <v>0</v>
      </c>
      <c r="H106" s="25">
        <v>5000</v>
      </c>
      <c r="I106" s="25">
        <f t="shared" si="26"/>
        <v>-5000</v>
      </c>
      <c r="J106" s="25">
        <v>0</v>
      </c>
      <c r="K106" s="25">
        <v>5000</v>
      </c>
      <c r="L106" s="25">
        <f t="shared" si="27"/>
        <v>-5000</v>
      </c>
      <c r="M106" s="25">
        <v>0</v>
      </c>
      <c r="N106" s="25">
        <v>5000</v>
      </c>
      <c r="O106" s="25">
        <f t="shared" si="28"/>
        <v>-5000</v>
      </c>
      <c r="P106" s="25">
        <v>5000</v>
      </c>
      <c r="Q106" s="78" t="e">
        <f>M106-#REF!</f>
        <v>#REF!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D107-E107</f>
        <v>0</v>
      </c>
      <c r="G107" s="25">
        <v>0</v>
      </c>
      <c r="H107" s="25">
        <v>5000</v>
      </c>
      <c r="I107" s="25">
        <f>G107-H107</f>
        <v>-5000</v>
      </c>
      <c r="J107" s="25">
        <v>0</v>
      </c>
      <c r="K107" s="25">
        <v>10000</v>
      </c>
      <c r="L107" s="25">
        <f>J107-K107</f>
        <v>-10000</v>
      </c>
      <c r="M107" s="25">
        <v>0</v>
      </c>
      <c r="N107" s="25">
        <v>15000</v>
      </c>
      <c r="O107" s="25">
        <f>M107-N107</f>
        <v>-15000</v>
      </c>
      <c r="P107" s="25">
        <v>15000</v>
      </c>
      <c r="Q107" s="78" t="e">
        <f>M107-#REF!</f>
        <v>#REF!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0</v>
      </c>
      <c r="E108" s="25">
        <v>0</v>
      </c>
      <c r="F108" s="25">
        <f t="shared" si="25"/>
        <v>0</v>
      </c>
      <c r="G108" s="25">
        <v>0</v>
      </c>
      <c r="H108" s="25">
        <v>0</v>
      </c>
      <c r="I108" s="25">
        <f t="shared" si="26"/>
        <v>0</v>
      </c>
      <c r="J108" s="25">
        <v>0</v>
      </c>
      <c r="K108" s="25">
        <v>0</v>
      </c>
      <c r="L108" s="25">
        <f t="shared" si="27"/>
        <v>0</v>
      </c>
      <c r="M108" s="25">
        <v>0</v>
      </c>
      <c r="N108" s="25">
        <v>0</v>
      </c>
      <c r="O108" s="25">
        <f t="shared" si="28"/>
        <v>0</v>
      </c>
      <c r="P108" s="25">
        <v>0</v>
      </c>
      <c r="Q108" s="78" t="e">
        <f>M108-#REF!</f>
        <v>#REF!</v>
      </c>
    </row>
    <row r="109" spans="1:17" ht="12.75">
      <c r="A109" s="21"/>
      <c r="B109" s="21"/>
      <c r="C109" s="17" t="s">
        <v>8</v>
      </c>
      <c r="D109" s="18">
        <f>SUM(D86:D108)</f>
        <v>327847.19</v>
      </c>
      <c r="E109" s="18">
        <f aca="true" t="shared" si="29" ref="E109:P109">SUM(E86:E108)</f>
        <v>267000</v>
      </c>
      <c r="F109" s="18">
        <f t="shared" si="29"/>
        <v>60847.189999999995</v>
      </c>
      <c r="G109" s="18">
        <f t="shared" si="29"/>
        <v>671601.56</v>
      </c>
      <c r="H109" s="18">
        <f t="shared" si="29"/>
        <v>544000</v>
      </c>
      <c r="I109" s="18">
        <f t="shared" si="29"/>
        <v>127601.56000000006</v>
      </c>
      <c r="J109" s="18">
        <f t="shared" si="29"/>
        <v>964676.5499999999</v>
      </c>
      <c r="K109" s="18">
        <f t="shared" si="29"/>
        <v>939000</v>
      </c>
      <c r="L109" s="18">
        <f t="shared" si="29"/>
        <v>25676.54999999998</v>
      </c>
      <c r="M109" s="18">
        <f t="shared" si="29"/>
        <v>1405508.4</v>
      </c>
      <c r="N109" s="18">
        <f t="shared" si="29"/>
        <v>1398050</v>
      </c>
      <c r="O109" s="18">
        <f t="shared" si="29"/>
        <v>7458.399999999987</v>
      </c>
      <c r="P109" s="18">
        <f t="shared" si="29"/>
        <v>1398050</v>
      </c>
      <c r="Q109" s="79" t="e">
        <f>M109-#REF!</f>
        <v>#REF!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0</v>
      </c>
      <c r="E111" s="25">
        <v>0</v>
      </c>
      <c r="F111" s="25">
        <f aca="true" t="shared" si="30" ref="F111:F147">D111-E111</f>
        <v>0</v>
      </c>
      <c r="G111" s="25">
        <v>13719</v>
      </c>
      <c r="H111" s="25">
        <v>0</v>
      </c>
      <c r="I111" s="25">
        <f aca="true" t="shared" si="31" ref="I111:I147">G111-H111</f>
        <v>13719</v>
      </c>
      <c r="J111" s="25">
        <v>13719</v>
      </c>
      <c r="K111" s="25">
        <v>0</v>
      </c>
      <c r="L111" s="25">
        <f aca="true" t="shared" si="32" ref="L111:L147">J111-K111</f>
        <v>13719</v>
      </c>
      <c r="M111" s="25">
        <v>0</v>
      </c>
      <c r="N111" s="25">
        <v>0</v>
      </c>
      <c r="O111" s="25">
        <f aca="true" t="shared" si="33" ref="O111:O147">M111-N111</f>
        <v>0</v>
      </c>
      <c r="P111" s="25">
        <v>0</v>
      </c>
      <c r="Q111" s="78" t="e">
        <f>M111-#REF!</f>
        <v>#REF!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121171.26</v>
      </c>
      <c r="E112" s="25">
        <v>120000</v>
      </c>
      <c r="F112" s="25">
        <f>D112-E112</f>
        <v>1171.2599999999948</v>
      </c>
      <c r="G112" s="25">
        <v>121171.26</v>
      </c>
      <c r="H112" s="25">
        <v>150000</v>
      </c>
      <c r="I112" s="25">
        <f>G112-H112</f>
        <v>-28828.740000000005</v>
      </c>
      <c r="J112" s="25">
        <v>160502.52</v>
      </c>
      <c r="K112" s="25">
        <v>150000</v>
      </c>
      <c r="L112" s="25">
        <f>J112-K112</f>
        <v>10502.51999999999</v>
      </c>
      <c r="M112" s="25">
        <v>160502.52</v>
      </c>
      <c r="N112" s="25">
        <v>200000</v>
      </c>
      <c r="O112" s="25">
        <f>M112-N112</f>
        <v>-39497.48000000001</v>
      </c>
      <c r="P112" s="25">
        <v>200000</v>
      </c>
      <c r="Q112" s="78" t="e">
        <f>M112-#REF!</f>
        <v>#REF!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74745.26</v>
      </c>
      <c r="E113" s="25">
        <v>60000</v>
      </c>
      <c r="F113" s="25">
        <f t="shared" si="30"/>
        <v>14745.259999999995</v>
      </c>
      <c r="G113" s="25">
        <v>80469.48</v>
      </c>
      <c r="H113" s="25">
        <v>100000</v>
      </c>
      <c r="I113" s="25">
        <f t="shared" si="31"/>
        <v>-19530.520000000004</v>
      </c>
      <c r="J113" s="25">
        <v>47921.32</v>
      </c>
      <c r="K113" s="25">
        <v>140000</v>
      </c>
      <c r="L113" s="25">
        <f t="shared" si="32"/>
        <v>-92078.68</v>
      </c>
      <c r="M113" s="25">
        <v>98315.19</v>
      </c>
      <c r="N113" s="25">
        <v>180000</v>
      </c>
      <c r="O113" s="25">
        <f t="shared" si="33"/>
        <v>-81684.81</v>
      </c>
      <c r="P113" s="25">
        <v>180000</v>
      </c>
      <c r="Q113" s="78" t="e">
        <f>M113-#REF!</f>
        <v>#REF!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44802.88</v>
      </c>
      <c r="E114" s="25">
        <v>10000</v>
      </c>
      <c r="F114" s="25">
        <f t="shared" si="30"/>
        <v>34802.88</v>
      </c>
      <c r="G114" s="25">
        <v>51604.26</v>
      </c>
      <c r="H114" s="25">
        <v>15000</v>
      </c>
      <c r="I114" s="25">
        <f t="shared" si="31"/>
        <v>36604.26</v>
      </c>
      <c r="J114" s="25">
        <v>95617.51</v>
      </c>
      <c r="K114" s="25">
        <v>20000</v>
      </c>
      <c r="L114" s="25">
        <f t="shared" si="32"/>
        <v>75617.51</v>
      </c>
      <c r="M114" s="25">
        <v>102326.38</v>
      </c>
      <c r="N114" s="25">
        <v>35000</v>
      </c>
      <c r="O114" s="25">
        <f t="shared" si="33"/>
        <v>67326.38</v>
      </c>
      <c r="P114" s="25">
        <v>35000</v>
      </c>
      <c r="Q114" s="78" t="e">
        <f>M114-#REF!</f>
        <v>#REF!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30"/>
        <v>0</v>
      </c>
      <c r="G115" s="25">
        <v>0</v>
      </c>
      <c r="H115" s="25">
        <v>17500</v>
      </c>
      <c r="I115" s="25">
        <f t="shared" si="31"/>
        <v>-17500</v>
      </c>
      <c r="J115" s="25">
        <v>3237</v>
      </c>
      <c r="K115" s="25">
        <v>17500</v>
      </c>
      <c r="L115" s="25">
        <f t="shared" si="32"/>
        <v>-14263</v>
      </c>
      <c r="M115" s="25">
        <v>14767</v>
      </c>
      <c r="N115" s="25">
        <v>35000</v>
      </c>
      <c r="O115" s="25">
        <f t="shared" si="33"/>
        <v>-20233</v>
      </c>
      <c r="P115" s="25">
        <v>35000</v>
      </c>
      <c r="Q115" s="78" t="e">
        <f>M115-#REF!</f>
        <v>#REF!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0</v>
      </c>
      <c r="E116" s="25">
        <v>12500</v>
      </c>
      <c r="F116" s="25">
        <f t="shared" si="30"/>
        <v>-12500</v>
      </c>
      <c r="G116" s="25">
        <v>0</v>
      </c>
      <c r="H116" s="25">
        <v>25000</v>
      </c>
      <c r="I116" s="25">
        <f t="shared" si="31"/>
        <v>-25000</v>
      </c>
      <c r="J116" s="25">
        <v>24159</v>
      </c>
      <c r="K116" s="25">
        <v>37500</v>
      </c>
      <c r="L116" s="25">
        <f t="shared" si="32"/>
        <v>-13341</v>
      </c>
      <c r="M116" s="25">
        <v>15612</v>
      </c>
      <c r="N116" s="25">
        <v>50000</v>
      </c>
      <c r="O116" s="25">
        <f t="shared" si="33"/>
        <v>-34388</v>
      </c>
      <c r="P116" s="25">
        <v>50000</v>
      </c>
      <c r="Q116" s="78" t="e">
        <f>M116-#REF!</f>
        <v>#REF!</v>
      </c>
    </row>
    <row r="117" spans="1:17" ht="12.75">
      <c r="A117" s="44">
        <v>6610</v>
      </c>
      <c r="B117" s="44">
        <v>6610</v>
      </c>
      <c r="C117" s="3" t="s">
        <v>143</v>
      </c>
      <c r="D117" s="25">
        <v>0</v>
      </c>
      <c r="E117" s="25">
        <v>0</v>
      </c>
      <c r="F117" s="25">
        <f>D117-E117</f>
        <v>0</v>
      </c>
      <c r="G117" s="25">
        <v>0</v>
      </c>
      <c r="H117" s="25">
        <v>0</v>
      </c>
      <c r="I117" s="25">
        <f>G117-H117</f>
        <v>0</v>
      </c>
      <c r="J117" s="25">
        <v>0</v>
      </c>
      <c r="K117" s="25">
        <v>0</v>
      </c>
      <c r="L117" s="25">
        <f>J117-K117</f>
        <v>0</v>
      </c>
      <c r="M117" s="25">
        <v>50000</v>
      </c>
      <c r="N117" s="25">
        <v>0</v>
      </c>
      <c r="O117" s="25">
        <f>M117-N117</f>
        <v>50000</v>
      </c>
      <c r="P117" s="25">
        <v>0</v>
      </c>
      <c r="Q117" s="78" t="e">
        <f>M117-#REF!</f>
        <v>#REF!</v>
      </c>
    </row>
    <row r="118" spans="1:17" ht="12.75">
      <c r="A118" s="44">
        <v>6620</v>
      </c>
      <c r="B118" s="44">
        <v>6620</v>
      </c>
      <c r="C118" s="3" t="s">
        <v>144</v>
      </c>
      <c r="D118" s="25">
        <v>0</v>
      </c>
      <c r="E118" s="25">
        <v>0</v>
      </c>
      <c r="F118" s="25">
        <f t="shared" si="30"/>
        <v>0</v>
      </c>
      <c r="G118" s="25">
        <v>0</v>
      </c>
      <c r="H118" s="25">
        <v>0</v>
      </c>
      <c r="I118" s="25">
        <f t="shared" si="31"/>
        <v>0</v>
      </c>
      <c r="J118" s="25">
        <v>0</v>
      </c>
      <c r="K118" s="25">
        <v>0</v>
      </c>
      <c r="L118" s="25">
        <f t="shared" si="32"/>
        <v>0</v>
      </c>
      <c r="M118" s="25">
        <v>0</v>
      </c>
      <c r="N118" s="25">
        <v>0</v>
      </c>
      <c r="O118" s="25">
        <f t="shared" si="33"/>
        <v>0</v>
      </c>
      <c r="P118" s="25">
        <v>0</v>
      </c>
      <c r="Q118" s="78" t="e">
        <f>M118-#REF!</f>
        <v>#REF!</v>
      </c>
    </row>
    <row r="119" spans="1:17" ht="12.75">
      <c r="A119" s="44">
        <v>6625</v>
      </c>
      <c r="B119" s="44">
        <v>6625</v>
      </c>
      <c r="C119" s="3" t="s">
        <v>145</v>
      </c>
      <c r="D119" s="25">
        <v>36886.68</v>
      </c>
      <c r="E119" s="25">
        <v>25000</v>
      </c>
      <c r="F119" s="25">
        <f t="shared" si="30"/>
        <v>11886.68</v>
      </c>
      <c r="G119" s="25">
        <v>37154.21</v>
      </c>
      <c r="H119" s="25">
        <v>50000</v>
      </c>
      <c r="I119" s="25">
        <f t="shared" si="31"/>
        <v>-12845.79</v>
      </c>
      <c r="J119" s="25">
        <v>145555.94</v>
      </c>
      <c r="K119" s="25">
        <v>75000</v>
      </c>
      <c r="L119" s="25">
        <f t="shared" si="32"/>
        <v>70555.94</v>
      </c>
      <c r="M119" s="25">
        <v>187886.42</v>
      </c>
      <c r="N119" s="25">
        <v>100000</v>
      </c>
      <c r="O119" s="25">
        <f t="shared" si="33"/>
        <v>87886.42000000001</v>
      </c>
      <c r="P119" s="25">
        <v>100000</v>
      </c>
      <c r="Q119" s="78" t="e">
        <f>M119-#REF!</f>
        <v>#REF!</v>
      </c>
    </row>
    <row r="120" spans="1:17" ht="12.75">
      <c r="A120" s="44">
        <v>6630</v>
      </c>
      <c r="B120" s="44">
        <v>6630</v>
      </c>
      <c r="C120" s="3" t="s">
        <v>146</v>
      </c>
      <c r="D120" s="25">
        <v>6089</v>
      </c>
      <c r="E120" s="25">
        <v>0</v>
      </c>
      <c r="F120" s="25">
        <f t="shared" si="30"/>
        <v>6089</v>
      </c>
      <c r="G120" s="25">
        <v>6089</v>
      </c>
      <c r="H120" s="25">
        <v>0</v>
      </c>
      <c r="I120" s="25">
        <f t="shared" si="31"/>
        <v>6089</v>
      </c>
      <c r="J120" s="25">
        <v>6089</v>
      </c>
      <c r="K120" s="25">
        <v>0</v>
      </c>
      <c r="L120" s="25">
        <f t="shared" si="32"/>
        <v>6089</v>
      </c>
      <c r="M120" s="25">
        <v>6089</v>
      </c>
      <c r="N120" s="25">
        <v>0</v>
      </c>
      <c r="O120" s="25">
        <f t="shared" si="33"/>
        <v>6089</v>
      </c>
      <c r="P120" s="25">
        <v>0</v>
      </c>
      <c r="Q120" s="78" t="e">
        <f>M120-#REF!</f>
        <v>#REF!</v>
      </c>
    </row>
    <row r="121" spans="1:17" ht="12.75">
      <c r="A121" s="44">
        <v>6700</v>
      </c>
      <c r="B121" s="44">
        <v>6700</v>
      </c>
      <c r="C121" s="3" t="s">
        <v>147</v>
      </c>
      <c r="D121" s="25">
        <v>80125</v>
      </c>
      <c r="E121" s="25">
        <v>0</v>
      </c>
      <c r="F121" s="25">
        <f t="shared" si="30"/>
        <v>80125</v>
      </c>
      <c r="G121" s="25">
        <v>80125</v>
      </c>
      <c r="H121" s="25">
        <v>60000</v>
      </c>
      <c r="I121" s="25">
        <f t="shared" si="31"/>
        <v>20125</v>
      </c>
      <c r="J121" s="25">
        <v>80125</v>
      </c>
      <c r="K121" s="25">
        <v>70000</v>
      </c>
      <c r="L121" s="25">
        <f t="shared" si="32"/>
        <v>10125</v>
      </c>
      <c r="M121" s="25">
        <v>99500</v>
      </c>
      <c r="N121" s="25">
        <v>70000</v>
      </c>
      <c r="O121" s="25">
        <f t="shared" si="33"/>
        <v>29500</v>
      </c>
      <c r="P121" s="25">
        <v>70000</v>
      </c>
      <c r="Q121" s="78" t="e">
        <f>M121-#REF!</f>
        <v>#REF!</v>
      </c>
    </row>
    <row r="122" spans="1:17" ht="12.75">
      <c r="A122" s="44">
        <v>6710</v>
      </c>
      <c r="B122" s="44">
        <v>6710</v>
      </c>
      <c r="C122" s="3" t="s">
        <v>148</v>
      </c>
      <c r="D122" s="25">
        <v>95030.64</v>
      </c>
      <c r="E122" s="25">
        <v>90000</v>
      </c>
      <c r="F122" s="25">
        <f t="shared" si="30"/>
        <v>5030.639999999999</v>
      </c>
      <c r="G122" s="25">
        <v>172169.88</v>
      </c>
      <c r="H122" s="25">
        <v>180000</v>
      </c>
      <c r="I122" s="25">
        <f t="shared" si="31"/>
        <v>-7830.119999999995</v>
      </c>
      <c r="J122" s="25">
        <v>257987.71</v>
      </c>
      <c r="K122" s="25">
        <v>270000</v>
      </c>
      <c r="L122" s="25">
        <f t="shared" si="32"/>
        <v>-12012.290000000008</v>
      </c>
      <c r="M122" s="25">
        <v>335121.77</v>
      </c>
      <c r="N122" s="25">
        <v>360000</v>
      </c>
      <c r="O122" s="25">
        <f t="shared" si="33"/>
        <v>-24878.22999999998</v>
      </c>
      <c r="P122" s="25">
        <v>360000</v>
      </c>
      <c r="Q122" s="78" t="e">
        <f>M122-#REF!</f>
        <v>#REF!</v>
      </c>
    </row>
    <row r="123" spans="1:17" ht="12.75">
      <c r="A123" s="44">
        <v>6790</v>
      </c>
      <c r="B123" s="44">
        <v>6790</v>
      </c>
      <c r="C123" s="3" t="s">
        <v>149</v>
      </c>
      <c r="D123" s="25">
        <v>0</v>
      </c>
      <c r="E123" s="25">
        <v>0</v>
      </c>
      <c r="F123" s="25">
        <f t="shared" si="30"/>
        <v>0</v>
      </c>
      <c r="G123" s="25">
        <v>0</v>
      </c>
      <c r="H123" s="25">
        <v>0</v>
      </c>
      <c r="I123" s="25">
        <f t="shared" si="31"/>
        <v>0</v>
      </c>
      <c r="J123" s="25">
        <v>0</v>
      </c>
      <c r="K123" s="25">
        <v>0</v>
      </c>
      <c r="L123" s="25">
        <f t="shared" si="32"/>
        <v>0</v>
      </c>
      <c r="M123" s="25">
        <v>0</v>
      </c>
      <c r="N123" s="25">
        <v>0</v>
      </c>
      <c r="O123" s="25">
        <f t="shared" si="33"/>
        <v>0</v>
      </c>
      <c r="P123" s="25">
        <v>0</v>
      </c>
      <c r="Q123" s="78" t="e">
        <f>M123-#REF!</f>
        <v>#REF!</v>
      </c>
    </row>
    <row r="124" spans="1:17" ht="12.75">
      <c r="A124" s="44">
        <v>6800</v>
      </c>
      <c r="B124" s="44">
        <v>6800</v>
      </c>
      <c r="C124" s="3" t="s">
        <v>150</v>
      </c>
      <c r="D124" s="25">
        <v>5365.5</v>
      </c>
      <c r="E124" s="25">
        <v>5000</v>
      </c>
      <c r="F124" s="25">
        <f t="shared" si="30"/>
        <v>365.5</v>
      </c>
      <c r="G124" s="25">
        <v>7797.5</v>
      </c>
      <c r="H124" s="25">
        <v>10000</v>
      </c>
      <c r="I124" s="25">
        <f t="shared" si="31"/>
        <v>-2202.5</v>
      </c>
      <c r="J124" s="25">
        <v>12645.75</v>
      </c>
      <c r="K124" s="25">
        <v>15000</v>
      </c>
      <c r="L124" s="25">
        <f t="shared" si="32"/>
        <v>-2354.25</v>
      </c>
      <c r="M124" s="25">
        <v>19451.75</v>
      </c>
      <c r="N124" s="25">
        <v>20000</v>
      </c>
      <c r="O124" s="25">
        <f t="shared" si="33"/>
        <v>-548.25</v>
      </c>
      <c r="P124" s="25">
        <v>20000</v>
      </c>
      <c r="Q124" s="78" t="e">
        <f>M124-#REF!</f>
        <v>#REF!</v>
      </c>
    </row>
    <row r="125" spans="1:17" ht="12.75">
      <c r="A125" s="44">
        <v>6815</v>
      </c>
      <c r="B125" s="44">
        <v>6815</v>
      </c>
      <c r="C125" s="3" t="s">
        <v>151</v>
      </c>
      <c r="D125" s="25">
        <v>91.15</v>
      </c>
      <c r="E125" s="25">
        <v>60000</v>
      </c>
      <c r="F125" s="25">
        <f t="shared" si="30"/>
        <v>-59908.85</v>
      </c>
      <c r="G125" s="25">
        <v>1085.44</v>
      </c>
      <c r="H125" s="25">
        <v>60000</v>
      </c>
      <c r="I125" s="25">
        <f t="shared" si="31"/>
        <v>-58914.56</v>
      </c>
      <c r="J125" s="25">
        <v>1181.23</v>
      </c>
      <c r="K125" s="25">
        <v>65000</v>
      </c>
      <c r="L125" s="25">
        <f t="shared" si="32"/>
        <v>-63818.77</v>
      </c>
      <c r="M125" s="25">
        <v>3574.87</v>
      </c>
      <c r="N125" s="25">
        <v>65000</v>
      </c>
      <c r="O125" s="25">
        <f t="shared" si="33"/>
        <v>-61425.13</v>
      </c>
      <c r="P125" s="25">
        <v>65000</v>
      </c>
      <c r="Q125" s="78" t="e">
        <f>M125-#REF!</f>
        <v>#REF!</v>
      </c>
    </row>
    <row r="126" spans="1:17" ht="12.75">
      <c r="A126" s="44">
        <v>6820</v>
      </c>
      <c r="B126" s="44">
        <v>6820</v>
      </c>
      <c r="C126" s="3" t="s">
        <v>152</v>
      </c>
      <c r="D126" s="25">
        <v>0</v>
      </c>
      <c r="E126" s="25">
        <v>0</v>
      </c>
      <c r="F126" s="25">
        <f t="shared" si="30"/>
        <v>0</v>
      </c>
      <c r="G126" s="25">
        <v>0</v>
      </c>
      <c r="H126" s="25">
        <v>0</v>
      </c>
      <c r="I126" s="25">
        <f t="shared" si="31"/>
        <v>0</v>
      </c>
      <c r="J126" s="25">
        <v>0</v>
      </c>
      <c r="K126" s="25">
        <v>0</v>
      </c>
      <c r="L126" s="25">
        <f t="shared" si="32"/>
        <v>0</v>
      </c>
      <c r="M126" s="25">
        <v>0</v>
      </c>
      <c r="N126" s="25">
        <v>0</v>
      </c>
      <c r="O126" s="25">
        <f t="shared" si="33"/>
        <v>0</v>
      </c>
      <c r="P126" s="25">
        <v>0</v>
      </c>
      <c r="Q126" s="78" t="e">
        <f>M126-#REF!</f>
        <v>#REF!</v>
      </c>
    </row>
    <row r="127" spans="1:17" ht="12.75">
      <c r="A127" s="44">
        <v>6860</v>
      </c>
      <c r="B127" s="44">
        <v>6860</v>
      </c>
      <c r="C127" s="3" t="s">
        <v>153</v>
      </c>
      <c r="D127" s="25">
        <v>0</v>
      </c>
      <c r="E127" s="25">
        <v>0</v>
      </c>
      <c r="F127" s="25">
        <f t="shared" si="30"/>
        <v>0</v>
      </c>
      <c r="G127" s="25">
        <v>0</v>
      </c>
      <c r="H127" s="25">
        <v>4000</v>
      </c>
      <c r="I127" s="25">
        <f t="shared" si="31"/>
        <v>-4000</v>
      </c>
      <c r="J127" s="25">
        <v>0</v>
      </c>
      <c r="K127" s="25">
        <v>4000</v>
      </c>
      <c r="L127" s="25">
        <f t="shared" si="32"/>
        <v>-4000</v>
      </c>
      <c r="M127" s="25">
        <v>4547.57</v>
      </c>
      <c r="N127" s="25">
        <v>4000</v>
      </c>
      <c r="O127" s="25">
        <f t="shared" si="33"/>
        <v>547.5699999999997</v>
      </c>
      <c r="P127" s="25">
        <v>4000</v>
      </c>
      <c r="Q127" s="78" t="e">
        <f>M127-#REF!</f>
        <v>#REF!</v>
      </c>
    </row>
    <row r="128" spans="1:17" ht="12.75">
      <c r="A128" s="44">
        <v>6900</v>
      </c>
      <c r="B128" s="44">
        <v>6900</v>
      </c>
      <c r="C128" s="3" t="s">
        <v>154</v>
      </c>
      <c r="D128" s="25">
        <v>0</v>
      </c>
      <c r="E128" s="25">
        <v>2500</v>
      </c>
      <c r="F128" s="25">
        <f t="shared" si="30"/>
        <v>-2500</v>
      </c>
      <c r="G128" s="25">
        <v>500</v>
      </c>
      <c r="H128" s="25">
        <v>5000</v>
      </c>
      <c r="I128" s="25">
        <f t="shared" si="31"/>
        <v>-4500</v>
      </c>
      <c r="J128" s="25">
        <v>500</v>
      </c>
      <c r="K128" s="25">
        <v>7500</v>
      </c>
      <c r="L128" s="25">
        <f t="shared" si="32"/>
        <v>-7000</v>
      </c>
      <c r="M128" s="25">
        <v>500</v>
      </c>
      <c r="N128" s="25">
        <v>10000</v>
      </c>
      <c r="O128" s="25">
        <f t="shared" si="33"/>
        <v>-9500</v>
      </c>
      <c r="P128" s="25">
        <v>10000</v>
      </c>
      <c r="Q128" s="78" t="e">
        <f>M128-#REF!</f>
        <v>#REF!</v>
      </c>
    </row>
    <row r="129" spans="1:17" ht="12.75">
      <c r="A129" s="44">
        <v>6920</v>
      </c>
      <c r="B129" s="44">
        <v>6920</v>
      </c>
      <c r="C129" s="3" t="s">
        <v>155</v>
      </c>
      <c r="D129" s="25">
        <v>2160.5</v>
      </c>
      <c r="E129" s="25">
        <v>2000</v>
      </c>
      <c r="F129" s="25">
        <f t="shared" si="30"/>
        <v>160.5</v>
      </c>
      <c r="G129" s="25">
        <v>5436.98</v>
      </c>
      <c r="H129" s="25">
        <v>4000</v>
      </c>
      <c r="I129" s="25">
        <f t="shared" si="31"/>
        <v>1436.9799999999996</v>
      </c>
      <c r="J129" s="25">
        <v>9796.11</v>
      </c>
      <c r="K129" s="25">
        <v>6000</v>
      </c>
      <c r="L129" s="25">
        <f t="shared" si="32"/>
        <v>3796.1100000000006</v>
      </c>
      <c r="M129" s="25">
        <v>14043.38</v>
      </c>
      <c r="N129" s="25">
        <v>8000</v>
      </c>
      <c r="O129" s="25">
        <f t="shared" si="33"/>
        <v>6043.379999999999</v>
      </c>
      <c r="P129" s="25">
        <v>8000</v>
      </c>
      <c r="Q129" s="78" t="e">
        <f>M129-#REF!</f>
        <v>#REF!</v>
      </c>
    </row>
    <row r="130" spans="1:17" ht="12.75">
      <c r="A130" s="44">
        <v>6930</v>
      </c>
      <c r="B130" s="44">
        <v>6930</v>
      </c>
      <c r="C130" s="3" t="s">
        <v>156</v>
      </c>
      <c r="D130" s="25">
        <v>0</v>
      </c>
      <c r="E130" s="25">
        <v>3750</v>
      </c>
      <c r="F130" s="25">
        <f t="shared" si="30"/>
        <v>-3750</v>
      </c>
      <c r="G130" s="25">
        <v>0</v>
      </c>
      <c r="H130" s="25">
        <v>7500</v>
      </c>
      <c r="I130" s="25">
        <f t="shared" si="31"/>
        <v>-7500</v>
      </c>
      <c r="J130" s="25">
        <v>5475</v>
      </c>
      <c r="K130" s="25">
        <v>11150</v>
      </c>
      <c r="L130" s="25">
        <f t="shared" si="32"/>
        <v>-5675</v>
      </c>
      <c r="M130" s="25">
        <v>-7777.97</v>
      </c>
      <c r="N130" s="25">
        <v>15000</v>
      </c>
      <c r="O130" s="25">
        <f t="shared" si="33"/>
        <v>-22777.97</v>
      </c>
      <c r="P130" s="25">
        <v>15000</v>
      </c>
      <c r="Q130" s="78" t="e">
        <f>M130-#REF!</f>
        <v>#REF!</v>
      </c>
    </row>
    <row r="131" spans="1:17" ht="12.75">
      <c r="A131" s="44">
        <v>6940</v>
      </c>
      <c r="B131" s="44">
        <v>6940</v>
      </c>
      <c r="C131" s="3" t="s">
        <v>157</v>
      </c>
      <c r="D131" s="25">
        <v>484</v>
      </c>
      <c r="E131" s="25">
        <v>5000</v>
      </c>
      <c r="F131" s="25">
        <f t="shared" si="30"/>
        <v>-4516</v>
      </c>
      <c r="G131" s="25">
        <v>1193</v>
      </c>
      <c r="H131" s="25">
        <v>15000</v>
      </c>
      <c r="I131" s="25">
        <f t="shared" si="31"/>
        <v>-13807</v>
      </c>
      <c r="J131" s="25">
        <v>1434</v>
      </c>
      <c r="K131" s="25">
        <v>17500</v>
      </c>
      <c r="L131" s="25">
        <f t="shared" si="32"/>
        <v>-16066</v>
      </c>
      <c r="M131" s="25">
        <v>1865</v>
      </c>
      <c r="N131" s="25">
        <v>20000</v>
      </c>
      <c r="O131" s="25">
        <f t="shared" si="33"/>
        <v>-18135</v>
      </c>
      <c r="P131" s="25">
        <v>20000</v>
      </c>
      <c r="Q131" s="78" t="e">
        <f>M131-#REF!</f>
        <v>#REF!</v>
      </c>
    </row>
    <row r="132" spans="1:17" ht="12.75">
      <c r="A132" s="44">
        <v>7140</v>
      </c>
      <c r="B132" s="44">
        <v>7140</v>
      </c>
      <c r="C132" s="3" t="s">
        <v>159</v>
      </c>
      <c r="D132" s="25">
        <v>0</v>
      </c>
      <c r="E132" s="25">
        <v>0</v>
      </c>
      <c r="F132" s="25">
        <f t="shared" si="30"/>
        <v>0</v>
      </c>
      <c r="G132" s="25">
        <v>0</v>
      </c>
      <c r="H132" s="25">
        <v>0</v>
      </c>
      <c r="I132" s="25">
        <f t="shared" si="31"/>
        <v>0</v>
      </c>
      <c r="J132" s="25">
        <v>0</v>
      </c>
      <c r="K132" s="25">
        <v>0</v>
      </c>
      <c r="L132" s="25">
        <f t="shared" si="32"/>
        <v>0</v>
      </c>
      <c r="M132" s="25">
        <v>0</v>
      </c>
      <c r="N132" s="25">
        <v>0</v>
      </c>
      <c r="O132" s="25">
        <f t="shared" si="33"/>
        <v>0</v>
      </c>
      <c r="P132" s="25">
        <v>0</v>
      </c>
      <c r="Q132" s="78" t="e">
        <f>M132-#REF!</f>
        <v>#REF!</v>
      </c>
    </row>
    <row r="133" spans="1:17" ht="12.75">
      <c r="A133" s="44">
        <v>7320</v>
      </c>
      <c r="B133" s="44">
        <v>7320</v>
      </c>
      <c r="C133" s="3" t="s">
        <v>160</v>
      </c>
      <c r="D133" s="25">
        <v>0</v>
      </c>
      <c r="E133" s="25">
        <v>0</v>
      </c>
      <c r="F133" s="25">
        <f t="shared" si="30"/>
        <v>0</v>
      </c>
      <c r="G133" s="25">
        <v>1406.25</v>
      </c>
      <c r="H133" s="25">
        <v>0</v>
      </c>
      <c r="I133" s="25">
        <f t="shared" si="31"/>
        <v>1406.25</v>
      </c>
      <c r="J133" s="25">
        <v>1406.25</v>
      </c>
      <c r="K133" s="25">
        <v>0</v>
      </c>
      <c r="L133" s="25">
        <f t="shared" si="32"/>
        <v>1406.25</v>
      </c>
      <c r="M133" s="25">
        <v>0</v>
      </c>
      <c r="N133" s="25">
        <v>0</v>
      </c>
      <c r="O133" s="25">
        <f t="shared" si="33"/>
        <v>0</v>
      </c>
      <c r="P133" s="25">
        <v>0</v>
      </c>
      <c r="Q133" s="78" t="e">
        <f>M133-#REF!</f>
        <v>#REF!</v>
      </c>
    </row>
    <row r="134" spans="1:17" ht="12.75">
      <c r="A134" s="44">
        <v>7400</v>
      </c>
      <c r="B134" s="44">
        <v>7400</v>
      </c>
      <c r="C134" s="3" t="s">
        <v>161</v>
      </c>
      <c r="D134" s="25">
        <v>0</v>
      </c>
      <c r="E134" s="25">
        <v>0</v>
      </c>
      <c r="F134" s="25">
        <f t="shared" si="30"/>
        <v>0</v>
      </c>
      <c r="G134" s="25">
        <v>0</v>
      </c>
      <c r="H134" s="25">
        <v>0</v>
      </c>
      <c r="I134" s="25">
        <f t="shared" si="31"/>
        <v>0</v>
      </c>
      <c r="J134" s="25">
        <v>0</v>
      </c>
      <c r="K134" s="25">
        <v>0</v>
      </c>
      <c r="L134" s="25">
        <f t="shared" si="32"/>
        <v>0</v>
      </c>
      <c r="M134" s="25">
        <v>0</v>
      </c>
      <c r="N134" s="25">
        <v>0</v>
      </c>
      <c r="O134" s="25">
        <f t="shared" si="33"/>
        <v>0</v>
      </c>
      <c r="P134" s="25">
        <v>0</v>
      </c>
      <c r="Q134" s="78" t="e">
        <f>M134-#REF!</f>
        <v>#REF!</v>
      </c>
    </row>
    <row r="135" spans="1:17" ht="12.75">
      <c r="A135" s="44">
        <v>7430</v>
      </c>
      <c r="B135" s="44">
        <v>7430</v>
      </c>
      <c r="C135" s="3" t="s">
        <v>162</v>
      </c>
      <c r="D135" s="25">
        <v>0</v>
      </c>
      <c r="E135" s="25">
        <v>0</v>
      </c>
      <c r="F135" s="25">
        <f t="shared" si="30"/>
        <v>0</v>
      </c>
      <c r="G135" s="25">
        <v>0</v>
      </c>
      <c r="H135" s="25">
        <v>0</v>
      </c>
      <c r="I135" s="25">
        <f t="shared" si="31"/>
        <v>0</v>
      </c>
      <c r="J135" s="25">
        <v>0</v>
      </c>
      <c r="K135" s="25">
        <v>0</v>
      </c>
      <c r="L135" s="25">
        <f t="shared" si="32"/>
        <v>0</v>
      </c>
      <c r="M135" s="25">
        <v>0</v>
      </c>
      <c r="N135" s="25">
        <v>0</v>
      </c>
      <c r="O135" s="25">
        <f t="shared" si="33"/>
        <v>0</v>
      </c>
      <c r="P135" s="25">
        <v>0</v>
      </c>
      <c r="Q135" s="78" t="e">
        <f>M135-#REF!</f>
        <v>#REF!</v>
      </c>
    </row>
    <row r="136" spans="1:17" ht="12.75">
      <c r="A136" s="44">
        <v>7500</v>
      </c>
      <c r="B136" s="44">
        <v>7500</v>
      </c>
      <c r="C136" s="3" t="s">
        <v>163</v>
      </c>
      <c r="D136" s="25">
        <v>12579.84</v>
      </c>
      <c r="E136" s="25">
        <v>0</v>
      </c>
      <c r="F136" s="25">
        <f t="shared" si="30"/>
        <v>12579.84</v>
      </c>
      <c r="G136" s="25">
        <v>25159.68</v>
      </c>
      <c r="H136" s="25">
        <v>0</v>
      </c>
      <c r="I136" s="25">
        <f t="shared" si="31"/>
        <v>25159.68</v>
      </c>
      <c r="J136" s="25">
        <v>50964.53</v>
      </c>
      <c r="K136" s="25">
        <v>50000</v>
      </c>
      <c r="L136" s="25">
        <f t="shared" si="32"/>
        <v>964.5299999999988</v>
      </c>
      <c r="M136" s="25">
        <v>52252.75</v>
      </c>
      <c r="N136" s="25">
        <v>50000</v>
      </c>
      <c r="O136" s="25">
        <f t="shared" si="33"/>
        <v>2252.75</v>
      </c>
      <c r="P136" s="25">
        <v>50000</v>
      </c>
      <c r="Q136" s="78" t="e">
        <f>M136-#REF!</f>
        <v>#REF!</v>
      </c>
    </row>
    <row r="137" spans="1:17" ht="12.75">
      <c r="A137" s="44">
        <v>7601</v>
      </c>
      <c r="B137" s="44">
        <v>7601</v>
      </c>
      <c r="C137" s="3" t="s">
        <v>164</v>
      </c>
      <c r="D137" s="25">
        <v>0</v>
      </c>
      <c r="E137" s="25">
        <v>0</v>
      </c>
      <c r="F137" s="25">
        <f t="shared" si="30"/>
        <v>0</v>
      </c>
      <c r="G137" s="25">
        <v>0</v>
      </c>
      <c r="H137" s="25">
        <v>0</v>
      </c>
      <c r="I137" s="25">
        <f t="shared" si="31"/>
        <v>0</v>
      </c>
      <c r="J137" s="25">
        <v>0</v>
      </c>
      <c r="K137" s="25">
        <v>0</v>
      </c>
      <c r="L137" s="25">
        <f t="shared" si="32"/>
        <v>0</v>
      </c>
      <c r="M137" s="25">
        <v>156072.57</v>
      </c>
      <c r="N137" s="25">
        <v>0</v>
      </c>
      <c r="O137" s="25">
        <f t="shared" si="33"/>
        <v>156072.57</v>
      </c>
      <c r="P137" s="25">
        <v>0</v>
      </c>
      <c r="Q137" s="78" t="e">
        <f>M137-#REF!</f>
        <v>#REF!</v>
      </c>
    </row>
    <row r="138" spans="1:17" ht="12.75">
      <c r="A138" s="44">
        <v>7740</v>
      </c>
      <c r="B138" s="44">
        <v>7740</v>
      </c>
      <c r="C138" s="3" t="s">
        <v>165</v>
      </c>
      <c r="D138" s="25">
        <v>-0.01</v>
      </c>
      <c r="E138" s="25">
        <v>0</v>
      </c>
      <c r="F138" s="25">
        <f t="shared" si="30"/>
        <v>-0.01</v>
      </c>
      <c r="G138" s="25">
        <v>-0.79</v>
      </c>
      <c r="H138" s="25">
        <v>0</v>
      </c>
      <c r="I138" s="25">
        <f t="shared" si="31"/>
        <v>-0.79</v>
      </c>
      <c r="J138" s="25">
        <v>-1.25</v>
      </c>
      <c r="K138" s="25">
        <v>0</v>
      </c>
      <c r="L138" s="25">
        <f t="shared" si="32"/>
        <v>-1.25</v>
      </c>
      <c r="M138" s="25">
        <v>-2.15</v>
      </c>
      <c r="N138" s="25">
        <v>0</v>
      </c>
      <c r="O138" s="25">
        <f t="shared" si="33"/>
        <v>-2.15</v>
      </c>
      <c r="P138" s="25">
        <v>0</v>
      </c>
      <c r="Q138" s="78" t="e">
        <f>M138-#REF!</f>
        <v>#REF!</v>
      </c>
    </row>
    <row r="139" spans="1:17" ht="12.75">
      <c r="A139" s="44">
        <v>7770</v>
      </c>
      <c r="B139" s="44">
        <v>7770</v>
      </c>
      <c r="C139" s="3" t="s">
        <v>166</v>
      </c>
      <c r="D139" s="25">
        <v>6989.6</v>
      </c>
      <c r="E139" s="25">
        <v>5000</v>
      </c>
      <c r="F139" s="25">
        <f t="shared" si="30"/>
        <v>1989.6000000000004</v>
      </c>
      <c r="G139" s="25">
        <v>12417.1</v>
      </c>
      <c r="H139" s="25">
        <v>15000</v>
      </c>
      <c r="I139" s="25">
        <f t="shared" si="31"/>
        <v>-2582.8999999999996</v>
      </c>
      <c r="J139" s="25">
        <v>16947.17</v>
      </c>
      <c r="K139" s="25">
        <v>25000</v>
      </c>
      <c r="L139" s="25">
        <f t="shared" si="32"/>
        <v>-8052.830000000002</v>
      </c>
      <c r="M139" s="25">
        <v>23127.51</v>
      </c>
      <c r="N139" s="25">
        <v>30000</v>
      </c>
      <c r="O139" s="25">
        <f t="shared" si="33"/>
        <v>-6872.490000000002</v>
      </c>
      <c r="P139" s="25">
        <v>30000</v>
      </c>
      <c r="Q139" s="78" t="e">
        <f>M139-#REF!</f>
        <v>#REF!</v>
      </c>
    </row>
    <row r="140" spans="1:17" ht="12.75">
      <c r="A140" s="44">
        <v>7780</v>
      </c>
      <c r="B140" s="44">
        <v>7780</v>
      </c>
      <c r="C140" s="3" t="s">
        <v>167</v>
      </c>
      <c r="D140" s="25">
        <v>513.35</v>
      </c>
      <c r="E140" s="25">
        <v>0</v>
      </c>
      <c r="F140" s="25">
        <f t="shared" si="30"/>
        <v>513.35</v>
      </c>
      <c r="G140" s="25">
        <v>513.35</v>
      </c>
      <c r="H140" s="25">
        <v>0</v>
      </c>
      <c r="I140" s="25">
        <f t="shared" si="31"/>
        <v>513.35</v>
      </c>
      <c r="J140" s="25">
        <v>513.35</v>
      </c>
      <c r="K140" s="25">
        <v>0</v>
      </c>
      <c r="L140" s="25">
        <f t="shared" si="32"/>
        <v>513.35</v>
      </c>
      <c r="M140" s="25">
        <v>583.35</v>
      </c>
      <c r="N140" s="25">
        <v>0</v>
      </c>
      <c r="O140" s="25">
        <f t="shared" si="33"/>
        <v>583.35</v>
      </c>
      <c r="P140" s="25">
        <v>0</v>
      </c>
      <c r="Q140" s="78" t="e">
        <f>M140-#REF!</f>
        <v>#REF!</v>
      </c>
    </row>
    <row r="141" spans="1:17" ht="12.75">
      <c r="A141" s="44">
        <v>7790</v>
      </c>
      <c r="B141" s="44">
        <v>7790</v>
      </c>
      <c r="C141" s="3" t="s">
        <v>168</v>
      </c>
      <c r="D141" s="25">
        <v>2313</v>
      </c>
      <c r="E141" s="25">
        <v>5000</v>
      </c>
      <c r="F141" s="25">
        <f t="shared" si="30"/>
        <v>-2687</v>
      </c>
      <c r="G141" s="25">
        <v>2938</v>
      </c>
      <c r="H141" s="25">
        <v>10000</v>
      </c>
      <c r="I141" s="25">
        <f t="shared" si="31"/>
        <v>-7062</v>
      </c>
      <c r="J141" s="25">
        <v>3553</v>
      </c>
      <c r="K141" s="25">
        <v>15000</v>
      </c>
      <c r="L141" s="25">
        <f t="shared" si="32"/>
        <v>-11447</v>
      </c>
      <c r="M141" s="25">
        <v>14191.15</v>
      </c>
      <c r="N141" s="25">
        <v>20000</v>
      </c>
      <c r="O141" s="25">
        <f t="shared" si="33"/>
        <v>-5808.85</v>
      </c>
      <c r="P141" s="25">
        <v>20000</v>
      </c>
      <c r="Q141" s="78" t="e">
        <f>M141-#REF!</f>
        <v>#REF!</v>
      </c>
    </row>
    <row r="142" spans="1:17" ht="12.75">
      <c r="A142" s="44">
        <v>7791</v>
      </c>
      <c r="B142" s="44">
        <v>7791</v>
      </c>
      <c r="C142" s="3" t="s">
        <v>184</v>
      </c>
      <c r="D142" s="25">
        <v>0</v>
      </c>
      <c r="E142" s="25">
        <v>0</v>
      </c>
      <c r="F142" s="25">
        <f>D142-E142</f>
        <v>0</v>
      </c>
      <c r="G142" s="25">
        <v>0</v>
      </c>
      <c r="H142" s="25">
        <v>0</v>
      </c>
      <c r="I142" s="25">
        <f>G142-H142</f>
        <v>0</v>
      </c>
      <c r="J142" s="25">
        <v>0</v>
      </c>
      <c r="K142" s="25">
        <v>0</v>
      </c>
      <c r="L142" s="25">
        <f>J142-K142</f>
        <v>0</v>
      </c>
      <c r="M142" s="25">
        <v>0</v>
      </c>
      <c r="N142" s="25">
        <v>0</v>
      </c>
      <c r="O142" s="25">
        <f>M142-N142</f>
        <v>0</v>
      </c>
      <c r="P142" s="25">
        <v>0</v>
      </c>
      <c r="Q142" s="78" t="e">
        <f>M142-#REF!</f>
        <v>#REF!</v>
      </c>
    </row>
    <row r="143" spans="1:17" ht="12.75">
      <c r="A143" s="44">
        <v>7795</v>
      </c>
      <c r="B143" s="44">
        <v>7795</v>
      </c>
      <c r="C143" s="3" t="s">
        <v>188</v>
      </c>
      <c r="D143" s="25">
        <v>101.03</v>
      </c>
      <c r="E143" s="25">
        <v>0</v>
      </c>
      <c r="F143" s="25">
        <f>D143-E143</f>
        <v>101.03</v>
      </c>
      <c r="G143" s="25">
        <v>27299.96</v>
      </c>
      <c r="H143" s="25">
        <v>8000</v>
      </c>
      <c r="I143" s="25">
        <f>G143-H143</f>
        <v>19299.96</v>
      </c>
      <c r="J143" s="25">
        <v>29236.96</v>
      </c>
      <c r="K143" s="25">
        <v>10000</v>
      </c>
      <c r="L143" s="25">
        <f>J143-K143</f>
        <v>19236.96</v>
      </c>
      <c r="M143" s="25">
        <v>32058.76</v>
      </c>
      <c r="N143" s="25">
        <v>10000</v>
      </c>
      <c r="O143" s="25">
        <f>M143-N143</f>
        <v>22058.76</v>
      </c>
      <c r="P143" s="25">
        <v>10000</v>
      </c>
      <c r="Q143" s="78" t="e">
        <f>M143-#REF!</f>
        <v>#REF!</v>
      </c>
    </row>
    <row r="144" spans="1:17" ht="12.75">
      <c r="A144" s="44">
        <v>7796</v>
      </c>
      <c r="B144" s="44">
        <v>7796</v>
      </c>
      <c r="C144" s="3" t="s">
        <v>194</v>
      </c>
      <c r="D144" s="25">
        <v>0</v>
      </c>
      <c r="E144" s="25">
        <v>0</v>
      </c>
      <c r="F144" s="25">
        <f>D144-E144</f>
        <v>0</v>
      </c>
      <c r="G144" s="25">
        <v>0</v>
      </c>
      <c r="H144" s="25">
        <v>0</v>
      </c>
      <c r="I144" s="25">
        <f>G144-H144</f>
        <v>0</v>
      </c>
      <c r="J144" s="25">
        <v>0</v>
      </c>
      <c r="K144" s="25">
        <v>0</v>
      </c>
      <c r="L144" s="25">
        <f>J144-K144</f>
        <v>0</v>
      </c>
      <c r="M144" s="25">
        <v>0</v>
      </c>
      <c r="N144" s="25">
        <v>0</v>
      </c>
      <c r="O144" s="25">
        <f>M144-N144</f>
        <v>0</v>
      </c>
      <c r="P144" s="25">
        <v>0</v>
      </c>
      <c r="Q144" s="78"/>
    </row>
    <row r="145" spans="1:17" ht="12.75">
      <c r="A145" s="44">
        <v>7797</v>
      </c>
      <c r="B145" s="44">
        <v>7797</v>
      </c>
      <c r="C145" s="3" t="s">
        <v>195</v>
      </c>
      <c r="D145" s="25">
        <v>310.21</v>
      </c>
      <c r="E145" s="25">
        <v>0</v>
      </c>
      <c r="F145" s="25">
        <f>D145-E145</f>
        <v>310.21</v>
      </c>
      <c r="G145" s="25">
        <v>2676.18</v>
      </c>
      <c r="H145" s="25">
        <v>0</v>
      </c>
      <c r="I145" s="25">
        <f>G145-H145</f>
        <v>2676.18</v>
      </c>
      <c r="J145" s="25">
        <v>3338.41</v>
      </c>
      <c r="K145" s="25">
        <v>0</v>
      </c>
      <c r="L145" s="25">
        <f>J145-K145</f>
        <v>3338.41</v>
      </c>
      <c r="M145" s="25">
        <v>2550.42</v>
      </c>
      <c r="N145" s="25">
        <v>0</v>
      </c>
      <c r="O145" s="25">
        <f>M145-N145</f>
        <v>2550.42</v>
      </c>
      <c r="P145" s="25">
        <v>0</v>
      </c>
      <c r="Q145" s="78"/>
    </row>
    <row r="146" spans="1:17" ht="12.75">
      <c r="A146" s="44">
        <v>7830</v>
      </c>
      <c r="B146" s="44">
        <v>7830</v>
      </c>
      <c r="C146" s="3" t="s">
        <v>169</v>
      </c>
      <c r="D146" s="25">
        <v>0</v>
      </c>
      <c r="E146" s="25">
        <v>0</v>
      </c>
      <c r="F146" s="25">
        <f t="shared" si="30"/>
        <v>0</v>
      </c>
      <c r="G146" s="25">
        <v>0</v>
      </c>
      <c r="H146" s="25">
        <v>0</v>
      </c>
      <c r="I146" s="25">
        <f t="shared" si="31"/>
        <v>0</v>
      </c>
      <c r="J146" s="25">
        <v>0</v>
      </c>
      <c r="K146" s="25">
        <v>0</v>
      </c>
      <c r="L146" s="25">
        <f t="shared" si="32"/>
        <v>0</v>
      </c>
      <c r="M146" s="25">
        <v>0</v>
      </c>
      <c r="N146" s="25">
        <v>35000</v>
      </c>
      <c r="O146" s="25">
        <f t="shared" si="33"/>
        <v>-35000</v>
      </c>
      <c r="P146" s="25">
        <v>35000</v>
      </c>
      <c r="Q146" s="78" t="e">
        <f>M146-#REF!</f>
        <v>#REF!</v>
      </c>
    </row>
    <row r="147" spans="1:17" ht="12.75">
      <c r="A147" s="44">
        <v>7990</v>
      </c>
      <c r="B147" s="44">
        <v>7990</v>
      </c>
      <c r="C147" s="3" t="s">
        <v>170</v>
      </c>
      <c r="D147" s="25">
        <v>0</v>
      </c>
      <c r="E147" s="25">
        <v>0</v>
      </c>
      <c r="F147" s="25">
        <f t="shared" si="30"/>
        <v>0</v>
      </c>
      <c r="G147" s="25">
        <v>0</v>
      </c>
      <c r="H147" s="25">
        <v>0</v>
      </c>
      <c r="I147" s="25">
        <f t="shared" si="31"/>
        <v>0</v>
      </c>
      <c r="J147" s="25">
        <v>0</v>
      </c>
      <c r="K147" s="25">
        <v>0</v>
      </c>
      <c r="L147" s="25">
        <f t="shared" si="32"/>
        <v>0</v>
      </c>
      <c r="M147" s="25">
        <v>0</v>
      </c>
      <c r="N147" s="25">
        <v>0</v>
      </c>
      <c r="O147" s="25">
        <f t="shared" si="33"/>
        <v>0</v>
      </c>
      <c r="P147" s="25">
        <v>0</v>
      </c>
      <c r="Q147" s="78" t="e">
        <f>M147-#REF!</f>
        <v>#REF!</v>
      </c>
    </row>
    <row r="148" spans="1:17" ht="12.75">
      <c r="A148" s="44"/>
      <c r="B148" s="44"/>
      <c r="C148" s="3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78"/>
    </row>
    <row r="149" spans="1:17" ht="12.75">
      <c r="A149" s="21"/>
      <c r="B149" s="21"/>
      <c r="C149" s="17" t="s">
        <v>9</v>
      </c>
      <c r="D149" s="18">
        <f aca="true" t="shared" si="34" ref="D149:P149">SUM(D111:D148)</f>
        <v>489758.8900000001</v>
      </c>
      <c r="E149" s="18">
        <f t="shared" si="34"/>
        <v>405750</v>
      </c>
      <c r="F149" s="18">
        <f t="shared" si="34"/>
        <v>84008.88999999998</v>
      </c>
      <c r="G149" s="18">
        <f t="shared" si="34"/>
        <v>650924.74</v>
      </c>
      <c r="H149" s="18">
        <f t="shared" si="34"/>
        <v>736000</v>
      </c>
      <c r="I149" s="18">
        <f t="shared" si="34"/>
        <v>-85075.25999999998</v>
      </c>
      <c r="J149" s="18">
        <f t="shared" si="34"/>
        <v>971904.51</v>
      </c>
      <c r="K149" s="18">
        <f t="shared" si="34"/>
        <v>1006150</v>
      </c>
      <c r="L149" s="18">
        <f t="shared" si="34"/>
        <v>-34245.49000000002</v>
      </c>
      <c r="M149" s="18">
        <f t="shared" si="34"/>
        <v>1387159.2400000002</v>
      </c>
      <c r="N149" s="18">
        <f t="shared" si="34"/>
        <v>1317000</v>
      </c>
      <c r="O149" s="18">
        <f t="shared" si="34"/>
        <v>70159.24000000003</v>
      </c>
      <c r="P149" s="18">
        <f t="shared" si="34"/>
        <v>1317000</v>
      </c>
      <c r="Q149" s="79" t="e">
        <f>M149-#REF!</f>
        <v>#REF!</v>
      </c>
    </row>
    <row r="150" spans="1:17" ht="12.75">
      <c r="A150" s="21"/>
      <c r="B150" s="21"/>
      <c r="C150" s="17"/>
      <c r="D150" s="25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78"/>
    </row>
    <row r="151" spans="1:17" ht="12.75">
      <c r="A151" s="44">
        <v>6000</v>
      </c>
      <c r="B151" s="44">
        <v>6000</v>
      </c>
      <c r="C151" s="3" t="s">
        <v>171</v>
      </c>
      <c r="D151" s="25">
        <v>20853.24</v>
      </c>
      <c r="E151" s="25">
        <v>30000</v>
      </c>
      <c r="F151" s="25">
        <f>D151-E151</f>
        <v>-9146.759999999998</v>
      </c>
      <c r="G151" s="25">
        <v>41706.48</v>
      </c>
      <c r="H151" s="25">
        <v>60000</v>
      </c>
      <c r="I151" s="25">
        <f>G151-H151</f>
        <v>-18293.519999999997</v>
      </c>
      <c r="J151" s="25">
        <v>62559.72</v>
      </c>
      <c r="K151" s="25">
        <v>90000</v>
      </c>
      <c r="L151" s="25">
        <f>J151-K151</f>
        <v>-27440.28</v>
      </c>
      <c r="M151" s="25">
        <v>83413</v>
      </c>
      <c r="N151" s="25">
        <v>120000</v>
      </c>
      <c r="O151" s="25">
        <f>M151-N151</f>
        <v>-36587</v>
      </c>
      <c r="P151" s="25">
        <v>120000</v>
      </c>
      <c r="Q151" s="78" t="e">
        <f>M151-#REF!</f>
        <v>#REF!</v>
      </c>
    </row>
    <row r="152" spans="1:17" ht="12.75">
      <c r="A152" s="44">
        <v>6010</v>
      </c>
      <c r="B152" s="44">
        <v>6010</v>
      </c>
      <c r="C152" s="3" t="s">
        <v>172</v>
      </c>
      <c r="D152" s="25">
        <v>0</v>
      </c>
      <c r="E152" s="25">
        <v>0</v>
      </c>
      <c r="F152" s="25">
        <f>D152-E152</f>
        <v>0</v>
      </c>
      <c r="G152" s="25">
        <v>0</v>
      </c>
      <c r="H152" s="25">
        <v>0</v>
      </c>
      <c r="I152" s="25">
        <f>G152-H152</f>
        <v>0</v>
      </c>
      <c r="J152" s="25">
        <v>0</v>
      </c>
      <c r="K152" s="25">
        <v>0</v>
      </c>
      <c r="L152" s="25">
        <f>J152-K152</f>
        <v>0</v>
      </c>
      <c r="M152" s="25">
        <v>0</v>
      </c>
      <c r="N152" s="25">
        <v>0</v>
      </c>
      <c r="O152" s="25">
        <f>M152-N152</f>
        <v>0</v>
      </c>
      <c r="P152" s="25">
        <v>0</v>
      </c>
      <c r="Q152" s="78" t="e">
        <f>M152-#REF!</f>
        <v>#REF!</v>
      </c>
    </row>
    <row r="153" spans="1:17" ht="12.75">
      <c r="A153" s="21"/>
      <c r="B153" s="21"/>
      <c r="C153" s="17" t="s">
        <v>18</v>
      </c>
      <c r="D153" s="18">
        <f>SUM(D151:D152)</f>
        <v>20853.24</v>
      </c>
      <c r="E153" s="18">
        <f aca="true" t="shared" si="35" ref="E153:P153">SUM(E151:E152)</f>
        <v>30000</v>
      </c>
      <c r="F153" s="18">
        <f t="shared" si="35"/>
        <v>-9146.759999999998</v>
      </c>
      <c r="G153" s="18">
        <f t="shared" si="35"/>
        <v>41706.48</v>
      </c>
      <c r="H153" s="18">
        <f t="shared" si="35"/>
        <v>60000</v>
      </c>
      <c r="I153" s="18">
        <f t="shared" si="35"/>
        <v>-18293.519999999997</v>
      </c>
      <c r="J153" s="18">
        <f t="shared" si="35"/>
        <v>62559.72</v>
      </c>
      <c r="K153" s="18">
        <f t="shared" si="35"/>
        <v>90000</v>
      </c>
      <c r="L153" s="18">
        <f t="shared" si="35"/>
        <v>-27440.28</v>
      </c>
      <c r="M153" s="18">
        <f t="shared" si="35"/>
        <v>83413</v>
      </c>
      <c r="N153" s="18">
        <f t="shared" si="35"/>
        <v>120000</v>
      </c>
      <c r="O153" s="18">
        <f t="shared" si="35"/>
        <v>-36587</v>
      </c>
      <c r="P153" s="18">
        <f t="shared" si="35"/>
        <v>120000</v>
      </c>
      <c r="Q153" s="78" t="e">
        <f>M153-#REF!</f>
        <v>#REF!</v>
      </c>
    </row>
    <row r="154" spans="1:17" ht="12.75">
      <c r="A154" s="44"/>
      <c r="B154" s="44"/>
      <c r="C154" s="3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78"/>
    </row>
    <row r="155" spans="1:17" ht="13.5" customHeight="1">
      <c r="A155" s="21"/>
      <c r="B155" s="21"/>
      <c r="C155" s="17" t="s">
        <v>5</v>
      </c>
      <c r="D155" s="18">
        <f aca="true" t="shared" si="36" ref="D155:P155">D66-D84-D109-D149-D153</f>
        <v>-434534.75000000006</v>
      </c>
      <c r="E155" s="18">
        <f t="shared" si="36"/>
        <v>-472750</v>
      </c>
      <c r="F155" s="18">
        <f t="shared" si="36"/>
        <v>38215.250000000015</v>
      </c>
      <c r="G155" s="18">
        <f t="shared" si="36"/>
        <v>1666960.43</v>
      </c>
      <c r="H155" s="18">
        <f t="shared" si="36"/>
        <v>695000</v>
      </c>
      <c r="I155" s="18">
        <f t="shared" si="36"/>
        <v>971960.4300000002</v>
      </c>
      <c r="J155" s="18">
        <f t="shared" si="36"/>
        <v>1356952.8000000003</v>
      </c>
      <c r="K155" s="18">
        <f t="shared" si="36"/>
        <v>759850</v>
      </c>
      <c r="L155" s="18">
        <f t="shared" si="36"/>
        <v>597102.7999999999</v>
      </c>
      <c r="M155" s="18">
        <f t="shared" si="36"/>
        <v>-6897.779999999329</v>
      </c>
      <c r="N155" s="18">
        <f t="shared" si="36"/>
        <v>489950</v>
      </c>
      <c r="O155" s="18">
        <f t="shared" si="36"/>
        <v>-496847.77999999956</v>
      </c>
      <c r="P155" s="18">
        <f t="shared" si="36"/>
        <v>489950</v>
      </c>
      <c r="Q155" s="79" t="e">
        <f>M155-#REF!</f>
        <v>#REF!</v>
      </c>
    </row>
    <row r="156" spans="1:17" ht="13.5" customHeight="1">
      <c r="A156" s="44"/>
      <c r="B156" s="44"/>
      <c r="C156" s="3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78"/>
    </row>
    <row r="157" spans="1:17" ht="13.5" customHeight="1">
      <c r="A157" s="44">
        <v>8050</v>
      </c>
      <c r="B157" s="44">
        <v>8050</v>
      </c>
      <c r="C157" s="3" t="s">
        <v>11</v>
      </c>
      <c r="D157" s="25">
        <v>0</v>
      </c>
      <c r="E157" s="25">
        <v>0</v>
      </c>
      <c r="F157" s="25">
        <f>D157-E157</f>
        <v>0</v>
      </c>
      <c r="G157" s="25">
        <v>0</v>
      </c>
      <c r="H157" s="25">
        <v>0</v>
      </c>
      <c r="I157" s="25">
        <f>G157-H157</f>
        <v>0</v>
      </c>
      <c r="J157" s="25">
        <v>0</v>
      </c>
      <c r="K157" s="25">
        <v>0</v>
      </c>
      <c r="L157" s="25">
        <f>J157-K157</f>
        <v>0</v>
      </c>
      <c r="M157" s="25">
        <v>-6530.78</v>
      </c>
      <c r="N157" s="25">
        <v>0</v>
      </c>
      <c r="O157" s="25">
        <f>M157-N157</f>
        <v>-6530.78</v>
      </c>
      <c r="P157" s="25">
        <v>0</v>
      </c>
      <c r="Q157" s="78" t="e">
        <f>M157-#REF!</f>
        <v>#REF!</v>
      </c>
    </row>
    <row r="158" spans="1:17" ht="13.5" customHeight="1">
      <c r="A158" s="44">
        <v>8070</v>
      </c>
      <c r="B158" s="44">
        <v>8070</v>
      </c>
      <c r="C158" s="3" t="s">
        <v>64</v>
      </c>
      <c r="D158" s="25">
        <v>0</v>
      </c>
      <c r="E158" s="25">
        <v>0</v>
      </c>
      <c r="F158" s="25">
        <f>D158-E158</f>
        <v>0</v>
      </c>
      <c r="G158" s="25">
        <v>0</v>
      </c>
      <c r="H158" s="25">
        <v>0</v>
      </c>
      <c r="I158" s="25">
        <f>G158-H158</f>
        <v>0</v>
      </c>
      <c r="J158" s="25">
        <v>-367</v>
      </c>
      <c r="K158" s="25">
        <v>0</v>
      </c>
      <c r="L158" s="25">
        <f>J158-K158</f>
        <v>-367</v>
      </c>
      <c r="M158" s="25">
        <v>-367</v>
      </c>
      <c r="N158" s="25">
        <v>0</v>
      </c>
      <c r="O158" s="25">
        <f>M158-N158</f>
        <v>-367</v>
      </c>
      <c r="P158" s="25">
        <v>0</v>
      </c>
      <c r="Q158" s="78" t="e">
        <f>M158-#REF!</f>
        <v>#REF!</v>
      </c>
    </row>
    <row r="159" spans="1:17" ht="13.5" customHeight="1">
      <c r="A159" s="44">
        <v>8150</v>
      </c>
      <c r="B159" s="44">
        <v>8150</v>
      </c>
      <c r="C159" s="3" t="s">
        <v>173</v>
      </c>
      <c r="D159" s="25">
        <v>0</v>
      </c>
      <c r="E159" s="25">
        <v>0</v>
      </c>
      <c r="F159" s="25">
        <f>D159-E159</f>
        <v>0</v>
      </c>
      <c r="G159" s="25">
        <v>0</v>
      </c>
      <c r="H159" s="25">
        <v>0</v>
      </c>
      <c r="I159" s="25">
        <f>G159-H159</f>
        <v>0</v>
      </c>
      <c r="J159" s="25">
        <v>0</v>
      </c>
      <c r="K159" s="25">
        <v>0</v>
      </c>
      <c r="L159" s="25">
        <f>J159-K159</f>
        <v>0</v>
      </c>
      <c r="M159" s="25">
        <v>0</v>
      </c>
      <c r="N159" s="25">
        <v>0</v>
      </c>
      <c r="O159" s="25">
        <f>M159-N159</f>
        <v>0</v>
      </c>
      <c r="P159" s="25">
        <v>0</v>
      </c>
      <c r="Q159" s="78" t="e">
        <f>M159-#REF!</f>
        <v>#REF!</v>
      </c>
    </row>
    <row r="160" spans="1:17" ht="13.5" customHeight="1">
      <c r="A160" s="21"/>
      <c r="B160" s="21"/>
      <c r="C160" s="17" t="s">
        <v>52</v>
      </c>
      <c r="D160" s="18">
        <f>SUM(D157:D159)</f>
        <v>0</v>
      </c>
      <c r="E160" s="18">
        <f aca="true" t="shared" si="37" ref="E160:P160">SUM(E157:E159)</f>
        <v>0</v>
      </c>
      <c r="F160" s="18">
        <f t="shared" si="37"/>
        <v>0</v>
      </c>
      <c r="G160" s="18">
        <f t="shared" si="37"/>
        <v>0</v>
      </c>
      <c r="H160" s="18">
        <f t="shared" si="37"/>
        <v>0</v>
      </c>
      <c r="I160" s="18">
        <f t="shared" si="37"/>
        <v>0</v>
      </c>
      <c r="J160" s="18">
        <f t="shared" si="37"/>
        <v>-367</v>
      </c>
      <c r="K160" s="18">
        <f t="shared" si="37"/>
        <v>0</v>
      </c>
      <c r="L160" s="18">
        <f t="shared" si="37"/>
        <v>-367</v>
      </c>
      <c r="M160" s="18">
        <f t="shared" si="37"/>
        <v>-6897.78</v>
      </c>
      <c r="N160" s="18">
        <f t="shared" si="37"/>
        <v>0</v>
      </c>
      <c r="O160" s="18">
        <f t="shared" si="37"/>
        <v>-6897.78</v>
      </c>
      <c r="P160" s="18">
        <f t="shared" si="37"/>
        <v>0</v>
      </c>
      <c r="Q160" s="78" t="e">
        <f>M160-#REF!</f>
        <v>#REF!</v>
      </c>
    </row>
    <row r="161" spans="1:17" ht="12.75">
      <c r="A161" s="44"/>
      <c r="B161" s="44"/>
      <c r="C161" s="3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78"/>
    </row>
    <row r="162" spans="1:17" ht="12.75">
      <c r="A162" s="21"/>
      <c r="B162" s="21"/>
      <c r="C162" s="19" t="s">
        <v>16</v>
      </c>
      <c r="D162" s="20">
        <f>D155-D160</f>
        <v>-434534.75000000006</v>
      </c>
      <c r="E162" s="20">
        <f aca="true" t="shared" si="38" ref="E162:P162">E155-E160</f>
        <v>-472750</v>
      </c>
      <c r="F162" s="20">
        <f t="shared" si="38"/>
        <v>38215.250000000015</v>
      </c>
      <c r="G162" s="20">
        <f t="shared" si="38"/>
        <v>1666960.43</v>
      </c>
      <c r="H162" s="20">
        <f t="shared" si="38"/>
        <v>695000</v>
      </c>
      <c r="I162" s="20">
        <f t="shared" si="38"/>
        <v>971960.4300000002</v>
      </c>
      <c r="J162" s="20">
        <f t="shared" si="38"/>
        <v>1357319.8000000003</v>
      </c>
      <c r="K162" s="20">
        <f t="shared" si="38"/>
        <v>759850</v>
      </c>
      <c r="L162" s="20">
        <f t="shared" si="38"/>
        <v>597469.7999999999</v>
      </c>
      <c r="M162" s="20">
        <f t="shared" si="38"/>
        <v>6.702975952066481E-10</v>
      </c>
      <c r="N162" s="20">
        <f t="shared" si="38"/>
        <v>489950</v>
      </c>
      <c r="O162" s="20">
        <f t="shared" si="38"/>
        <v>-489949.99999999953</v>
      </c>
      <c r="P162" s="20">
        <f t="shared" si="38"/>
        <v>489950</v>
      </c>
      <c r="Q162" s="80" t="e">
        <f>M162-#REF!</f>
        <v>#REF!</v>
      </c>
    </row>
    <row r="163" spans="5:17" ht="15.75" customHeight="1"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2.7109375" style="0" customWidth="1"/>
  </cols>
  <sheetData>
    <row r="1" spans="1:16" ht="15">
      <c r="A1" s="2">
        <v>113</v>
      </c>
      <c r="C1" s="1" t="s">
        <v>46</v>
      </c>
      <c r="D1" s="1" t="str">
        <f>Totalt!D1</f>
        <v>Pr desember</v>
      </c>
      <c r="H1" s="9"/>
      <c r="J1" s="9"/>
      <c r="K1"/>
      <c r="M1"/>
      <c r="N1"/>
      <c r="O1"/>
      <c r="P1"/>
    </row>
    <row r="2" spans="3:16" ht="15">
      <c r="C2" s="1"/>
      <c r="D2" s="1"/>
      <c r="K2" s="1"/>
      <c r="M2" s="1"/>
      <c r="N2" s="1"/>
      <c r="O2" s="1"/>
      <c r="P2" s="1"/>
    </row>
    <row r="3" spans="3:16" ht="15">
      <c r="C3" s="1" t="s">
        <v>53</v>
      </c>
      <c r="D3" s="1"/>
      <c r="K3" s="1"/>
      <c r="M3" s="1"/>
      <c r="N3" s="1"/>
      <c r="O3" s="1"/>
      <c r="P3" s="1"/>
    </row>
    <row r="4" spans="3:16" ht="15">
      <c r="C4" s="1"/>
      <c r="D4" s="1"/>
      <c r="K4" s="1"/>
      <c r="M4" s="1"/>
      <c r="N4" s="1"/>
      <c r="O4" s="1"/>
      <c r="P4" s="1"/>
    </row>
    <row r="5" spans="1:17" s="84" customFormat="1" ht="12" hidden="1">
      <c r="A5" s="82"/>
      <c r="B5" s="82"/>
      <c r="C5" s="83"/>
      <c r="D5" s="83" t="e">
        <f>Totalt!D5</f>
        <v>#REF!</v>
      </c>
      <c r="E5" s="83" t="e">
        <f>Totalt!E5</f>
        <v>#REF!</v>
      </c>
      <c r="F5" s="83">
        <f>Totalt!F5</f>
        <v>0</v>
      </c>
      <c r="G5" s="83" t="e">
        <f>Totalt!G5</f>
        <v>#REF!</v>
      </c>
      <c r="H5" s="83">
        <v>201701</v>
      </c>
      <c r="I5" s="83">
        <f>Totalt!I5</f>
        <v>0</v>
      </c>
      <c r="J5" s="83" t="e">
        <f>Totalt!J5</f>
        <v>#REF!</v>
      </c>
      <c r="K5" s="83" t="e">
        <f>Totalt!K5</f>
        <v>#REF!</v>
      </c>
      <c r="L5" s="83">
        <f>Totalt!L5</f>
        <v>0</v>
      </c>
      <c r="M5" s="83" t="e">
        <f>Totalt!M5</f>
        <v>#REF!</v>
      </c>
      <c r="N5" s="83" t="e">
        <f>Totalt!N5</f>
        <v>#REF!</v>
      </c>
      <c r="O5" s="83">
        <f>Totalt!O5</f>
        <v>0</v>
      </c>
      <c r="P5" s="83" t="e">
        <f>Totalt!P5</f>
        <v>#REF!</v>
      </c>
      <c r="Q5" s="82"/>
    </row>
    <row r="6" spans="1:17" s="84" customFormat="1" ht="12" hidden="1">
      <c r="A6" s="82"/>
      <c r="B6" s="82"/>
      <c r="C6" s="83"/>
      <c r="D6" s="83">
        <v>201703</v>
      </c>
      <c r="E6" s="83">
        <f>Totalt!E6</f>
        <v>201703</v>
      </c>
      <c r="F6" s="83">
        <f>Totalt!F6</f>
        <v>0</v>
      </c>
      <c r="G6" s="83">
        <v>201706</v>
      </c>
      <c r="H6" s="83" t="e">
        <f>Totalt!H6</f>
        <v>#REF!</v>
      </c>
      <c r="I6" s="83">
        <f>Totalt!I6</f>
        <v>0</v>
      </c>
      <c r="J6" s="83">
        <f>Totalt!J6</f>
        <v>201709</v>
      </c>
      <c r="K6" s="83" t="e">
        <f>Totalt!K6</f>
        <v>#REF!</v>
      </c>
      <c r="L6" s="83">
        <f>Totalt!L6</f>
        <v>0</v>
      </c>
      <c r="M6" s="83">
        <f>Totalt!M6</f>
        <v>201712</v>
      </c>
      <c r="N6" s="83" t="e">
        <f>Totalt!N6</f>
        <v>#REF!</v>
      </c>
      <c r="O6" s="83">
        <f>Totalt!O6</f>
        <v>0</v>
      </c>
      <c r="P6" s="83" t="e">
        <f>Totalt!P6</f>
        <v>#REF!</v>
      </c>
      <c r="Q6" s="82"/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23" t="s">
        <v>175</v>
      </c>
      <c r="H8" s="23" t="s">
        <v>175</v>
      </c>
      <c r="I8" s="23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378628.75</v>
      </c>
      <c r="E9" s="24">
        <v>356250</v>
      </c>
      <c r="F9" s="24">
        <f aca="true" t="shared" si="0" ref="F9:F15">D9-E9</f>
        <v>22378.75</v>
      </c>
      <c r="G9" s="24">
        <v>3687029.29</v>
      </c>
      <c r="H9" s="24">
        <v>3856250</v>
      </c>
      <c r="I9" s="24">
        <f aca="true" t="shared" si="1" ref="I9:I15">G9-H9</f>
        <v>-169220.70999999996</v>
      </c>
      <c r="J9" s="24">
        <v>3983904.29</v>
      </c>
      <c r="K9" s="24">
        <v>4105750</v>
      </c>
      <c r="L9" s="24">
        <f aca="true" t="shared" si="2" ref="L9:L15">J9-K9</f>
        <v>-121845.70999999996</v>
      </c>
      <c r="M9" s="24">
        <v>4143876.04</v>
      </c>
      <c r="N9" s="24">
        <v>4224500</v>
      </c>
      <c r="O9" s="24">
        <f aca="true" t="shared" si="3" ref="O9:O15">M9-N9</f>
        <v>-80623.95999999996</v>
      </c>
      <c r="P9" s="24">
        <v>4224500</v>
      </c>
      <c r="Q9" s="77" t="e">
        <f>M9-#REF!</f>
        <v>#REF!</v>
      </c>
    </row>
    <row r="10" spans="1:17" ht="12.75">
      <c r="A10" s="2">
        <v>322</v>
      </c>
      <c r="B10" s="2">
        <v>322</v>
      </c>
      <c r="C10" s="3" t="s">
        <v>67</v>
      </c>
      <c r="D10" s="25">
        <v>35000</v>
      </c>
      <c r="E10" s="25">
        <v>0</v>
      </c>
      <c r="F10" s="25">
        <f t="shared" si="0"/>
        <v>35000</v>
      </c>
      <c r="G10" s="25">
        <v>355129</v>
      </c>
      <c r="H10" s="25">
        <v>400000</v>
      </c>
      <c r="I10" s="25">
        <f t="shared" si="1"/>
        <v>-44871</v>
      </c>
      <c r="J10" s="25">
        <v>353729</v>
      </c>
      <c r="K10" s="25">
        <v>400000</v>
      </c>
      <c r="L10" s="25">
        <f t="shared" si="2"/>
        <v>-46271</v>
      </c>
      <c r="M10" s="25">
        <v>362242.89</v>
      </c>
      <c r="N10" s="25">
        <v>400000</v>
      </c>
      <c r="O10" s="25">
        <f t="shared" si="3"/>
        <v>-37757.109999999986</v>
      </c>
      <c r="P10" s="25">
        <v>400000</v>
      </c>
      <c r="Q10" s="78" t="e">
        <f>M10-#REF!</f>
        <v>#REF!</v>
      </c>
    </row>
    <row r="11" spans="1:17" ht="12.75">
      <c r="A11" s="2">
        <v>323</v>
      </c>
      <c r="B11" s="2">
        <v>323</v>
      </c>
      <c r="C11" s="3" t="s">
        <v>68</v>
      </c>
      <c r="D11" s="25">
        <v>282512.5</v>
      </c>
      <c r="E11" s="25">
        <v>360000</v>
      </c>
      <c r="F11" s="25">
        <f t="shared" si="0"/>
        <v>-77487.5</v>
      </c>
      <c r="G11" s="25">
        <v>1529825.16</v>
      </c>
      <c r="H11" s="25">
        <v>1610000</v>
      </c>
      <c r="I11" s="25">
        <f t="shared" si="1"/>
        <v>-80174.84000000008</v>
      </c>
      <c r="J11" s="25">
        <v>1988450.09</v>
      </c>
      <c r="K11" s="25">
        <v>1558000</v>
      </c>
      <c r="L11" s="25">
        <f t="shared" si="2"/>
        <v>430450.0900000001</v>
      </c>
      <c r="M11" s="25">
        <v>2243657.3</v>
      </c>
      <c r="N11" s="25">
        <v>2250500</v>
      </c>
      <c r="O11" s="25">
        <f t="shared" si="3"/>
        <v>-6842.700000000186</v>
      </c>
      <c r="P11" s="25">
        <v>2250500</v>
      </c>
      <c r="Q11" s="78" t="e">
        <f>M11-#REF!</f>
        <v>#REF!</v>
      </c>
    </row>
    <row r="12" spans="1:17" ht="12.75">
      <c r="A12" s="2">
        <v>324</v>
      </c>
      <c r="B12" s="2">
        <v>324</v>
      </c>
      <c r="C12" s="3" t="s">
        <v>69</v>
      </c>
      <c r="D12" s="25">
        <v>1039</v>
      </c>
      <c r="E12" s="25">
        <v>0</v>
      </c>
      <c r="F12" s="25">
        <f t="shared" si="0"/>
        <v>1039</v>
      </c>
      <c r="G12" s="25">
        <v>4153</v>
      </c>
      <c r="H12" s="25">
        <v>0</v>
      </c>
      <c r="I12" s="25">
        <f t="shared" si="1"/>
        <v>4153</v>
      </c>
      <c r="J12" s="25">
        <v>4365</v>
      </c>
      <c r="K12" s="25">
        <v>0</v>
      </c>
      <c r="L12" s="25">
        <f t="shared" si="2"/>
        <v>4365</v>
      </c>
      <c r="M12" s="25">
        <v>4865</v>
      </c>
      <c r="N12" s="25">
        <v>0</v>
      </c>
      <c r="O12" s="25">
        <f t="shared" si="3"/>
        <v>4865</v>
      </c>
      <c r="P12" s="25">
        <v>0</v>
      </c>
      <c r="Q12" s="78" t="e">
        <f>M12-#REF!</f>
        <v>#REF!</v>
      </c>
    </row>
    <row r="13" spans="1:17" ht="12.75">
      <c r="A13" s="2">
        <v>325</v>
      </c>
      <c r="B13" s="2">
        <v>325</v>
      </c>
      <c r="C13" s="3" t="s">
        <v>70</v>
      </c>
      <c r="D13" s="25">
        <v>7500</v>
      </c>
      <c r="E13" s="25">
        <v>0</v>
      </c>
      <c r="F13" s="25">
        <f t="shared" si="0"/>
        <v>7500</v>
      </c>
      <c r="G13" s="25">
        <v>43326.44</v>
      </c>
      <c r="H13" s="25">
        <v>72500</v>
      </c>
      <c r="I13" s="25">
        <f t="shared" si="1"/>
        <v>-29173.559999999998</v>
      </c>
      <c r="J13" s="25">
        <v>381899.08</v>
      </c>
      <c r="K13" s="25">
        <v>475240</v>
      </c>
      <c r="L13" s="25">
        <f t="shared" si="2"/>
        <v>-93340.91999999998</v>
      </c>
      <c r="M13" s="25">
        <v>923354.56</v>
      </c>
      <c r="N13" s="25">
        <v>970240</v>
      </c>
      <c r="O13" s="25">
        <f t="shared" si="3"/>
        <v>-46885.439999999944</v>
      </c>
      <c r="P13" s="25">
        <v>970240</v>
      </c>
      <c r="Q13" s="78" t="e">
        <f>M13-#REF!</f>
        <v>#REF!</v>
      </c>
    </row>
    <row r="14" spans="1:17" ht="12.75">
      <c r="A14" s="2">
        <v>326</v>
      </c>
      <c r="B14" s="2">
        <v>326</v>
      </c>
      <c r="C14" s="3" t="s">
        <v>1</v>
      </c>
      <c r="D14" s="25">
        <v>38250</v>
      </c>
      <c r="E14" s="25">
        <v>37000</v>
      </c>
      <c r="F14" s="25">
        <f t="shared" si="0"/>
        <v>1250</v>
      </c>
      <c r="G14" s="25">
        <v>54050</v>
      </c>
      <c r="H14" s="25">
        <v>37000</v>
      </c>
      <c r="I14" s="25">
        <f t="shared" si="1"/>
        <v>17050</v>
      </c>
      <c r="J14" s="25">
        <v>77906</v>
      </c>
      <c r="K14" s="25">
        <v>37000</v>
      </c>
      <c r="L14" s="25">
        <f t="shared" si="2"/>
        <v>40906</v>
      </c>
      <c r="M14" s="25">
        <v>1419267.93</v>
      </c>
      <c r="N14" s="25">
        <v>37000</v>
      </c>
      <c r="O14" s="25">
        <f t="shared" si="3"/>
        <v>1382267.93</v>
      </c>
      <c r="P14" s="25">
        <v>37000</v>
      </c>
      <c r="Q14" s="78" t="e">
        <f>M14-#REF!</f>
        <v>#REF!</v>
      </c>
    </row>
    <row r="15" spans="1:17" ht="12.75">
      <c r="A15" s="15"/>
      <c r="B15" s="16"/>
      <c r="C15" s="17" t="s">
        <v>187</v>
      </c>
      <c r="D15" s="18">
        <f>SUM(D9:D14)</f>
        <v>742930.25</v>
      </c>
      <c r="E15" s="18">
        <f>SUM(E9:E14)</f>
        <v>753250</v>
      </c>
      <c r="F15" s="18">
        <f t="shared" si="0"/>
        <v>-10319.75</v>
      </c>
      <c r="G15" s="18">
        <f>SUM(G9:G14)</f>
        <v>5673512.890000001</v>
      </c>
      <c r="H15" s="18">
        <f>SUM(H9:H14)</f>
        <v>5975750</v>
      </c>
      <c r="I15" s="18">
        <f t="shared" si="1"/>
        <v>-302237.1099999994</v>
      </c>
      <c r="J15" s="18">
        <f>SUM(J9:J14)</f>
        <v>6790253.46</v>
      </c>
      <c r="K15" s="18">
        <f>SUM(K9:K14)</f>
        <v>6575990</v>
      </c>
      <c r="L15" s="18">
        <f t="shared" si="2"/>
        <v>214263.45999999996</v>
      </c>
      <c r="M15" s="18">
        <f>SUM(M9:M14)</f>
        <v>9097263.719999999</v>
      </c>
      <c r="N15" s="18">
        <f>SUM(N9:N14)</f>
        <v>7882240</v>
      </c>
      <c r="O15" s="18">
        <f t="shared" si="3"/>
        <v>1215023.7199999988</v>
      </c>
      <c r="P15" s="18">
        <f>SUM(P9:P14)</f>
        <v>7882240</v>
      </c>
      <c r="Q15" s="79" t="e">
        <f>M15-#REF!</f>
        <v>#REF!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434607.69</v>
      </c>
      <c r="E17" s="25">
        <v>592000</v>
      </c>
      <c r="F17" s="25">
        <f aca="true" t="shared" si="4" ref="F17:F24">D17-E17</f>
        <v>-157392.31</v>
      </c>
      <c r="G17" s="25">
        <v>1253552.89</v>
      </c>
      <c r="H17" s="25">
        <v>1210000</v>
      </c>
      <c r="I17" s="25">
        <f aca="true" t="shared" si="5" ref="I17:I24">G17-H17</f>
        <v>43552.8899999999</v>
      </c>
      <c r="J17" s="25">
        <v>1818888.9</v>
      </c>
      <c r="K17" s="25">
        <v>1725000</v>
      </c>
      <c r="L17" s="25">
        <f aca="true" t="shared" si="6" ref="L17:L24">J17-K17</f>
        <v>93888.8999999999</v>
      </c>
      <c r="M17" s="25">
        <v>3590420.54</v>
      </c>
      <c r="N17" s="25">
        <v>2169620</v>
      </c>
      <c r="O17" s="25">
        <f aca="true" t="shared" si="7" ref="O17:O24">M17-N17</f>
        <v>1420800.54</v>
      </c>
      <c r="P17" s="25">
        <v>2169620</v>
      </c>
      <c r="Q17" s="78" t="e">
        <f>M17-#REF!</f>
        <v>#REF!</v>
      </c>
    </row>
    <row r="18" spans="1:17" ht="12.75">
      <c r="A18" s="2">
        <v>410</v>
      </c>
      <c r="B18" s="2">
        <v>410</v>
      </c>
      <c r="C18" s="3" t="s">
        <v>72</v>
      </c>
      <c r="D18" s="25">
        <v>40590</v>
      </c>
      <c r="E18" s="25">
        <v>50000</v>
      </c>
      <c r="F18" s="25">
        <f t="shared" si="4"/>
        <v>-9410</v>
      </c>
      <c r="G18" s="25">
        <v>412601.91</v>
      </c>
      <c r="H18" s="25">
        <v>352500</v>
      </c>
      <c r="I18" s="25">
        <f t="shared" si="5"/>
        <v>60101.909999999974</v>
      </c>
      <c r="J18" s="25">
        <v>418373</v>
      </c>
      <c r="K18" s="25">
        <v>505000</v>
      </c>
      <c r="L18" s="25">
        <f t="shared" si="6"/>
        <v>-86627</v>
      </c>
      <c r="M18" s="25">
        <v>490927.12</v>
      </c>
      <c r="N18" s="25">
        <v>535000</v>
      </c>
      <c r="O18" s="25">
        <f t="shared" si="7"/>
        <v>-44072.880000000005</v>
      </c>
      <c r="P18" s="25">
        <v>535000</v>
      </c>
      <c r="Q18" s="78" t="e">
        <f>M18-#REF!</f>
        <v>#REF!</v>
      </c>
    </row>
    <row r="19" spans="1:17" ht="12.75">
      <c r="A19" s="2">
        <v>420</v>
      </c>
      <c r="B19" s="2">
        <v>420</v>
      </c>
      <c r="C19" s="3" t="s">
        <v>73</v>
      </c>
      <c r="D19" s="25">
        <v>3275</v>
      </c>
      <c r="E19" s="25">
        <v>0</v>
      </c>
      <c r="F19" s="25">
        <f t="shared" si="4"/>
        <v>3275</v>
      </c>
      <c r="G19" s="25">
        <v>13344</v>
      </c>
      <c r="H19" s="25">
        <v>0</v>
      </c>
      <c r="I19" s="25">
        <f t="shared" si="5"/>
        <v>13344</v>
      </c>
      <c r="J19" s="25">
        <v>20156</v>
      </c>
      <c r="K19" s="25">
        <v>0</v>
      </c>
      <c r="L19" s="25">
        <f t="shared" si="6"/>
        <v>20156</v>
      </c>
      <c r="M19" s="25">
        <v>22881</v>
      </c>
      <c r="N19" s="25">
        <v>0</v>
      </c>
      <c r="O19" s="25">
        <f t="shared" si="7"/>
        <v>22881</v>
      </c>
      <c r="P19" s="25">
        <v>0</v>
      </c>
      <c r="Q19" s="78" t="e">
        <f>M19-#REF!</f>
        <v>#REF!</v>
      </c>
    </row>
    <row r="20" spans="1:17" ht="12.75">
      <c r="A20" s="2">
        <v>500</v>
      </c>
      <c r="B20" s="2">
        <v>500</v>
      </c>
      <c r="C20" s="3" t="s">
        <v>74</v>
      </c>
      <c r="D20" s="25">
        <v>735011.6</v>
      </c>
      <c r="E20" s="25">
        <v>1003527</v>
      </c>
      <c r="F20" s="25">
        <f t="shared" si="4"/>
        <v>-268515.4</v>
      </c>
      <c r="G20" s="25">
        <v>1626817.13</v>
      </c>
      <c r="H20" s="25">
        <v>2007055</v>
      </c>
      <c r="I20" s="25">
        <f t="shared" si="5"/>
        <v>-380237.8700000001</v>
      </c>
      <c r="J20" s="25">
        <v>2459879.68</v>
      </c>
      <c r="K20" s="25">
        <v>3010591</v>
      </c>
      <c r="L20" s="25">
        <f t="shared" si="6"/>
        <v>-550711.3199999998</v>
      </c>
      <c r="M20" s="25">
        <v>3363767.33</v>
      </c>
      <c r="N20" s="25">
        <v>4014115</v>
      </c>
      <c r="O20" s="25">
        <f t="shared" si="7"/>
        <v>-650347.6699999999</v>
      </c>
      <c r="P20" s="25">
        <v>4014115</v>
      </c>
      <c r="Q20" s="78" t="e">
        <f>M20-#REF!</f>
        <v>#REF!</v>
      </c>
    </row>
    <row r="21" spans="1:17" ht="12.75">
      <c r="A21" s="2">
        <v>610</v>
      </c>
      <c r="B21" s="2">
        <v>610</v>
      </c>
      <c r="C21" s="3" t="s">
        <v>4</v>
      </c>
      <c r="D21" s="25">
        <v>238079.01</v>
      </c>
      <c r="E21" s="25">
        <v>158000</v>
      </c>
      <c r="F21" s="25">
        <f t="shared" si="4"/>
        <v>80079.01000000001</v>
      </c>
      <c r="G21" s="25">
        <v>651822.68</v>
      </c>
      <c r="H21" s="25">
        <v>381000</v>
      </c>
      <c r="I21" s="25">
        <f t="shared" si="5"/>
        <v>270822.68000000005</v>
      </c>
      <c r="J21" s="25">
        <v>826148.62</v>
      </c>
      <c r="K21" s="25">
        <v>564000</v>
      </c>
      <c r="L21" s="25">
        <f t="shared" si="6"/>
        <v>262148.62</v>
      </c>
      <c r="M21" s="25">
        <v>1050405.73</v>
      </c>
      <c r="N21" s="25">
        <v>800000</v>
      </c>
      <c r="O21" s="25">
        <f t="shared" si="7"/>
        <v>250405.72999999998</v>
      </c>
      <c r="P21" s="25">
        <v>800000</v>
      </c>
      <c r="Q21" s="78" t="e">
        <f>M21-#REF!</f>
        <v>#REF!</v>
      </c>
    </row>
    <row r="22" spans="1:17" ht="12.75">
      <c r="A22" s="15"/>
      <c r="B22" s="16"/>
      <c r="C22" s="17" t="s">
        <v>186</v>
      </c>
      <c r="D22" s="18">
        <f>SUM(D17:D21)</f>
        <v>1451563.3</v>
      </c>
      <c r="E22" s="18">
        <f aca="true" t="shared" si="8" ref="E22:P22">SUM(E17:E21)</f>
        <v>1803527</v>
      </c>
      <c r="F22" s="18">
        <f t="shared" si="8"/>
        <v>-351963.7</v>
      </c>
      <c r="G22" s="18">
        <f t="shared" si="8"/>
        <v>3958138.61</v>
      </c>
      <c r="H22" s="18">
        <f t="shared" si="8"/>
        <v>3950555</v>
      </c>
      <c r="I22" s="18">
        <f t="shared" si="8"/>
        <v>7583.609999999811</v>
      </c>
      <c r="J22" s="18">
        <f t="shared" si="8"/>
        <v>5543446.2</v>
      </c>
      <c r="K22" s="18">
        <f t="shared" si="8"/>
        <v>5804591</v>
      </c>
      <c r="L22" s="18">
        <f t="shared" si="8"/>
        <v>-261144.79999999993</v>
      </c>
      <c r="M22" s="18">
        <f t="shared" si="8"/>
        <v>8518401.72</v>
      </c>
      <c r="N22" s="18">
        <f t="shared" si="8"/>
        <v>7518735</v>
      </c>
      <c r="O22" s="18">
        <f t="shared" si="8"/>
        <v>999666.7200000002</v>
      </c>
      <c r="P22" s="18">
        <f t="shared" si="8"/>
        <v>7518735</v>
      </c>
      <c r="Q22" s="79" t="e">
        <f>M22-#REF!</f>
        <v>#REF!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80796.99</v>
      </c>
      <c r="E24" s="88">
        <v>82500</v>
      </c>
      <c r="F24" s="88">
        <f t="shared" si="4"/>
        <v>-1703.0099999999948</v>
      </c>
      <c r="G24" s="88">
        <v>153584.4</v>
      </c>
      <c r="H24" s="88">
        <v>165000</v>
      </c>
      <c r="I24" s="88">
        <f t="shared" si="5"/>
        <v>-11415.600000000006</v>
      </c>
      <c r="J24" s="88">
        <v>226083.06</v>
      </c>
      <c r="K24" s="88">
        <v>247500</v>
      </c>
      <c r="L24" s="88">
        <f t="shared" si="6"/>
        <v>-21416.940000000002</v>
      </c>
      <c r="M24" s="88">
        <v>301633.75</v>
      </c>
      <c r="N24" s="88">
        <v>330000</v>
      </c>
      <c r="O24" s="88">
        <f t="shared" si="7"/>
        <v>-28366.25</v>
      </c>
      <c r="P24" s="88">
        <v>330000</v>
      </c>
      <c r="Q24" s="90" t="e">
        <f>M24-#REF!</f>
        <v>#REF!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-789430.04</v>
      </c>
      <c r="E26" s="18">
        <f aca="true" t="shared" si="9" ref="E26:P26">E15-E22-E24</f>
        <v>-1132777</v>
      </c>
      <c r="F26" s="18">
        <f t="shared" si="9"/>
        <v>343346.96</v>
      </c>
      <c r="G26" s="18">
        <f t="shared" si="9"/>
        <v>1561789.8800000008</v>
      </c>
      <c r="H26" s="18">
        <f t="shared" si="9"/>
        <v>1860195</v>
      </c>
      <c r="I26" s="18">
        <f t="shared" si="9"/>
        <v>-298405.1199999992</v>
      </c>
      <c r="J26" s="18">
        <f t="shared" si="9"/>
        <v>1020724.1999999997</v>
      </c>
      <c r="K26" s="18">
        <f t="shared" si="9"/>
        <v>523899</v>
      </c>
      <c r="L26" s="18">
        <f t="shared" si="9"/>
        <v>496825.1999999999</v>
      </c>
      <c r="M26" s="18">
        <f t="shared" si="9"/>
        <v>277228.24999999814</v>
      </c>
      <c r="N26" s="18">
        <f t="shared" si="9"/>
        <v>33505</v>
      </c>
      <c r="O26" s="18">
        <f t="shared" si="9"/>
        <v>243723.2499999986</v>
      </c>
      <c r="P26" s="18">
        <f t="shared" si="9"/>
        <v>33505</v>
      </c>
      <c r="Q26" s="79" t="e">
        <f>M26-#REF!</f>
        <v>#REF!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>D28-E28</f>
        <v>0</v>
      </c>
      <c r="G28" s="25">
        <v>0</v>
      </c>
      <c r="H28" s="25">
        <v>0</v>
      </c>
      <c r="I28" s="25">
        <f>G28-H28</f>
        <v>0</v>
      </c>
      <c r="J28" s="25">
        <v>0</v>
      </c>
      <c r="K28" s="25">
        <v>0</v>
      </c>
      <c r="L28" s="25">
        <f>J28-K28</f>
        <v>0</v>
      </c>
      <c r="M28" s="25">
        <v>-3483.57</v>
      </c>
      <c r="N28" s="25">
        <v>-15000</v>
      </c>
      <c r="O28" s="25">
        <f>M28-N28</f>
        <v>11516.43</v>
      </c>
      <c r="P28" s="25">
        <v>-15000</v>
      </c>
      <c r="Q28" s="78" t="e">
        <f>M28-#REF!</f>
        <v>#REF!</v>
      </c>
    </row>
    <row r="29" spans="1:17" ht="12.75">
      <c r="A29" s="2">
        <v>815</v>
      </c>
      <c r="B29" s="8">
        <v>815</v>
      </c>
      <c r="C29" s="3" t="s">
        <v>10</v>
      </c>
      <c r="D29" s="25">
        <v>11016.71</v>
      </c>
      <c r="E29" s="25">
        <v>0</v>
      </c>
      <c r="F29" s="25">
        <f>D29-E29</f>
        <v>11016.71</v>
      </c>
      <c r="G29" s="25">
        <v>19766.72</v>
      </c>
      <c r="H29" s="25">
        <v>0</v>
      </c>
      <c r="I29" s="25">
        <f>G29-H29</f>
        <v>19766.72</v>
      </c>
      <c r="J29" s="25">
        <v>28516.73</v>
      </c>
      <c r="K29" s="25">
        <v>0</v>
      </c>
      <c r="L29" s="25">
        <f>J29-K29</f>
        <v>28516.73</v>
      </c>
      <c r="M29" s="25">
        <v>29934.27</v>
      </c>
      <c r="N29" s="25">
        <v>46000</v>
      </c>
      <c r="O29" s="25">
        <f>M29-N29</f>
        <v>-16065.73</v>
      </c>
      <c r="P29" s="25">
        <v>46000</v>
      </c>
      <c r="Q29" s="78" t="e">
        <f>M29-#REF!</f>
        <v>#REF!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-800446.75</v>
      </c>
      <c r="E31" s="20">
        <f>E26+E28*-1-E29</f>
        <v>-1132777</v>
      </c>
      <c r="F31" s="20">
        <f>D31-E31</f>
        <v>332330.25</v>
      </c>
      <c r="G31" s="20">
        <f>G26+G28*-1-G29</f>
        <v>1542023.1600000008</v>
      </c>
      <c r="H31" s="20">
        <f>H26+H28*-1-H29</f>
        <v>1860195</v>
      </c>
      <c r="I31" s="20">
        <f>G31-H31</f>
        <v>-318171.83999999915</v>
      </c>
      <c r="J31" s="20">
        <f>J26+J28*-1-J29</f>
        <v>992207.4699999997</v>
      </c>
      <c r="K31" s="20">
        <f>K26+K28*-1-K29</f>
        <v>523899</v>
      </c>
      <c r="L31" s="20">
        <f>J31-K31</f>
        <v>468308.46999999974</v>
      </c>
      <c r="M31" s="20">
        <f>M26+M28*-1-M29</f>
        <v>250777.54999999815</v>
      </c>
      <c r="N31" s="20">
        <f>N26+N28*-1-N29</f>
        <v>2505</v>
      </c>
      <c r="O31" s="20">
        <f>M31-N31</f>
        <v>248272.54999999815</v>
      </c>
      <c r="P31" s="20">
        <f>P26+P28*-1-P29</f>
        <v>2505</v>
      </c>
      <c r="Q31" s="80" t="e">
        <f>M31-#REF!</f>
        <v>#REF!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23" t="s">
        <v>174</v>
      </c>
      <c r="E35" s="23" t="s">
        <v>174</v>
      </c>
      <c r="F35" s="23" t="s">
        <v>174</v>
      </c>
      <c r="G35" s="23" t="s">
        <v>175</v>
      </c>
      <c r="H35" s="23" t="s">
        <v>175</v>
      </c>
      <c r="I35" s="23" t="s">
        <v>175</v>
      </c>
      <c r="J35" s="23" t="s">
        <v>176</v>
      </c>
      <c r="K35" s="23" t="s">
        <v>176</v>
      </c>
      <c r="L35" s="23" t="s">
        <v>176</v>
      </c>
      <c r="M35" s="23" t="s">
        <v>177</v>
      </c>
      <c r="N35" s="23" t="s">
        <v>177</v>
      </c>
      <c r="O35" s="23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 aca="true" t="shared" si="10" ref="F37:F56">D37-E37</f>
        <v>0</v>
      </c>
      <c r="G37" s="25">
        <v>0</v>
      </c>
      <c r="H37" s="25">
        <v>0</v>
      </c>
      <c r="I37" s="25">
        <f aca="true" t="shared" si="11" ref="I37:I56">G37-H37</f>
        <v>0</v>
      </c>
      <c r="J37" s="25">
        <v>0</v>
      </c>
      <c r="K37" s="25">
        <v>0</v>
      </c>
      <c r="L37" s="25">
        <f aca="true" t="shared" si="12" ref="L37:L56">J37-K37</f>
        <v>0</v>
      </c>
      <c r="M37" s="25">
        <v>0</v>
      </c>
      <c r="N37" s="25">
        <v>0</v>
      </c>
      <c r="O37" s="25">
        <f aca="true" t="shared" si="13" ref="O37:O56">M37-N37</f>
        <v>0</v>
      </c>
      <c r="P37" s="25">
        <v>0</v>
      </c>
      <c r="Q37" s="78" t="e">
        <f>M37-#REF!</f>
        <v>#REF!</v>
      </c>
    </row>
    <row r="38" spans="1:17" ht="12.75">
      <c r="A38" s="44">
        <v>3120</v>
      </c>
      <c r="B38" s="44">
        <v>3120</v>
      </c>
      <c r="C38" s="3" t="s">
        <v>91</v>
      </c>
      <c r="D38" s="25">
        <v>35000</v>
      </c>
      <c r="E38" s="25">
        <v>0</v>
      </c>
      <c r="F38" s="25">
        <f t="shared" si="10"/>
        <v>35000</v>
      </c>
      <c r="G38" s="25">
        <v>355129</v>
      </c>
      <c r="H38" s="25">
        <v>400000</v>
      </c>
      <c r="I38" s="25">
        <f t="shared" si="11"/>
        <v>-44871</v>
      </c>
      <c r="J38" s="25">
        <v>353729</v>
      </c>
      <c r="K38" s="25">
        <v>400000</v>
      </c>
      <c r="L38" s="25">
        <f t="shared" si="12"/>
        <v>-46271</v>
      </c>
      <c r="M38" s="25">
        <v>362242.89</v>
      </c>
      <c r="N38" s="25">
        <v>400000</v>
      </c>
      <c r="O38" s="25">
        <f t="shared" si="13"/>
        <v>-37757.109999999986</v>
      </c>
      <c r="P38" s="25">
        <v>400000</v>
      </c>
      <c r="Q38" s="78" t="e">
        <f>M38-#REF!</f>
        <v>#REF!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10000</v>
      </c>
      <c r="F39" s="25">
        <f t="shared" si="10"/>
        <v>-10000</v>
      </c>
      <c r="G39" s="25">
        <v>0</v>
      </c>
      <c r="H39" s="25">
        <v>80000</v>
      </c>
      <c r="I39" s="25">
        <f t="shared" si="11"/>
        <v>-80000</v>
      </c>
      <c r="J39" s="25">
        <v>0</v>
      </c>
      <c r="K39" s="25">
        <v>108000</v>
      </c>
      <c r="L39" s="25">
        <f t="shared" si="12"/>
        <v>-108000</v>
      </c>
      <c r="M39" s="25">
        <v>4030</v>
      </c>
      <c r="N39" s="25">
        <v>108000</v>
      </c>
      <c r="O39" s="25">
        <f t="shared" si="13"/>
        <v>-103970</v>
      </c>
      <c r="P39" s="25">
        <v>108000</v>
      </c>
      <c r="Q39" s="78" t="e">
        <f>M39-#REF!</f>
        <v>#REF!</v>
      </c>
    </row>
    <row r="40" spans="1:17" ht="12.75">
      <c r="A40" s="44">
        <v>3130</v>
      </c>
      <c r="B40" s="44">
        <v>3130</v>
      </c>
      <c r="C40" s="3" t="s">
        <v>93</v>
      </c>
      <c r="D40" s="25">
        <v>1039</v>
      </c>
      <c r="E40" s="25">
        <v>0</v>
      </c>
      <c r="F40" s="25">
        <f t="shared" si="10"/>
        <v>1039</v>
      </c>
      <c r="G40" s="25">
        <v>4153</v>
      </c>
      <c r="H40" s="25">
        <v>0</v>
      </c>
      <c r="I40" s="25">
        <f t="shared" si="11"/>
        <v>4153</v>
      </c>
      <c r="J40" s="25">
        <v>4365</v>
      </c>
      <c r="K40" s="25">
        <v>0</v>
      </c>
      <c r="L40" s="25">
        <f t="shared" si="12"/>
        <v>4365</v>
      </c>
      <c r="M40" s="25">
        <v>4865</v>
      </c>
      <c r="N40" s="25">
        <v>0</v>
      </c>
      <c r="O40" s="25">
        <f t="shared" si="13"/>
        <v>4865</v>
      </c>
      <c r="P40" s="25">
        <v>0</v>
      </c>
      <c r="Q40" s="78" t="e">
        <f>M40-#REF!</f>
        <v>#REF!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 t="e">
        <f>M41-#REF!</f>
        <v>#REF!</v>
      </c>
    </row>
    <row r="42" spans="1:17" ht="12.75">
      <c r="A42" s="44">
        <v>3210</v>
      </c>
      <c r="B42" s="44">
        <v>3210</v>
      </c>
      <c r="C42" s="3" t="s">
        <v>95</v>
      </c>
      <c r="D42" s="25">
        <v>0</v>
      </c>
      <c r="E42" s="25">
        <v>0</v>
      </c>
      <c r="F42" s="25">
        <f t="shared" si="10"/>
        <v>0</v>
      </c>
      <c r="G42" s="25">
        <v>3308400.54</v>
      </c>
      <c r="H42" s="25">
        <v>3500000</v>
      </c>
      <c r="I42" s="25">
        <f t="shared" si="11"/>
        <v>-191599.45999999996</v>
      </c>
      <c r="J42" s="25">
        <v>3605525.54</v>
      </c>
      <c r="K42" s="25">
        <v>3749500</v>
      </c>
      <c r="L42" s="25">
        <f t="shared" si="12"/>
        <v>-143974.45999999996</v>
      </c>
      <c r="M42" s="25">
        <v>3631933.54</v>
      </c>
      <c r="N42" s="25">
        <v>3749500</v>
      </c>
      <c r="O42" s="25">
        <f t="shared" si="13"/>
        <v>-117566.45999999996</v>
      </c>
      <c r="P42" s="25">
        <v>3749500</v>
      </c>
      <c r="Q42" s="78" t="e">
        <f>M42-#REF!</f>
        <v>#REF!</v>
      </c>
    </row>
    <row r="43" spans="1:17" ht="12.75">
      <c r="A43" s="44">
        <v>3215</v>
      </c>
      <c r="B43" s="44">
        <v>3215</v>
      </c>
      <c r="C43" s="3" t="s">
        <v>96</v>
      </c>
      <c r="D43" s="25">
        <v>378628.75</v>
      </c>
      <c r="E43" s="25">
        <v>356250</v>
      </c>
      <c r="F43" s="25">
        <f t="shared" si="10"/>
        <v>22378.75</v>
      </c>
      <c r="G43" s="25">
        <v>378628.75</v>
      </c>
      <c r="H43" s="25">
        <v>356250</v>
      </c>
      <c r="I43" s="25">
        <f t="shared" si="11"/>
        <v>22378.75</v>
      </c>
      <c r="J43" s="25">
        <v>378628.75</v>
      </c>
      <c r="K43" s="25">
        <v>356250</v>
      </c>
      <c r="L43" s="25">
        <f t="shared" si="12"/>
        <v>22378.75</v>
      </c>
      <c r="M43" s="25">
        <v>512192.5</v>
      </c>
      <c r="N43" s="25">
        <v>475000</v>
      </c>
      <c r="O43" s="25">
        <f t="shared" si="13"/>
        <v>37192.5</v>
      </c>
      <c r="P43" s="25">
        <v>475000</v>
      </c>
      <c r="Q43" s="78" t="e">
        <f>M43-#REF!</f>
        <v>#REF!</v>
      </c>
    </row>
    <row r="44" spans="1:17" ht="12.75">
      <c r="A44" s="44">
        <v>3217</v>
      </c>
      <c r="B44" s="44">
        <v>3217</v>
      </c>
      <c r="C44" s="3" t="s">
        <v>97</v>
      </c>
      <c r="D44" s="25">
        <v>254852.5</v>
      </c>
      <c r="E44" s="25">
        <v>350000</v>
      </c>
      <c r="F44" s="25">
        <f t="shared" si="10"/>
        <v>-95147.5</v>
      </c>
      <c r="G44" s="25">
        <v>479252.5</v>
      </c>
      <c r="H44" s="25">
        <v>800000</v>
      </c>
      <c r="I44" s="25">
        <f t="shared" si="11"/>
        <v>-320747.5</v>
      </c>
      <c r="J44" s="25">
        <v>653652.5</v>
      </c>
      <c r="K44" s="25">
        <v>800000</v>
      </c>
      <c r="L44" s="25">
        <f t="shared" si="12"/>
        <v>-146347.5</v>
      </c>
      <c r="M44" s="25">
        <v>826185.7</v>
      </c>
      <c r="N44" s="25">
        <v>992500</v>
      </c>
      <c r="O44" s="25">
        <f t="shared" si="13"/>
        <v>-166314.30000000005</v>
      </c>
      <c r="P44" s="25">
        <v>992500</v>
      </c>
      <c r="Q44" s="78" t="e">
        <f>M44-#REF!</f>
        <v>#REF!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451774.5</v>
      </c>
      <c r="H45" s="25">
        <v>400000</v>
      </c>
      <c r="I45" s="25">
        <f t="shared" si="11"/>
        <v>51774.5</v>
      </c>
      <c r="J45" s="25">
        <v>697524.5</v>
      </c>
      <c r="K45" s="25">
        <v>550000</v>
      </c>
      <c r="L45" s="25">
        <f t="shared" si="12"/>
        <v>147524.5</v>
      </c>
      <c r="M45" s="25">
        <v>724544.5</v>
      </c>
      <c r="N45" s="25">
        <v>550000</v>
      </c>
      <c r="O45" s="25">
        <f t="shared" si="13"/>
        <v>174544.5</v>
      </c>
      <c r="P45" s="25">
        <v>550000</v>
      </c>
      <c r="Q45" s="78" t="e">
        <f>M45-#REF!</f>
        <v>#REF!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0</v>
      </c>
      <c r="H46" s="25">
        <v>0</v>
      </c>
      <c r="I46" s="25">
        <f t="shared" si="11"/>
        <v>0</v>
      </c>
      <c r="J46" s="25">
        <v>-250</v>
      </c>
      <c r="K46" s="25">
        <v>0</v>
      </c>
      <c r="L46" s="25">
        <f t="shared" si="12"/>
        <v>-250</v>
      </c>
      <c r="M46" s="25">
        <v>-250</v>
      </c>
      <c r="N46" s="25">
        <v>0</v>
      </c>
      <c r="O46" s="25">
        <f t="shared" si="13"/>
        <v>-250</v>
      </c>
      <c r="P46" s="25">
        <v>0</v>
      </c>
      <c r="Q46" s="78" t="e">
        <f>M46-#REF!</f>
        <v>#REF!</v>
      </c>
    </row>
    <row r="47" spans="1:17" ht="12.75">
      <c r="A47" s="44">
        <v>3320</v>
      </c>
      <c r="B47" s="44">
        <v>3320</v>
      </c>
      <c r="C47" s="3" t="s">
        <v>100</v>
      </c>
      <c r="D47" s="25">
        <v>26000</v>
      </c>
      <c r="E47" s="25">
        <v>0</v>
      </c>
      <c r="F47" s="25">
        <f t="shared" si="10"/>
        <v>26000</v>
      </c>
      <c r="G47" s="25">
        <v>570333.16</v>
      </c>
      <c r="H47" s="25">
        <v>300000</v>
      </c>
      <c r="I47" s="25">
        <f t="shared" si="11"/>
        <v>270333.16000000003</v>
      </c>
      <c r="J47" s="25">
        <v>606800.16</v>
      </c>
      <c r="K47" s="25">
        <v>50000</v>
      </c>
      <c r="L47" s="25">
        <f t="shared" si="12"/>
        <v>556800.16</v>
      </c>
      <c r="M47" s="25">
        <v>606800.16</v>
      </c>
      <c r="N47" s="25">
        <v>550000</v>
      </c>
      <c r="O47" s="25">
        <f t="shared" si="13"/>
        <v>56800.16000000003</v>
      </c>
      <c r="P47" s="25">
        <v>550000</v>
      </c>
      <c r="Q47" s="78" t="e">
        <f>M47-#REF!</f>
        <v>#REF!</v>
      </c>
    </row>
    <row r="48" spans="1:17" ht="12.75">
      <c r="A48" s="44">
        <v>3321</v>
      </c>
      <c r="B48" s="44">
        <v>3321</v>
      </c>
      <c r="C48" s="3" t="s">
        <v>101</v>
      </c>
      <c r="D48" s="25">
        <v>1660</v>
      </c>
      <c r="E48" s="25">
        <v>0</v>
      </c>
      <c r="F48" s="25">
        <f t="shared" si="10"/>
        <v>1660</v>
      </c>
      <c r="G48" s="25">
        <v>28465</v>
      </c>
      <c r="H48" s="25">
        <v>30000</v>
      </c>
      <c r="I48" s="25">
        <f t="shared" si="11"/>
        <v>-1535</v>
      </c>
      <c r="J48" s="25">
        <v>30470</v>
      </c>
      <c r="K48" s="25">
        <v>50000</v>
      </c>
      <c r="L48" s="25">
        <f t="shared" si="12"/>
        <v>-19530</v>
      </c>
      <c r="M48" s="25">
        <v>38800</v>
      </c>
      <c r="N48" s="25">
        <v>50000</v>
      </c>
      <c r="O48" s="25">
        <f t="shared" si="13"/>
        <v>-11200</v>
      </c>
      <c r="P48" s="25">
        <v>50000</v>
      </c>
      <c r="Q48" s="78" t="e">
        <f>M48-#REF!</f>
        <v>#REF!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0</v>
      </c>
      <c r="F49" s="25">
        <f t="shared" si="10"/>
        <v>0</v>
      </c>
      <c r="G49" s="25">
        <v>0</v>
      </c>
      <c r="H49" s="25">
        <v>0</v>
      </c>
      <c r="I49" s="25">
        <f t="shared" si="11"/>
        <v>0</v>
      </c>
      <c r="J49" s="25">
        <v>0</v>
      </c>
      <c r="K49" s="25">
        <v>0</v>
      </c>
      <c r="L49" s="25">
        <f t="shared" si="12"/>
        <v>0</v>
      </c>
      <c r="M49" s="25">
        <v>43294.01</v>
      </c>
      <c r="N49" s="25">
        <v>0</v>
      </c>
      <c r="O49" s="25">
        <f t="shared" si="13"/>
        <v>43294.01</v>
      </c>
      <c r="P49" s="25">
        <v>0</v>
      </c>
      <c r="Q49" s="78" t="e">
        <f>M49-#REF!</f>
        <v>#REF!</v>
      </c>
    </row>
    <row r="50" spans="1:17" ht="12.75">
      <c r="A50" s="44">
        <v>3350</v>
      </c>
      <c r="B50" s="44">
        <v>3350</v>
      </c>
      <c r="C50" s="3" t="s">
        <v>102</v>
      </c>
      <c r="D50" s="25">
        <v>0</v>
      </c>
      <c r="E50" s="25">
        <v>0</v>
      </c>
      <c r="F50" s="25">
        <f t="shared" si="10"/>
        <v>0</v>
      </c>
      <c r="G50" s="25">
        <v>0</v>
      </c>
      <c r="H50" s="25">
        <v>0</v>
      </c>
      <c r="I50" s="25">
        <f t="shared" si="11"/>
        <v>0</v>
      </c>
      <c r="J50" s="25">
        <v>2.93</v>
      </c>
      <c r="K50" s="25">
        <v>0</v>
      </c>
      <c r="L50" s="25">
        <f t="shared" si="12"/>
        <v>2.93</v>
      </c>
      <c r="M50" s="25">
        <v>2.93</v>
      </c>
      <c r="N50" s="25">
        <v>0</v>
      </c>
      <c r="O50" s="25">
        <f t="shared" si="13"/>
        <v>2.93</v>
      </c>
      <c r="P50" s="25">
        <v>0</v>
      </c>
      <c r="Q50" s="78" t="e">
        <f>M50-#REF!</f>
        <v>#REF!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 t="e">
        <f>M51-#REF!</f>
        <v>#REF!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12356</v>
      </c>
      <c r="K52" s="25">
        <v>0</v>
      </c>
      <c r="L52" s="25">
        <f t="shared" si="12"/>
        <v>12356</v>
      </c>
      <c r="M52" s="25">
        <v>12356</v>
      </c>
      <c r="N52" s="25">
        <v>0</v>
      </c>
      <c r="O52" s="25">
        <f t="shared" si="13"/>
        <v>12356</v>
      </c>
      <c r="P52" s="25">
        <v>0</v>
      </c>
      <c r="Q52" s="78" t="e">
        <f>M52-#REF!</f>
        <v>#REF!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 t="e">
        <f>M53-#REF!</f>
        <v>#REF!</v>
      </c>
    </row>
    <row r="54" spans="1:17" ht="12.75">
      <c r="A54" s="44">
        <v>3605</v>
      </c>
      <c r="B54" s="44">
        <v>3605</v>
      </c>
      <c r="C54" s="3" t="s">
        <v>104</v>
      </c>
      <c r="D54" s="25">
        <v>38250</v>
      </c>
      <c r="E54" s="25">
        <v>37000</v>
      </c>
      <c r="F54" s="25">
        <f t="shared" si="10"/>
        <v>1250</v>
      </c>
      <c r="G54" s="25">
        <v>53250</v>
      </c>
      <c r="H54" s="25">
        <v>37000</v>
      </c>
      <c r="I54" s="25">
        <f t="shared" si="11"/>
        <v>16250</v>
      </c>
      <c r="J54" s="25">
        <v>63250</v>
      </c>
      <c r="K54" s="25">
        <v>37000</v>
      </c>
      <c r="L54" s="25">
        <f t="shared" si="12"/>
        <v>26250</v>
      </c>
      <c r="M54" s="25">
        <v>73250</v>
      </c>
      <c r="N54" s="25">
        <v>37000</v>
      </c>
      <c r="O54" s="25">
        <f t="shared" si="13"/>
        <v>36250</v>
      </c>
      <c r="P54" s="25">
        <v>37000</v>
      </c>
      <c r="Q54" s="78" t="e">
        <f>M54-#REF!</f>
        <v>#REF!</v>
      </c>
    </row>
    <row r="55" spans="1:17" ht="12.75">
      <c r="A55" s="44">
        <v>3610</v>
      </c>
      <c r="B55" s="44">
        <v>3610</v>
      </c>
      <c r="C55" s="3" t="s">
        <v>105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f t="shared" si="12"/>
        <v>0</v>
      </c>
      <c r="M55" s="25">
        <v>0</v>
      </c>
      <c r="N55" s="25">
        <v>0</v>
      </c>
      <c r="O55" s="25">
        <f t="shared" si="13"/>
        <v>0</v>
      </c>
      <c r="P55" s="25">
        <v>0</v>
      </c>
      <c r="Q55" s="78" t="e">
        <f>M55-#REF!</f>
        <v>#REF!</v>
      </c>
    </row>
    <row r="56" spans="1:17" ht="12.75">
      <c r="A56" s="44"/>
      <c r="B56" s="44"/>
      <c r="C56" s="17" t="s">
        <v>6</v>
      </c>
      <c r="D56" s="18">
        <f>SUM(D37:D55)</f>
        <v>735430.25</v>
      </c>
      <c r="E56" s="18">
        <f>SUM(E37:E55)</f>
        <v>753250</v>
      </c>
      <c r="F56" s="18">
        <f t="shared" si="10"/>
        <v>-17819.75</v>
      </c>
      <c r="G56" s="18">
        <f>SUM(G37:G55)</f>
        <v>5629386.45</v>
      </c>
      <c r="H56" s="18">
        <f>SUM(H37:H55)</f>
        <v>5903250</v>
      </c>
      <c r="I56" s="18">
        <f t="shared" si="11"/>
        <v>-273863.5499999998</v>
      </c>
      <c r="J56" s="18">
        <f>SUM(J37:J55)</f>
        <v>6406054.38</v>
      </c>
      <c r="K56" s="18">
        <f>SUM(K37:K55)</f>
        <v>6100750</v>
      </c>
      <c r="L56" s="18">
        <f t="shared" si="12"/>
        <v>305304.3799999999</v>
      </c>
      <c r="M56" s="18">
        <f>SUM(M37:M55)</f>
        <v>6840247.2299999995</v>
      </c>
      <c r="N56" s="18">
        <f>SUM(N37:N55)</f>
        <v>6912000</v>
      </c>
      <c r="O56" s="18">
        <f t="shared" si="13"/>
        <v>-71752.77000000048</v>
      </c>
      <c r="P56" s="18">
        <f>SUM(P37:P55)</f>
        <v>6912000</v>
      </c>
      <c r="Q56" s="79" t="e">
        <f>M56-#REF!</f>
        <v>#REF!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7500</v>
      </c>
      <c r="E58" s="25">
        <v>0</v>
      </c>
      <c r="F58" s="25">
        <f aca="true" t="shared" si="14" ref="F58:F64">D58-E58</f>
        <v>7500</v>
      </c>
      <c r="G58" s="25">
        <v>43326.44</v>
      </c>
      <c r="H58" s="25">
        <v>72500</v>
      </c>
      <c r="I58" s="25">
        <f aca="true" t="shared" si="15" ref="I58:I64">G58-H58</f>
        <v>-29173.559999999998</v>
      </c>
      <c r="J58" s="25">
        <v>79133.08</v>
      </c>
      <c r="K58" s="25">
        <v>145000</v>
      </c>
      <c r="L58" s="25">
        <f aca="true" t="shared" si="16" ref="L58:L64">J58-K58</f>
        <v>-65866.92</v>
      </c>
      <c r="M58" s="25">
        <v>257860.56</v>
      </c>
      <c r="N58" s="25">
        <v>225000</v>
      </c>
      <c r="O58" s="25">
        <f aca="true" t="shared" si="17" ref="O58:O64">M58-N58</f>
        <v>32860.56</v>
      </c>
      <c r="P58" s="25">
        <v>225000</v>
      </c>
      <c r="Q58" s="78" t="e">
        <f>M58-#REF!</f>
        <v>#REF!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362728</v>
      </c>
      <c r="N59" s="25">
        <v>415000</v>
      </c>
      <c r="O59" s="25">
        <f t="shared" si="17"/>
        <v>-52272</v>
      </c>
      <c r="P59" s="25">
        <v>415000</v>
      </c>
      <c r="Q59" s="78" t="e">
        <f>M59-#REF!</f>
        <v>#REF!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0</v>
      </c>
      <c r="H60" s="25">
        <v>0</v>
      </c>
      <c r="I60" s="25">
        <f t="shared" si="15"/>
        <v>0</v>
      </c>
      <c r="J60" s="25">
        <v>302766</v>
      </c>
      <c r="K60" s="25">
        <v>330240</v>
      </c>
      <c r="L60" s="25">
        <f t="shared" si="16"/>
        <v>-27474</v>
      </c>
      <c r="M60" s="25">
        <v>302766</v>
      </c>
      <c r="N60" s="25">
        <v>330240</v>
      </c>
      <c r="O60" s="25">
        <f t="shared" si="17"/>
        <v>-27474</v>
      </c>
      <c r="P60" s="25">
        <v>330240</v>
      </c>
      <c r="Q60" s="78" t="e">
        <f>M60-#REF!</f>
        <v>#REF!</v>
      </c>
    </row>
    <row r="61" spans="1:17" ht="12.75">
      <c r="A61" s="44">
        <v>3630</v>
      </c>
      <c r="B61" s="44">
        <v>3630</v>
      </c>
      <c r="C61" s="3" t="s">
        <v>109</v>
      </c>
      <c r="D61" s="25">
        <v>0</v>
      </c>
      <c r="E61" s="25">
        <v>0</v>
      </c>
      <c r="F61" s="25">
        <f t="shared" si="14"/>
        <v>0</v>
      </c>
      <c r="G61" s="25">
        <v>0</v>
      </c>
      <c r="H61" s="25">
        <v>0</v>
      </c>
      <c r="I61" s="25">
        <f t="shared" si="15"/>
        <v>0</v>
      </c>
      <c r="J61" s="25">
        <v>0</v>
      </c>
      <c r="K61" s="25">
        <v>0</v>
      </c>
      <c r="L61" s="25">
        <f t="shared" si="16"/>
        <v>0</v>
      </c>
      <c r="M61" s="25">
        <v>0</v>
      </c>
      <c r="N61" s="25">
        <v>0</v>
      </c>
      <c r="O61" s="25">
        <f t="shared" si="17"/>
        <v>0</v>
      </c>
      <c r="P61" s="25">
        <v>0</v>
      </c>
      <c r="Q61" s="78" t="e">
        <f>M61-#REF!</f>
        <v>#REF!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D62-E62</f>
        <v>0</v>
      </c>
      <c r="G62" s="25">
        <v>0</v>
      </c>
      <c r="H62" s="25">
        <v>0</v>
      </c>
      <c r="I62" s="25">
        <f>G62-H62</f>
        <v>0</v>
      </c>
      <c r="J62" s="25">
        <v>0</v>
      </c>
      <c r="K62" s="25">
        <v>0</v>
      </c>
      <c r="L62" s="25">
        <f>J62-K62</f>
        <v>0</v>
      </c>
      <c r="M62" s="25">
        <v>1328361.93</v>
      </c>
      <c r="N62" s="25">
        <v>0</v>
      </c>
      <c r="O62" s="25">
        <f>M62-N62</f>
        <v>1328361.93</v>
      </c>
      <c r="P62" s="25">
        <v>0</v>
      </c>
      <c r="Q62" s="78" t="e">
        <f>M62-#REF!</f>
        <v>#REF!</v>
      </c>
    </row>
    <row r="63" spans="1:17" ht="12.75">
      <c r="A63" s="44">
        <v>3990</v>
      </c>
      <c r="B63" s="44">
        <v>3990</v>
      </c>
      <c r="C63" s="3" t="s">
        <v>110</v>
      </c>
      <c r="D63" s="25">
        <v>0</v>
      </c>
      <c r="E63" s="25">
        <v>0</v>
      </c>
      <c r="F63" s="25">
        <f t="shared" si="14"/>
        <v>0</v>
      </c>
      <c r="G63" s="25">
        <v>800</v>
      </c>
      <c r="H63" s="25">
        <v>0</v>
      </c>
      <c r="I63" s="25">
        <f t="shared" si="15"/>
        <v>800</v>
      </c>
      <c r="J63" s="25">
        <v>2300</v>
      </c>
      <c r="K63" s="25">
        <v>0</v>
      </c>
      <c r="L63" s="25">
        <f t="shared" si="16"/>
        <v>2300</v>
      </c>
      <c r="M63" s="25">
        <v>5300</v>
      </c>
      <c r="N63" s="25">
        <v>0</v>
      </c>
      <c r="O63" s="25">
        <f t="shared" si="17"/>
        <v>5300</v>
      </c>
      <c r="P63" s="25">
        <v>0</v>
      </c>
      <c r="Q63" s="78" t="e">
        <f>M63-#REF!</f>
        <v>#REF!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 t="e">
        <f>M64-#REF!</f>
        <v>#REF!</v>
      </c>
    </row>
    <row r="65" spans="1:17" ht="12.75">
      <c r="A65" s="44"/>
      <c r="B65" s="44"/>
      <c r="C65" s="17" t="s">
        <v>17</v>
      </c>
      <c r="D65" s="18">
        <f>SUM(D58:D64)</f>
        <v>7500</v>
      </c>
      <c r="E65" s="18">
        <f aca="true" t="shared" si="18" ref="E65:P65">SUM(E58:E64)</f>
        <v>0</v>
      </c>
      <c r="F65" s="18">
        <f t="shared" si="18"/>
        <v>7500</v>
      </c>
      <c r="G65" s="18">
        <f t="shared" si="18"/>
        <v>44126.44</v>
      </c>
      <c r="H65" s="18">
        <f t="shared" si="18"/>
        <v>72500</v>
      </c>
      <c r="I65" s="18">
        <f t="shared" si="18"/>
        <v>-28373.559999999998</v>
      </c>
      <c r="J65" s="18">
        <f t="shared" si="18"/>
        <v>384199.08</v>
      </c>
      <c r="K65" s="18">
        <f t="shared" si="18"/>
        <v>475240</v>
      </c>
      <c r="L65" s="18">
        <f t="shared" si="18"/>
        <v>-91040.92</v>
      </c>
      <c r="M65" s="18">
        <f t="shared" si="18"/>
        <v>2257016.49</v>
      </c>
      <c r="N65" s="18">
        <f t="shared" si="18"/>
        <v>970240</v>
      </c>
      <c r="O65" s="18">
        <f t="shared" si="18"/>
        <v>1286776.49</v>
      </c>
      <c r="P65" s="18">
        <f t="shared" si="18"/>
        <v>970240</v>
      </c>
      <c r="Q65" s="79" t="e">
        <f>M65-#REF!</f>
        <v>#REF!</v>
      </c>
    </row>
    <row r="66" spans="1:17" ht="12.75">
      <c r="A66" s="21"/>
      <c r="B66" s="21"/>
      <c r="C66" s="17" t="s">
        <v>2</v>
      </c>
      <c r="D66" s="18">
        <f>D56+D65</f>
        <v>742930.25</v>
      </c>
      <c r="E66" s="18">
        <f aca="true" t="shared" si="19" ref="E66:P66">E56+E65</f>
        <v>753250</v>
      </c>
      <c r="F66" s="18">
        <f t="shared" si="19"/>
        <v>-10319.75</v>
      </c>
      <c r="G66" s="18">
        <f t="shared" si="19"/>
        <v>5673512.890000001</v>
      </c>
      <c r="H66" s="18">
        <f t="shared" si="19"/>
        <v>5975750</v>
      </c>
      <c r="I66" s="18">
        <f t="shared" si="19"/>
        <v>-302237.1099999998</v>
      </c>
      <c r="J66" s="18">
        <f t="shared" si="19"/>
        <v>6790253.46</v>
      </c>
      <c r="K66" s="18">
        <f t="shared" si="19"/>
        <v>6575990</v>
      </c>
      <c r="L66" s="18">
        <f t="shared" si="19"/>
        <v>214263.4599999999</v>
      </c>
      <c r="M66" s="18">
        <f t="shared" si="19"/>
        <v>9097263.719999999</v>
      </c>
      <c r="N66" s="18">
        <f t="shared" si="19"/>
        <v>7882240</v>
      </c>
      <c r="O66" s="18">
        <f t="shared" si="19"/>
        <v>1215023.7199999995</v>
      </c>
      <c r="P66" s="18">
        <f t="shared" si="19"/>
        <v>7882240</v>
      </c>
      <c r="Q66" s="79" t="e">
        <f>M66-#REF!</f>
        <v>#REF!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303050</v>
      </c>
      <c r="E68" s="25">
        <v>130000</v>
      </c>
      <c r="F68" s="25">
        <f aca="true" t="shared" si="20" ref="F68:F83">D68-E68</f>
        <v>173050</v>
      </c>
      <c r="G68" s="25">
        <v>379283.4</v>
      </c>
      <c r="H68" s="25">
        <v>200000</v>
      </c>
      <c r="I68" s="25">
        <f aca="true" t="shared" si="21" ref="I68:I83">G68-H68</f>
        <v>179283.40000000002</v>
      </c>
      <c r="J68" s="25">
        <v>387971.94</v>
      </c>
      <c r="K68" s="25">
        <v>230000</v>
      </c>
      <c r="L68" s="25">
        <f aca="true" t="shared" si="22" ref="L68:L83">J68-K68</f>
        <v>157971.94</v>
      </c>
      <c r="M68" s="25">
        <v>426763.94</v>
      </c>
      <c r="N68" s="25">
        <v>307500</v>
      </c>
      <c r="O68" s="25">
        <f aca="true" t="shared" si="23" ref="O68:O83">M68-N68</f>
        <v>119263.94</v>
      </c>
      <c r="P68" s="25">
        <v>307500</v>
      </c>
      <c r="Q68" s="78" t="e">
        <f>M68-#REF!</f>
        <v>#REF!</v>
      </c>
    </row>
    <row r="69" spans="1:17" ht="12.75">
      <c r="A69" s="44">
        <v>4221</v>
      </c>
      <c r="B69" s="44">
        <v>4221</v>
      </c>
      <c r="C69" s="3" t="s">
        <v>58</v>
      </c>
      <c r="D69" s="25">
        <v>4000</v>
      </c>
      <c r="E69" s="25">
        <v>5000</v>
      </c>
      <c r="F69" s="25">
        <f t="shared" si="20"/>
        <v>-1000</v>
      </c>
      <c r="G69" s="25">
        <v>23300</v>
      </c>
      <c r="H69" s="25">
        <v>50000</v>
      </c>
      <c r="I69" s="25">
        <f t="shared" si="21"/>
        <v>-26700</v>
      </c>
      <c r="J69" s="25">
        <v>30800</v>
      </c>
      <c r="K69" s="25">
        <v>75000</v>
      </c>
      <c r="L69" s="25">
        <f t="shared" si="22"/>
        <v>-44200</v>
      </c>
      <c r="M69" s="25">
        <v>30800</v>
      </c>
      <c r="N69" s="25">
        <v>80000</v>
      </c>
      <c r="O69" s="25">
        <f t="shared" si="23"/>
        <v>-49200</v>
      </c>
      <c r="P69" s="25">
        <v>80000</v>
      </c>
      <c r="Q69" s="78" t="e">
        <f>M69-#REF!</f>
        <v>#REF!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D70-E70</f>
        <v>0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0</v>
      </c>
      <c r="N70" s="25">
        <v>0</v>
      </c>
      <c r="O70" s="25">
        <f>M70-N70</f>
        <v>0</v>
      </c>
      <c r="P70" s="25">
        <v>0</v>
      </c>
      <c r="Q70" s="78" t="e">
        <f>M70-#REF!</f>
        <v>#REF!</v>
      </c>
    </row>
    <row r="71" spans="1:17" ht="12.75">
      <c r="A71" s="44">
        <v>4225</v>
      </c>
      <c r="B71" s="44">
        <v>4225</v>
      </c>
      <c r="C71" s="3" t="s">
        <v>113</v>
      </c>
      <c r="D71" s="25">
        <v>40590</v>
      </c>
      <c r="E71" s="25">
        <v>0</v>
      </c>
      <c r="F71" s="25">
        <f t="shared" si="20"/>
        <v>40590</v>
      </c>
      <c r="G71" s="25">
        <v>325680.07</v>
      </c>
      <c r="H71" s="25">
        <v>0</v>
      </c>
      <c r="I71" s="25">
        <f t="shared" si="21"/>
        <v>325680.07</v>
      </c>
      <c r="J71" s="25">
        <v>329421.16</v>
      </c>
      <c r="K71" s="25">
        <v>0</v>
      </c>
      <c r="L71" s="25">
        <f t="shared" si="22"/>
        <v>329421.16</v>
      </c>
      <c r="M71" s="25">
        <v>401975.28</v>
      </c>
      <c r="N71" s="25">
        <v>0</v>
      </c>
      <c r="O71" s="25">
        <f t="shared" si="23"/>
        <v>401975.28</v>
      </c>
      <c r="P71" s="25">
        <v>0</v>
      </c>
      <c r="Q71" s="78" t="e">
        <f>M71-#REF!</f>
        <v>#REF!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50000</v>
      </c>
      <c r="F72" s="25">
        <f t="shared" si="20"/>
        <v>-50000</v>
      </c>
      <c r="G72" s="25">
        <v>86921.84</v>
      </c>
      <c r="H72" s="25">
        <v>350000</v>
      </c>
      <c r="I72" s="25">
        <f t="shared" si="21"/>
        <v>-263078.16000000003</v>
      </c>
      <c r="J72" s="25">
        <v>88951.84</v>
      </c>
      <c r="K72" s="25">
        <v>500000</v>
      </c>
      <c r="L72" s="25">
        <f t="shared" si="22"/>
        <v>-411048.16000000003</v>
      </c>
      <c r="M72" s="25">
        <v>88951.84</v>
      </c>
      <c r="N72" s="25">
        <v>530000</v>
      </c>
      <c r="O72" s="25">
        <f t="shared" si="23"/>
        <v>-441048.16000000003</v>
      </c>
      <c r="P72" s="25">
        <v>530000</v>
      </c>
      <c r="Q72" s="78" t="e">
        <f>M72-#REF!</f>
        <v>#REF!</v>
      </c>
    </row>
    <row r="73" spans="1:17" ht="12.75">
      <c r="A73" s="44">
        <v>4230</v>
      </c>
      <c r="B73" s="44">
        <v>4230</v>
      </c>
      <c r="C73" s="3" t="s">
        <v>115</v>
      </c>
      <c r="D73" s="25">
        <v>14615</v>
      </c>
      <c r="E73" s="25">
        <v>7000</v>
      </c>
      <c r="F73" s="25">
        <f t="shared" si="20"/>
        <v>7615</v>
      </c>
      <c r="G73" s="25">
        <v>22555</v>
      </c>
      <c r="H73" s="25">
        <v>30000</v>
      </c>
      <c r="I73" s="25">
        <f t="shared" si="21"/>
        <v>-7445</v>
      </c>
      <c r="J73" s="25">
        <v>36340</v>
      </c>
      <c r="K73" s="25">
        <v>70000</v>
      </c>
      <c r="L73" s="25">
        <f t="shared" si="22"/>
        <v>-33660</v>
      </c>
      <c r="M73" s="25">
        <v>45070</v>
      </c>
      <c r="N73" s="25">
        <v>77000</v>
      </c>
      <c r="O73" s="25">
        <f t="shared" si="23"/>
        <v>-31930</v>
      </c>
      <c r="P73" s="25">
        <v>77000</v>
      </c>
      <c r="Q73" s="78" t="e">
        <f>M73-#REF!</f>
        <v>#REF!</v>
      </c>
    </row>
    <row r="74" spans="1:17" ht="12.75">
      <c r="A74" s="44">
        <v>4241</v>
      </c>
      <c r="B74" s="44">
        <v>4241</v>
      </c>
      <c r="C74" s="3" t="s">
        <v>117</v>
      </c>
      <c r="D74" s="25">
        <v>13399.2</v>
      </c>
      <c r="E74" s="25">
        <v>80000</v>
      </c>
      <c r="F74" s="25">
        <f t="shared" si="20"/>
        <v>-66600.8</v>
      </c>
      <c r="G74" s="25">
        <v>243940.2</v>
      </c>
      <c r="H74" s="25">
        <v>300000</v>
      </c>
      <c r="I74" s="25">
        <f t="shared" si="21"/>
        <v>-56059.79999999999</v>
      </c>
      <c r="J74" s="25">
        <v>647291.43</v>
      </c>
      <c r="K74" s="25">
        <v>600000</v>
      </c>
      <c r="L74" s="25">
        <f t="shared" si="22"/>
        <v>47291.43000000005</v>
      </c>
      <c r="M74" s="25">
        <v>852474.35</v>
      </c>
      <c r="N74" s="25">
        <v>650000</v>
      </c>
      <c r="O74" s="25">
        <f t="shared" si="23"/>
        <v>202474.34999999998</v>
      </c>
      <c r="P74" s="25">
        <v>650000</v>
      </c>
      <c r="Q74" s="78" t="e">
        <f>M74-#REF!</f>
        <v>#REF!</v>
      </c>
    </row>
    <row r="75" spans="1:17" ht="12.75">
      <c r="A75" s="44">
        <v>4247</v>
      </c>
      <c r="B75" s="44">
        <v>4247</v>
      </c>
      <c r="C75" s="3" t="s">
        <v>59</v>
      </c>
      <c r="D75" s="25">
        <v>32000</v>
      </c>
      <c r="E75" s="25">
        <v>150000</v>
      </c>
      <c r="F75" s="25">
        <f t="shared" si="20"/>
        <v>-118000</v>
      </c>
      <c r="G75" s="25">
        <v>32000</v>
      </c>
      <c r="H75" s="25">
        <v>150000</v>
      </c>
      <c r="I75" s="25">
        <f t="shared" si="21"/>
        <v>-118000</v>
      </c>
      <c r="J75" s="25">
        <v>32000</v>
      </c>
      <c r="K75" s="25">
        <v>150000</v>
      </c>
      <c r="L75" s="25">
        <f t="shared" si="22"/>
        <v>-118000</v>
      </c>
      <c r="M75" s="25">
        <v>32000</v>
      </c>
      <c r="N75" s="25">
        <v>150000</v>
      </c>
      <c r="O75" s="25">
        <f t="shared" si="23"/>
        <v>-118000</v>
      </c>
      <c r="P75" s="25">
        <v>150000</v>
      </c>
      <c r="Q75" s="78" t="e">
        <f>M75-#REF!</f>
        <v>#REF!</v>
      </c>
    </row>
    <row r="76" spans="1:17" ht="12.75">
      <c r="A76" s="44">
        <v>4280</v>
      </c>
      <c r="B76" s="44">
        <v>4280</v>
      </c>
      <c r="C76" s="3" t="s">
        <v>119</v>
      </c>
      <c r="D76" s="25">
        <v>16344.3</v>
      </c>
      <c r="E76" s="25">
        <v>20000</v>
      </c>
      <c r="F76" s="25">
        <f t="shared" si="20"/>
        <v>-3655.7000000000007</v>
      </c>
      <c r="G76" s="25">
        <v>153008.44</v>
      </c>
      <c r="H76" s="25">
        <v>180000</v>
      </c>
      <c r="I76" s="25">
        <f t="shared" si="21"/>
        <v>-26991.559999999998</v>
      </c>
      <c r="J76" s="25">
        <v>221525.18</v>
      </c>
      <c r="K76" s="25">
        <v>250000</v>
      </c>
      <c r="L76" s="25">
        <f t="shared" si="22"/>
        <v>-28474.820000000007</v>
      </c>
      <c r="M76" s="25">
        <v>284221.5</v>
      </c>
      <c r="N76" s="25">
        <v>310120</v>
      </c>
      <c r="O76" s="25">
        <f t="shared" si="23"/>
        <v>-25898.5</v>
      </c>
      <c r="P76" s="25">
        <v>310120</v>
      </c>
      <c r="Q76" s="78" t="e">
        <f>M76-#REF!</f>
        <v>#REF!</v>
      </c>
    </row>
    <row r="77" spans="1:17" ht="12.75">
      <c r="A77" s="44">
        <v>4300</v>
      </c>
      <c r="B77" s="44">
        <v>4300</v>
      </c>
      <c r="C77" s="3" t="s">
        <v>120</v>
      </c>
      <c r="D77" s="25">
        <v>0</v>
      </c>
      <c r="E77" s="25">
        <v>0</v>
      </c>
      <c r="F77" s="25">
        <f t="shared" si="20"/>
        <v>0</v>
      </c>
      <c r="G77" s="25">
        <v>6194</v>
      </c>
      <c r="H77" s="25">
        <v>0</v>
      </c>
      <c r="I77" s="25">
        <f t="shared" si="21"/>
        <v>6194</v>
      </c>
      <c r="J77" s="25">
        <v>11256</v>
      </c>
      <c r="K77" s="25">
        <v>0</v>
      </c>
      <c r="L77" s="25">
        <f t="shared" si="22"/>
        <v>11256</v>
      </c>
      <c r="M77" s="25">
        <v>11256</v>
      </c>
      <c r="N77" s="25">
        <v>0</v>
      </c>
      <c r="O77" s="25">
        <f t="shared" si="23"/>
        <v>11256</v>
      </c>
      <c r="P77" s="25">
        <v>0</v>
      </c>
      <c r="Q77" s="78" t="e">
        <f>M77-#REF!</f>
        <v>#REF!</v>
      </c>
    </row>
    <row r="78" spans="1:17" ht="12.75">
      <c r="A78" s="44">
        <v>4331</v>
      </c>
      <c r="B78" s="44">
        <v>4331</v>
      </c>
      <c r="C78" s="3" t="s">
        <v>121</v>
      </c>
      <c r="D78" s="25">
        <v>0</v>
      </c>
      <c r="E78" s="25">
        <v>0</v>
      </c>
      <c r="F78" s="25">
        <f t="shared" si="20"/>
        <v>0</v>
      </c>
      <c r="G78" s="25">
        <v>0</v>
      </c>
      <c r="H78" s="25">
        <v>2500</v>
      </c>
      <c r="I78" s="25">
        <f t="shared" si="21"/>
        <v>-2500</v>
      </c>
      <c r="J78" s="25">
        <v>0</v>
      </c>
      <c r="K78" s="25">
        <v>5000</v>
      </c>
      <c r="L78" s="25">
        <f t="shared" si="22"/>
        <v>-5000</v>
      </c>
      <c r="M78" s="25">
        <v>0</v>
      </c>
      <c r="N78" s="25">
        <v>5000</v>
      </c>
      <c r="O78" s="25">
        <f t="shared" si="23"/>
        <v>-5000</v>
      </c>
      <c r="P78" s="25">
        <v>5000</v>
      </c>
      <c r="Q78" s="78" t="e">
        <f>M78-#REF!</f>
        <v>#REF!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20"/>
        <v>0</v>
      </c>
      <c r="G79" s="25">
        <v>0</v>
      </c>
      <c r="H79" s="25">
        <v>0</v>
      </c>
      <c r="I79" s="25">
        <f t="shared" si="21"/>
        <v>0</v>
      </c>
      <c r="J79" s="25">
        <v>0</v>
      </c>
      <c r="K79" s="25">
        <v>0</v>
      </c>
      <c r="L79" s="25">
        <f t="shared" si="22"/>
        <v>0</v>
      </c>
      <c r="M79" s="25">
        <v>0</v>
      </c>
      <c r="N79" s="25">
        <v>0</v>
      </c>
      <c r="O79" s="25">
        <f t="shared" si="23"/>
        <v>0</v>
      </c>
      <c r="P79" s="25">
        <v>0</v>
      </c>
      <c r="Q79" s="78" t="e">
        <f>M79-#REF!</f>
        <v>#REF!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D80-E80</f>
        <v>0</v>
      </c>
      <c r="G80" s="25">
        <v>0</v>
      </c>
      <c r="H80" s="25">
        <v>0</v>
      </c>
      <c r="I80" s="25">
        <f>G80-H80</f>
        <v>0</v>
      </c>
      <c r="J80" s="25">
        <v>0</v>
      </c>
      <c r="K80" s="25">
        <v>0</v>
      </c>
      <c r="L80" s="25">
        <f>J80-K80</f>
        <v>0</v>
      </c>
      <c r="M80" s="25">
        <v>1332391.93</v>
      </c>
      <c r="N80" s="25">
        <v>0</v>
      </c>
      <c r="O80" s="25">
        <f>M80-N80</f>
        <v>1332391.93</v>
      </c>
      <c r="P80" s="25">
        <v>0</v>
      </c>
      <c r="Q80" s="78" t="e">
        <f>M80-#REF!</f>
        <v>#REF!</v>
      </c>
    </row>
    <row r="81" spans="1:17" ht="12.75">
      <c r="A81" s="44">
        <v>4990</v>
      </c>
      <c r="B81" s="44">
        <v>4990</v>
      </c>
      <c r="C81" s="3" t="s">
        <v>123</v>
      </c>
      <c r="D81" s="25">
        <v>3275</v>
      </c>
      <c r="E81" s="25">
        <v>0</v>
      </c>
      <c r="F81" s="25">
        <f>D81-E81</f>
        <v>3275</v>
      </c>
      <c r="G81" s="25">
        <v>7150</v>
      </c>
      <c r="H81" s="25">
        <v>0</v>
      </c>
      <c r="I81" s="25">
        <f>G81-H81</f>
        <v>7150</v>
      </c>
      <c r="J81" s="25">
        <v>8900</v>
      </c>
      <c r="K81" s="25">
        <v>0</v>
      </c>
      <c r="L81" s="25">
        <f>J81-K81</f>
        <v>8900</v>
      </c>
      <c r="M81" s="25">
        <v>11625</v>
      </c>
      <c r="N81" s="25">
        <v>0</v>
      </c>
      <c r="O81" s="25">
        <f>M81-N81</f>
        <v>11625</v>
      </c>
      <c r="P81" s="25">
        <v>0</v>
      </c>
      <c r="Q81" s="78" t="e">
        <f>M81-#REF!</f>
        <v>#REF!</v>
      </c>
    </row>
    <row r="82" spans="1:17" ht="12.75">
      <c r="A82" s="44">
        <v>6550</v>
      </c>
      <c r="B82" s="44">
        <v>6550</v>
      </c>
      <c r="C82" s="3" t="s">
        <v>141</v>
      </c>
      <c r="D82" s="25">
        <v>51199.19</v>
      </c>
      <c r="E82" s="25">
        <v>200000</v>
      </c>
      <c r="F82" s="25">
        <f>D82-E82</f>
        <v>-148800.81</v>
      </c>
      <c r="G82" s="25">
        <v>199465.85</v>
      </c>
      <c r="H82" s="25">
        <v>300000</v>
      </c>
      <c r="I82" s="25">
        <f>G82-H82</f>
        <v>-100534.15</v>
      </c>
      <c r="J82" s="25">
        <v>262960.35</v>
      </c>
      <c r="K82" s="25">
        <v>350000</v>
      </c>
      <c r="L82" s="25">
        <f>J82-K82</f>
        <v>-87039.65000000002</v>
      </c>
      <c r="M82" s="25">
        <v>351698.82</v>
      </c>
      <c r="N82" s="25">
        <v>395000</v>
      </c>
      <c r="O82" s="25">
        <f>M82-N82</f>
        <v>-43301.17999999999</v>
      </c>
      <c r="P82" s="25">
        <v>395000</v>
      </c>
      <c r="Q82" s="78" t="e">
        <f>M82-#REF!</f>
        <v>#REF!</v>
      </c>
    </row>
    <row r="83" spans="1:17" ht="12.75">
      <c r="A83" s="44">
        <v>6555</v>
      </c>
      <c r="B83" s="44">
        <v>6555</v>
      </c>
      <c r="C83" s="3" t="s">
        <v>142</v>
      </c>
      <c r="D83" s="25">
        <v>0</v>
      </c>
      <c r="E83" s="25">
        <v>0</v>
      </c>
      <c r="F83" s="25">
        <f t="shared" si="20"/>
        <v>0</v>
      </c>
      <c r="G83" s="25">
        <v>200000</v>
      </c>
      <c r="H83" s="25">
        <v>0</v>
      </c>
      <c r="I83" s="25">
        <f t="shared" si="21"/>
        <v>200000</v>
      </c>
      <c r="J83" s="25">
        <v>200000</v>
      </c>
      <c r="K83" s="25">
        <v>0</v>
      </c>
      <c r="L83" s="25">
        <f t="shared" si="22"/>
        <v>200000</v>
      </c>
      <c r="M83" s="25">
        <v>235000</v>
      </c>
      <c r="N83" s="25">
        <v>200000</v>
      </c>
      <c r="O83" s="25">
        <f t="shared" si="23"/>
        <v>35000</v>
      </c>
      <c r="P83" s="25">
        <v>200000</v>
      </c>
      <c r="Q83" s="78" t="e">
        <f>M83-#REF!</f>
        <v>#REF!</v>
      </c>
    </row>
    <row r="84" spans="1:17" ht="12.75">
      <c r="A84" s="21"/>
      <c r="B84" s="21"/>
      <c r="C84" s="17" t="s">
        <v>7</v>
      </c>
      <c r="D84" s="18">
        <f aca="true" t="shared" si="24" ref="D84:P84">SUM(D68:D83)</f>
        <v>478472.69</v>
      </c>
      <c r="E84" s="18">
        <f t="shared" si="24"/>
        <v>642000</v>
      </c>
      <c r="F84" s="18">
        <f t="shared" si="24"/>
        <v>-163527.31</v>
      </c>
      <c r="G84" s="18">
        <f t="shared" si="24"/>
        <v>1679498.8</v>
      </c>
      <c r="H84" s="18">
        <f t="shared" si="24"/>
        <v>1562500</v>
      </c>
      <c r="I84" s="18">
        <f t="shared" si="24"/>
        <v>116998.80000000002</v>
      </c>
      <c r="J84" s="18">
        <f t="shared" si="24"/>
        <v>2257417.9</v>
      </c>
      <c r="K84" s="18">
        <f t="shared" si="24"/>
        <v>2230000</v>
      </c>
      <c r="L84" s="18">
        <f t="shared" si="24"/>
        <v>27417.899999999965</v>
      </c>
      <c r="M84" s="18">
        <f t="shared" si="24"/>
        <v>4104228.6599999997</v>
      </c>
      <c r="N84" s="18">
        <f t="shared" si="24"/>
        <v>2704620</v>
      </c>
      <c r="O84" s="18">
        <f t="shared" si="24"/>
        <v>1399608.66</v>
      </c>
      <c r="P84" s="18">
        <f t="shared" si="24"/>
        <v>2704620</v>
      </c>
      <c r="Q84" s="79" t="e">
        <f>M84-#REF!</f>
        <v>#REF!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1600</v>
      </c>
      <c r="E86" s="25">
        <v>0</v>
      </c>
      <c r="F86" s="25">
        <f aca="true" t="shared" si="25" ref="F86:F108">D86-E86</f>
        <v>1600</v>
      </c>
      <c r="G86" s="25">
        <v>81208</v>
      </c>
      <c r="H86" s="25">
        <v>0</v>
      </c>
      <c r="I86" s="25">
        <f aca="true" t="shared" si="26" ref="I86:I108">G86-H86</f>
        <v>81208</v>
      </c>
      <c r="J86" s="25">
        <v>126116.53</v>
      </c>
      <c r="K86" s="25">
        <v>0</v>
      </c>
      <c r="L86" s="25">
        <f aca="true" t="shared" si="27" ref="L86:L108">J86-K86</f>
        <v>126116.53</v>
      </c>
      <c r="M86" s="25">
        <v>157701.53</v>
      </c>
      <c r="N86" s="25">
        <v>0</v>
      </c>
      <c r="O86" s="25">
        <f aca="true" t="shared" si="28" ref="O86:O108">M86-N86</f>
        <v>157701.53</v>
      </c>
      <c r="P86" s="25">
        <v>0</v>
      </c>
      <c r="Q86" s="78" t="e">
        <f>M86-#REF!</f>
        <v>#REF!</v>
      </c>
    </row>
    <row r="87" spans="1:17" ht="12.75">
      <c r="A87" s="44">
        <v>4250</v>
      </c>
      <c r="B87" s="44">
        <v>4250</v>
      </c>
      <c r="C87" s="3" t="s">
        <v>118</v>
      </c>
      <c r="D87" s="25">
        <v>50722</v>
      </c>
      <c r="E87" s="25">
        <v>0</v>
      </c>
      <c r="F87" s="25">
        <f>D87-E87</f>
        <v>50722</v>
      </c>
      <c r="G87" s="25">
        <v>96312.36</v>
      </c>
      <c r="H87" s="25">
        <v>0</v>
      </c>
      <c r="I87" s="25">
        <f>G87-H87</f>
        <v>96312.36</v>
      </c>
      <c r="J87" s="25">
        <v>112486.36</v>
      </c>
      <c r="K87" s="25">
        <v>0</v>
      </c>
      <c r="L87" s="25">
        <f>J87-K87</f>
        <v>112486.36</v>
      </c>
      <c r="M87" s="25">
        <v>168333.38</v>
      </c>
      <c r="N87" s="25">
        <v>0</v>
      </c>
      <c r="O87" s="25">
        <f>M87-N87</f>
        <v>168333.38</v>
      </c>
      <c r="P87" s="25">
        <v>0</v>
      </c>
      <c r="Q87" s="78" t="e">
        <f>M87-#REF!</f>
        <v>#REF!</v>
      </c>
    </row>
    <row r="88" spans="1:17" ht="12.75">
      <c r="A88" s="44">
        <v>5000</v>
      </c>
      <c r="B88" s="44">
        <v>5000</v>
      </c>
      <c r="C88" s="3" t="s">
        <v>124</v>
      </c>
      <c r="D88" s="25">
        <v>302750</v>
      </c>
      <c r="E88" s="25">
        <v>821172</v>
      </c>
      <c r="F88" s="25">
        <f>D88-E88</f>
        <v>-518422</v>
      </c>
      <c r="G88" s="25">
        <v>531060</v>
      </c>
      <c r="H88" s="25">
        <v>1642344</v>
      </c>
      <c r="I88" s="25">
        <f>G88-H88</f>
        <v>-1111284</v>
      </c>
      <c r="J88" s="25">
        <v>789110</v>
      </c>
      <c r="K88" s="25">
        <v>2463516</v>
      </c>
      <c r="L88" s="25">
        <f>J88-K88</f>
        <v>-1674406</v>
      </c>
      <c r="M88" s="25">
        <v>1120310</v>
      </c>
      <c r="N88" s="25">
        <v>3284680</v>
      </c>
      <c r="O88" s="25">
        <f>M88-N88</f>
        <v>-2164370</v>
      </c>
      <c r="P88" s="25">
        <v>3284680</v>
      </c>
      <c r="Q88" s="78" t="e">
        <f>M88-#REF!</f>
        <v>#REF!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D89-E89</f>
        <v>0</v>
      </c>
      <c r="G89" s="25">
        <v>0</v>
      </c>
      <c r="H89" s="25">
        <v>0</v>
      </c>
      <c r="I89" s="25">
        <f>G89-H89</f>
        <v>0</v>
      </c>
      <c r="J89" s="25">
        <v>123750</v>
      </c>
      <c r="K89" s="25">
        <v>0</v>
      </c>
      <c r="L89" s="25">
        <f>J89-K89</f>
        <v>123750</v>
      </c>
      <c r="M89" s="25">
        <v>135750</v>
      </c>
      <c r="N89" s="25">
        <v>0</v>
      </c>
      <c r="O89" s="25">
        <f>M89-N89</f>
        <v>135750</v>
      </c>
      <c r="P89" s="25">
        <v>0</v>
      </c>
      <c r="Q89" s="78" t="e">
        <f>M89-#REF!</f>
        <v>#REF!</v>
      </c>
    </row>
    <row r="90" spans="1:17" ht="12.75">
      <c r="A90" s="75">
        <v>5007</v>
      </c>
      <c r="B90" s="44">
        <v>5007</v>
      </c>
      <c r="C90" s="3" t="s">
        <v>65</v>
      </c>
      <c r="D90" s="25">
        <v>246848</v>
      </c>
      <c r="E90" s="25">
        <v>0</v>
      </c>
      <c r="F90" s="25">
        <f t="shared" si="25"/>
        <v>246848</v>
      </c>
      <c r="G90" s="25">
        <v>639968</v>
      </c>
      <c r="H90" s="25">
        <v>0</v>
      </c>
      <c r="I90" s="25">
        <f t="shared" si="26"/>
        <v>639968</v>
      </c>
      <c r="J90" s="25">
        <v>864136</v>
      </c>
      <c r="K90" s="25">
        <v>0</v>
      </c>
      <c r="L90" s="25">
        <f t="shared" si="27"/>
        <v>864136</v>
      </c>
      <c r="M90" s="25">
        <v>1184232</v>
      </c>
      <c r="N90" s="25">
        <v>0</v>
      </c>
      <c r="O90" s="25">
        <f t="shared" si="28"/>
        <v>1184232</v>
      </c>
      <c r="P90" s="25">
        <v>0</v>
      </c>
      <c r="Q90" s="78" t="e">
        <f>M90-#REF!</f>
        <v>#REF!</v>
      </c>
    </row>
    <row r="91" spans="1:17" ht="12.75">
      <c r="A91" s="44">
        <v>5010</v>
      </c>
      <c r="B91" s="44">
        <v>5010</v>
      </c>
      <c r="C91" s="3" t="s">
        <v>125</v>
      </c>
      <c r="D91" s="25">
        <v>4600</v>
      </c>
      <c r="E91" s="25">
        <v>0</v>
      </c>
      <c r="F91" s="25">
        <f t="shared" si="25"/>
        <v>4600</v>
      </c>
      <c r="G91" s="25">
        <v>4600</v>
      </c>
      <c r="H91" s="25">
        <v>0</v>
      </c>
      <c r="I91" s="25">
        <f t="shared" si="26"/>
        <v>4600</v>
      </c>
      <c r="J91" s="25">
        <v>4600</v>
      </c>
      <c r="K91" s="25">
        <v>0</v>
      </c>
      <c r="L91" s="25">
        <f t="shared" si="27"/>
        <v>4600</v>
      </c>
      <c r="M91" s="25">
        <v>4600</v>
      </c>
      <c r="N91" s="25">
        <v>0</v>
      </c>
      <c r="O91" s="25">
        <f t="shared" si="28"/>
        <v>4600</v>
      </c>
      <c r="P91" s="25">
        <v>0</v>
      </c>
      <c r="Q91" s="78" t="e">
        <f>M91-#REF!</f>
        <v>#REF!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5"/>
        <v>0</v>
      </c>
      <c r="G92" s="25">
        <v>0</v>
      </c>
      <c r="H92" s="25">
        <v>0</v>
      </c>
      <c r="I92" s="25">
        <f t="shared" si="26"/>
        <v>0</v>
      </c>
      <c r="J92" s="25">
        <v>0</v>
      </c>
      <c r="K92" s="25">
        <v>0</v>
      </c>
      <c r="L92" s="25">
        <f t="shared" si="27"/>
        <v>0</v>
      </c>
      <c r="M92" s="25">
        <v>0</v>
      </c>
      <c r="N92" s="25">
        <v>0</v>
      </c>
      <c r="O92" s="25">
        <f t="shared" si="28"/>
        <v>0</v>
      </c>
      <c r="P92" s="25">
        <v>0</v>
      </c>
      <c r="Q92" s="78" t="e">
        <f>M92-#REF!</f>
        <v>#REF!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5"/>
        <v>0</v>
      </c>
      <c r="G93" s="25">
        <v>0</v>
      </c>
      <c r="H93" s="25">
        <v>0</v>
      </c>
      <c r="I93" s="25">
        <f t="shared" si="26"/>
        <v>0</v>
      </c>
      <c r="J93" s="25">
        <v>0</v>
      </c>
      <c r="K93" s="25">
        <v>0</v>
      </c>
      <c r="L93" s="25">
        <f t="shared" si="27"/>
        <v>0</v>
      </c>
      <c r="M93" s="25">
        <v>0</v>
      </c>
      <c r="N93" s="25">
        <v>0</v>
      </c>
      <c r="O93" s="25">
        <f t="shared" si="28"/>
        <v>0</v>
      </c>
      <c r="P93" s="25">
        <v>0</v>
      </c>
      <c r="Q93" s="78" t="e">
        <f>M93-#REF!</f>
        <v>#REF!</v>
      </c>
    </row>
    <row r="94" spans="1:17" ht="12.75">
      <c r="A94" s="44">
        <v>5100</v>
      </c>
      <c r="B94" s="44">
        <v>5100</v>
      </c>
      <c r="C94" s="3" t="s">
        <v>60</v>
      </c>
      <c r="D94" s="25">
        <v>0</v>
      </c>
      <c r="E94" s="25">
        <v>0</v>
      </c>
      <c r="F94" s="25">
        <f t="shared" si="25"/>
        <v>0</v>
      </c>
      <c r="G94" s="25">
        <v>0</v>
      </c>
      <c r="H94" s="25">
        <v>0</v>
      </c>
      <c r="I94" s="25">
        <f t="shared" si="26"/>
        <v>0</v>
      </c>
      <c r="J94" s="25">
        <v>0</v>
      </c>
      <c r="K94" s="25">
        <v>0</v>
      </c>
      <c r="L94" s="25">
        <f t="shared" si="27"/>
        <v>0</v>
      </c>
      <c r="M94" s="25">
        <v>0</v>
      </c>
      <c r="N94" s="25">
        <v>0</v>
      </c>
      <c r="O94" s="25">
        <f t="shared" si="28"/>
        <v>0</v>
      </c>
      <c r="P94" s="25">
        <v>0</v>
      </c>
      <c r="Q94" s="78" t="e">
        <f>M94-#REF!</f>
        <v>#REF!</v>
      </c>
    </row>
    <row r="95" spans="1:17" ht="12.75">
      <c r="A95" s="44">
        <v>5180</v>
      </c>
      <c r="B95" s="44">
        <v>5180</v>
      </c>
      <c r="C95" s="3" t="s">
        <v>127</v>
      </c>
      <c r="D95" s="25">
        <v>37779</v>
      </c>
      <c r="E95" s="25">
        <v>39500</v>
      </c>
      <c r="F95" s="25">
        <f t="shared" si="25"/>
        <v>-1721</v>
      </c>
      <c r="G95" s="25">
        <v>66073.2</v>
      </c>
      <c r="H95" s="25">
        <v>79000</v>
      </c>
      <c r="I95" s="25">
        <f t="shared" si="26"/>
        <v>-12926.800000000003</v>
      </c>
      <c r="J95" s="25">
        <v>97637.2</v>
      </c>
      <c r="K95" s="25">
        <v>118500</v>
      </c>
      <c r="L95" s="25">
        <f t="shared" si="27"/>
        <v>-20862.800000000003</v>
      </c>
      <c r="M95" s="25">
        <v>138278.2</v>
      </c>
      <c r="N95" s="25">
        <v>158000</v>
      </c>
      <c r="O95" s="25">
        <f t="shared" si="28"/>
        <v>-19721.79999999999</v>
      </c>
      <c r="P95" s="25">
        <v>158000</v>
      </c>
      <c r="Q95" s="78" t="e">
        <f>M95-#REF!</f>
        <v>#REF!</v>
      </c>
    </row>
    <row r="96" spans="1:17" ht="12.75">
      <c r="A96" s="44">
        <v>5182</v>
      </c>
      <c r="B96" s="44">
        <v>5182</v>
      </c>
      <c r="C96" s="3" t="s">
        <v>128</v>
      </c>
      <c r="D96" s="25">
        <v>5326.83</v>
      </c>
      <c r="E96" s="25">
        <v>12640</v>
      </c>
      <c r="F96" s="25">
        <f t="shared" si="25"/>
        <v>-7313.17</v>
      </c>
      <c r="G96" s="25">
        <v>9316.3</v>
      </c>
      <c r="H96" s="25">
        <v>25280</v>
      </c>
      <c r="I96" s="25">
        <f t="shared" si="26"/>
        <v>-15963.7</v>
      </c>
      <c r="J96" s="25">
        <v>13766.82</v>
      </c>
      <c r="K96" s="25">
        <v>37930</v>
      </c>
      <c r="L96" s="25">
        <f t="shared" si="27"/>
        <v>-24163.18</v>
      </c>
      <c r="M96" s="25">
        <v>19497.2</v>
      </c>
      <c r="N96" s="25">
        <v>50574</v>
      </c>
      <c r="O96" s="25">
        <f t="shared" si="28"/>
        <v>-31076.8</v>
      </c>
      <c r="P96" s="25">
        <v>50574</v>
      </c>
      <c r="Q96" s="78" t="e">
        <f>M96-#REF!</f>
        <v>#REF!</v>
      </c>
    </row>
    <row r="97" spans="1:17" ht="12.75">
      <c r="A97" s="44">
        <v>5210</v>
      </c>
      <c r="B97" s="44">
        <v>5210</v>
      </c>
      <c r="C97" s="3" t="s">
        <v>129</v>
      </c>
      <c r="D97" s="25">
        <v>0</v>
      </c>
      <c r="E97" s="25">
        <v>0</v>
      </c>
      <c r="F97" s="25">
        <f t="shared" si="25"/>
        <v>0</v>
      </c>
      <c r="G97" s="25">
        <v>0</v>
      </c>
      <c r="H97" s="25">
        <v>0</v>
      </c>
      <c r="I97" s="25">
        <f t="shared" si="26"/>
        <v>0</v>
      </c>
      <c r="J97" s="25">
        <v>0</v>
      </c>
      <c r="K97" s="25">
        <v>0</v>
      </c>
      <c r="L97" s="25">
        <f t="shared" si="27"/>
        <v>0</v>
      </c>
      <c r="M97" s="25">
        <v>1429.87</v>
      </c>
      <c r="N97" s="25">
        <v>0</v>
      </c>
      <c r="O97" s="25">
        <f t="shared" si="28"/>
        <v>1429.87</v>
      </c>
      <c r="P97" s="25">
        <v>0</v>
      </c>
      <c r="Q97" s="78" t="e">
        <f>M97-#REF!</f>
        <v>#REF!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  <c r="J98" s="25">
        <v>0</v>
      </c>
      <c r="K98" s="25">
        <v>0</v>
      </c>
      <c r="L98" s="25">
        <f t="shared" si="27"/>
        <v>0</v>
      </c>
      <c r="M98" s="25">
        <v>0</v>
      </c>
      <c r="N98" s="25">
        <v>0</v>
      </c>
      <c r="O98" s="25">
        <f t="shared" si="28"/>
        <v>0</v>
      </c>
      <c r="P98" s="25">
        <v>0</v>
      </c>
      <c r="Q98" s="78" t="e">
        <f>M98-#REF!</f>
        <v>#REF!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  <c r="J99" s="25">
        <v>0</v>
      </c>
      <c r="K99" s="25">
        <v>0</v>
      </c>
      <c r="L99" s="25">
        <f t="shared" si="27"/>
        <v>0</v>
      </c>
      <c r="M99" s="25">
        <v>0</v>
      </c>
      <c r="N99" s="25">
        <v>0</v>
      </c>
      <c r="O99" s="25">
        <f t="shared" si="28"/>
        <v>0</v>
      </c>
      <c r="P99" s="25">
        <v>0</v>
      </c>
      <c r="Q99" s="78" t="e">
        <f>M99-#REF!</f>
        <v>#REF!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  <c r="J100" s="25">
        <v>0</v>
      </c>
      <c r="K100" s="25">
        <v>0</v>
      </c>
      <c r="L100" s="25">
        <f t="shared" si="27"/>
        <v>0</v>
      </c>
      <c r="M100" s="25">
        <v>0</v>
      </c>
      <c r="N100" s="25">
        <v>0</v>
      </c>
      <c r="O100" s="25">
        <f t="shared" si="28"/>
        <v>0</v>
      </c>
      <c r="P100" s="25">
        <v>0</v>
      </c>
      <c r="Q100" s="78" t="e">
        <f>M100-#REF!</f>
        <v>#REF!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0</v>
      </c>
      <c r="E101" s="25">
        <v>0</v>
      </c>
      <c r="F101" s="25">
        <f t="shared" si="25"/>
        <v>0</v>
      </c>
      <c r="G101" s="25">
        <v>0</v>
      </c>
      <c r="H101" s="25">
        <v>0</v>
      </c>
      <c r="I101" s="25">
        <f t="shared" si="26"/>
        <v>0</v>
      </c>
      <c r="J101" s="25">
        <v>0</v>
      </c>
      <c r="K101" s="25">
        <v>0</v>
      </c>
      <c r="L101" s="25">
        <f t="shared" si="27"/>
        <v>0</v>
      </c>
      <c r="M101" s="25">
        <v>-1429.87</v>
      </c>
      <c r="N101" s="25">
        <v>0</v>
      </c>
      <c r="O101" s="25">
        <f t="shared" si="28"/>
        <v>-1429.87</v>
      </c>
      <c r="P101" s="25">
        <v>0</v>
      </c>
      <c r="Q101" s="78" t="e">
        <f>M101-#REF!</f>
        <v>#REF!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  <c r="J102" s="25">
        <v>0</v>
      </c>
      <c r="K102" s="25">
        <v>0</v>
      </c>
      <c r="L102" s="25">
        <f t="shared" si="27"/>
        <v>0</v>
      </c>
      <c r="M102" s="25">
        <v>0</v>
      </c>
      <c r="N102" s="25">
        <v>0</v>
      </c>
      <c r="O102" s="25">
        <f t="shared" si="28"/>
        <v>0</v>
      </c>
      <c r="P102" s="25">
        <v>0</v>
      </c>
      <c r="Q102" s="78" t="e">
        <f>M102-#REF!</f>
        <v>#REF!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78141.91</v>
      </c>
      <c r="E103" s="25">
        <v>105215</v>
      </c>
      <c r="F103" s="25">
        <f t="shared" si="25"/>
        <v>-27073.089999999997</v>
      </c>
      <c r="G103" s="25">
        <v>165763.52</v>
      </c>
      <c r="H103" s="25">
        <v>210431</v>
      </c>
      <c r="I103" s="25">
        <f t="shared" si="26"/>
        <v>-44667.48000000001</v>
      </c>
      <c r="J103" s="25">
        <v>251205.02</v>
      </c>
      <c r="K103" s="25">
        <v>315645</v>
      </c>
      <c r="L103" s="25">
        <f t="shared" si="27"/>
        <v>-64439.98000000001</v>
      </c>
      <c r="M103" s="25">
        <v>344931.35</v>
      </c>
      <c r="N103" s="25">
        <v>420861</v>
      </c>
      <c r="O103" s="25">
        <f t="shared" si="28"/>
        <v>-75929.65000000002</v>
      </c>
      <c r="P103" s="25">
        <v>420861</v>
      </c>
      <c r="Q103" s="78" t="e">
        <f>M103-#REF!</f>
        <v>#REF!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0</v>
      </c>
      <c r="E104" s="25">
        <v>0</v>
      </c>
      <c r="F104" s="25">
        <f t="shared" si="25"/>
        <v>0</v>
      </c>
      <c r="G104" s="25">
        <v>0</v>
      </c>
      <c r="H104" s="25">
        <v>0</v>
      </c>
      <c r="I104" s="25">
        <f t="shared" si="26"/>
        <v>0</v>
      </c>
      <c r="J104" s="25">
        <v>0</v>
      </c>
      <c r="K104" s="25">
        <v>0</v>
      </c>
      <c r="L104" s="25">
        <f t="shared" si="27"/>
        <v>0</v>
      </c>
      <c r="M104" s="25">
        <v>0</v>
      </c>
      <c r="N104" s="25">
        <v>0</v>
      </c>
      <c r="O104" s="25">
        <f t="shared" si="28"/>
        <v>0</v>
      </c>
      <c r="P104" s="25">
        <v>0</v>
      </c>
      <c r="Q104" s="78" t="e">
        <f>M104-#REF!</f>
        <v>#REF!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5"/>
        <v>0</v>
      </c>
      <c r="G105" s="25">
        <v>0</v>
      </c>
      <c r="H105" s="25">
        <v>0</v>
      </c>
      <c r="I105" s="25">
        <f t="shared" si="26"/>
        <v>0</v>
      </c>
      <c r="J105" s="25">
        <v>0</v>
      </c>
      <c r="K105" s="25">
        <v>0</v>
      </c>
      <c r="L105" s="25">
        <f t="shared" si="27"/>
        <v>0</v>
      </c>
      <c r="M105" s="25">
        <v>-4845</v>
      </c>
      <c r="N105" s="25">
        <v>0</v>
      </c>
      <c r="O105" s="25">
        <f t="shared" si="28"/>
        <v>-4845</v>
      </c>
      <c r="P105" s="25">
        <v>0</v>
      </c>
      <c r="Q105" s="78" t="e">
        <f>M105-#REF!</f>
        <v>#REF!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25000</v>
      </c>
      <c r="F106" s="25">
        <f t="shared" si="25"/>
        <v>-25000</v>
      </c>
      <c r="G106" s="25">
        <v>6250</v>
      </c>
      <c r="H106" s="25">
        <v>50000</v>
      </c>
      <c r="I106" s="25">
        <f t="shared" si="26"/>
        <v>-43750</v>
      </c>
      <c r="J106" s="25">
        <v>6250</v>
      </c>
      <c r="K106" s="25">
        <v>75000</v>
      </c>
      <c r="L106" s="25">
        <f t="shared" si="27"/>
        <v>-68750</v>
      </c>
      <c r="M106" s="25">
        <v>6250</v>
      </c>
      <c r="N106" s="25">
        <v>100000</v>
      </c>
      <c r="O106" s="25">
        <f t="shared" si="28"/>
        <v>-93750</v>
      </c>
      <c r="P106" s="25">
        <v>100000</v>
      </c>
      <c r="Q106" s="78" t="e">
        <f>M106-#REF!</f>
        <v>#REF!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D107-E107</f>
        <v>0</v>
      </c>
      <c r="G107" s="25">
        <v>0</v>
      </c>
      <c r="H107" s="25">
        <v>0</v>
      </c>
      <c r="I107" s="25">
        <f>G107-H107</f>
        <v>0</v>
      </c>
      <c r="J107" s="25">
        <v>808</v>
      </c>
      <c r="K107" s="25">
        <v>0</v>
      </c>
      <c r="L107" s="25">
        <f>J107-K107</f>
        <v>808</v>
      </c>
      <c r="M107" s="25">
        <v>808</v>
      </c>
      <c r="N107" s="25">
        <v>0</v>
      </c>
      <c r="O107" s="25">
        <f>M107-N107</f>
        <v>808</v>
      </c>
      <c r="P107" s="25">
        <v>0</v>
      </c>
      <c r="Q107" s="78" t="e">
        <f>M107-#REF!</f>
        <v>#REF!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7243.86</v>
      </c>
      <c r="E108" s="25">
        <v>0</v>
      </c>
      <c r="F108" s="25">
        <f t="shared" si="25"/>
        <v>7243.86</v>
      </c>
      <c r="G108" s="25">
        <v>26265.75</v>
      </c>
      <c r="H108" s="25">
        <v>0</v>
      </c>
      <c r="I108" s="25">
        <f t="shared" si="26"/>
        <v>26265.75</v>
      </c>
      <c r="J108" s="25">
        <v>70013.75</v>
      </c>
      <c r="K108" s="25">
        <v>0</v>
      </c>
      <c r="L108" s="25">
        <f t="shared" si="27"/>
        <v>70013.75</v>
      </c>
      <c r="M108" s="25">
        <v>87920.67</v>
      </c>
      <c r="N108" s="25">
        <v>0</v>
      </c>
      <c r="O108" s="25">
        <f t="shared" si="28"/>
        <v>87920.67</v>
      </c>
      <c r="P108" s="25">
        <v>0</v>
      </c>
      <c r="Q108" s="78" t="e">
        <f>M108-#REF!</f>
        <v>#REF!</v>
      </c>
    </row>
    <row r="109" spans="1:17" ht="12.75">
      <c r="A109" s="21"/>
      <c r="B109" s="21"/>
      <c r="C109" s="17" t="s">
        <v>8</v>
      </c>
      <c r="D109" s="18">
        <f>SUM(D86:D108)</f>
        <v>735011.6</v>
      </c>
      <c r="E109" s="18">
        <f aca="true" t="shared" si="29" ref="E109:P109">SUM(E86:E108)</f>
        <v>1003527</v>
      </c>
      <c r="F109" s="18">
        <f t="shared" si="29"/>
        <v>-268515.4</v>
      </c>
      <c r="G109" s="18">
        <f t="shared" si="29"/>
        <v>1626817.13</v>
      </c>
      <c r="H109" s="18">
        <f t="shared" si="29"/>
        <v>2007055</v>
      </c>
      <c r="I109" s="18">
        <f t="shared" si="29"/>
        <v>-380237.87</v>
      </c>
      <c r="J109" s="18">
        <f t="shared" si="29"/>
        <v>2459879.68</v>
      </c>
      <c r="K109" s="18">
        <f t="shared" si="29"/>
        <v>3010591</v>
      </c>
      <c r="L109" s="18">
        <f t="shared" si="29"/>
        <v>-550711.3199999998</v>
      </c>
      <c r="M109" s="18">
        <f t="shared" si="29"/>
        <v>3363767.3300000005</v>
      </c>
      <c r="N109" s="18">
        <f t="shared" si="29"/>
        <v>4014115</v>
      </c>
      <c r="O109" s="18">
        <f t="shared" si="29"/>
        <v>-650347.6699999999</v>
      </c>
      <c r="P109" s="18">
        <f t="shared" si="29"/>
        <v>4014115</v>
      </c>
      <c r="Q109" s="79" t="e">
        <f>M109-#REF!</f>
        <v>#REF!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0</v>
      </c>
      <c r="E111" s="25">
        <v>0</v>
      </c>
      <c r="F111" s="25">
        <f aca="true" t="shared" si="30" ref="F111:F146">D111-E111</f>
        <v>0</v>
      </c>
      <c r="G111" s="25">
        <v>1500</v>
      </c>
      <c r="H111" s="25">
        <v>0</v>
      </c>
      <c r="I111" s="25">
        <f aca="true" t="shared" si="31" ref="I111:I146">G111-H111</f>
        <v>1500</v>
      </c>
      <c r="J111" s="25">
        <v>1500</v>
      </c>
      <c r="K111" s="25">
        <v>0</v>
      </c>
      <c r="L111" s="25">
        <f aca="true" t="shared" si="32" ref="L111:L146">J111-K111</f>
        <v>1500</v>
      </c>
      <c r="M111" s="25">
        <v>1500</v>
      </c>
      <c r="N111" s="25">
        <v>0</v>
      </c>
      <c r="O111" s="25">
        <f aca="true" t="shared" si="33" ref="O111:O146">M111-N111</f>
        <v>1500</v>
      </c>
      <c r="P111" s="25">
        <v>0</v>
      </c>
      <c r="Q111" s="78" t="e">
        <f>M111-#REF!</f>
        <v>#REF!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-4541.25</v>
      </c>
      <c r="E112" s="25">
        <v>0</v>
      </c>
      <c r="F112" s="25">
        <f>D112-E112</f>
        <v>-4541.25</v>
      </c>
      <c r="G112" s="25">
        <v>-4541.25</v>
      </c>
      <c r="H112" s="25">
        <v>10000</v>
      </c>
      <c r="I112" s="25">
        <f>G112-H112</f>
        <v>-14541.25</v>
      </c>
      <c r="J112" s="25">
        <v>-4541.25</v>
      </c>
      <c r="K112" s="25">
        <v>10000</v>
      </c>
      <c r="L112" s="25">
        <f>J112-K112</f>
        <v>-14541.25</v>
      </c>
      <c r="M112" s="25">
        <v>-4541.25</v>
      </c>
      <c r="N112" s="25">
        <v>20000</v>
      </c>
      <c r="O112" s="25">
        <f>M112-N112</f>
        <v>-24541.25</v>
      </c>
      <c r="P112" s="25">
        <v>20000</v>
      </c>
      <c r="Q112" s="78" t="e">
        <f>M112-#REF!</f>
        <v>#REF!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15256.13</v>
      </c>
      <c r="E113" s="25">
        <v>0</v>
      </c>
      <c r="F113" s="25">
        <f t="shared" si="30"/>
        <v>15256.13</v>
      </c>
      <c r="G113" s="25">
        <v>31065.81</v>
      </c>
      <c r="H113" s="25">
        <v>10000</v>
      </c>
      <c r="I113" s="25">
        <f t="shared" si="31"/>
        <v>21065.81</v>
      </c>
      <c r="J113" s="25">
        <v>32904.11</v>
      </c>
      <c r="K113" s="25">
        <v>10000</v>
      </c>
      <c r="L113" s="25">
        <f t="shared" si="32"/>
        <v>22904.11</v>
      </c>
      <c r="M113" s="25">
        <v>40830.72</v>
      </c>
      <c r="N113" s="25">
        <v>25000</v>
      </c>
      <c r="O113" s="25">
        <f t="shared" si="33"/>
        <v>15830.720000000001</v>
      </c>
      <c r="P113" s="25">
        <v>25000</v>
      </c>
      <c r="Q113" s="78" t="e">
        <f>M113-#REF!</f>
        <v>#REF!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2433.75</v>
      </c>
      <c r="E114" s="25">
        <v>0</v>
      </c>
      <c r="F114" s="25">
        <f t="shared" si="30"/>
        <v>2433.75</v>
      </c>
      <c r="G114" s="25">
        <v>9459.37</v>
      </c>
      <c r="H114" s="25">
        <v>0</v>
      </c>
      <c r="I114" s="25">
        <f t="shared" si="31"/>
        <v>9459.37</v>
      </c>
      <c r="J114" s="25">
        <v>9459.37</v>
      </c>
      <c r="K114" s="25">
        <v>0</v>
      </c>
      <c r="L114" s="25">
        <f t="shared" si="32"/>
        <v>9459.37</v>
      </c>
      <c r="M114" s="25">
        <v>13110</v>
      </c>
      <c r="N114" s="25">
        <v>0</v>
      </c>
      <c r="O114" s="25">
        <f t="shared" si="33"/>
        <v>13110</v>
      </c>
      <c r="P114" s="25">
        <v>0</v>
      </c>
      <c r="Q114" s="78" t="e">
        <f>M114-#REF!</f>
        <v>#REF!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30"/>
        <v>0</v>
      </c>
      <c r="G115" s="25">
        <v>69999.98</v>
      </c>
      <c r="H115" s="25">
        <v>10000</v>
      </c>
      <c r="I115" s="25">
        <f t="shared" si="31"/>
        <v>59999.979999999996</v>
      </c>
      <c r="J115" s="25">
        <v>80491.23</v>
      </c>
      <c r="K115" s="25">
        <v>20000</v>
      </c>
      <c r="L115" s="25">
        <f t="shared" si="32"/>
        <v>60491.229999999996</v>
      </c>
      <c r="M115" s="25">
        <v>10491.25</v>
      </c>
      <c r="N115" s="25">
        <v>25000</v>
      </c>
      <c r="O115" s="25">
        <f t="shared" si="33"/>
        <v>-14508.75</v>
      </c>
      <c r="P115" s="25">
        <v>25000</v>
      </c>
      <c r="Q115" s="78" t="e">
        <f>M115-#REF!</f>
        <v>#REF!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0</v>
      </c>
      <c r="E116" s="25">
        <v>0</v>
      </c>
      <c r="F116" s="25">
        <f t="shared" si="30"/>
        <v>0</v>
      </c>
      <c r="G116" s="25">
        <v>0</v>
      </c>
      <c r="H116" s="25">
        <v>0</v>
      </c>
      <c r="I116" s="25">
        <f t="shared" si="31"/>
        <v>0</v>
      </c>
      <c r="J116" s="25">
        <v>0</v>
      </c>
      <c r="K116" s="25">
        <v>0</v>
      </c>
      <c r="L116" s="25">
        <f t="shared" si="32"/>
        <v>0</v>
      </c>
      <c r="M116" s="25">
        <v>0</v>
      </c>
      <c r="N116" s="25">
        <v>0</v>
      </c>
      <c r="O116" s="25">
        <f t="shared" si="33"/>
        <v>0</v>
      </c>
      <c r="P116" s="25">
        <v>0</v>
      </c>
      <c r="Q116" s="78" t="e">
        <f>M116-#REF!</f>
        <v>#REF!</v>
      </c>
    </row>
    <row r="117" spans="1:17" ht="12.75">
      <c r="A117" s="44">
        <v>6620</v>
      </c>
      <c r="B117" s="44">
        <v>6620</v>
      </c>
      <c r="C117" s="3" t="s">
        <v>144</v>
      </c>
      <c r="D117" s="25">
        <v>0</v>
      </c>
      <c r="E117" s="25">
        <v>0</v>
      </c>
      <c r="F117" s="25">
        <f t="shared" si="30"/>
        <v>0</v>
      </c>
      <c r="G117" s="25">
        <v>0</v>
      </c>
      <c r="H117" s="25">
        <v>0</v>
      </c>
      <c r="I117" s="25">
        <f t="shared" si="31"/>
        <v>0</v>
      </c>
      <c r="J117" s="25">
        <v>5802.65</v>
      </c>
      <c r="K117" s="25">
        <v>0</v>
      </c>
      <c r="L117" s="25">
        <f t="shared" si="32"/>
        <v>5802.65</v>
      </c>
      <c r="M117" s="25">
        <v>5802.65</v>
      </c>
      <c r="N117" s="25">
        <v>0</v>
      </c>
      <c r="O117" s="25">
        <f t="shared" si="33"/>
        <v>5802.65</v>
      </c>
      <c r="P117" s="25">
        <v>0</v>
      </c>
      <c r="Q117" s="78" t="e">
        <f>M117-#REF!</f>
        <v>#REF!</v>
      </c>
    </row>
    <row r="118" spans="1:17" ht="12.75">
      <c r="A118" s="44">
        <v>6625</v>
      </c>
      <c r="B118" s="44">
        <v>6625</v>
      </c>
      <c r="C118" s="3" t="s">
        <v>145</v>
      </c>
      <c r="D118" s="25">
        <v>1500</v>
      </c>
      <c r="E118" s="25">
        <v>0</v>
      </c>
      <c r="F118" s="25">
        <f t="shared" si="30"/>
        <v>1500</v>
      </c>
      <c r="G118" s="25">
        <v>1500</v>
      </c>
      <c r="H118" s="25">
        <v>10000</v>
      </c>
      <c r="I118" s="25">
        <f t="shared" si="31"/>
        <v>-8500</v>
      </c>
      <c r="J118" s="25">
        <v>1500</v>
      </c>
      <c r="K118" s="25">
        <v>20000</v>
      </c>
      <c r="L118" s="25">
        <f t="shared" si="32"/>
        <v>-18500</v>
      </c>
      <c r="M118" s="25">
        <v>1500</v>
      </c>
      <c r="N118" s="25">
        <v>20000</v>
      </c>
      <c r="O118" s="25">
        <f t="shared" si="33"/>
        <v>-18500</v>
      </c>
      <c r="P118" s="25">
        <v>20000</v>
      </c>
      <c r="Q118" s="78" t="e">
        <f>M118-#REF!</f>
        <v>#REF!</v>
      </c>
    </row>
    <row r="119" spans="1:17" ht="12.75">
      <c r="A119" s="44">
        <v>6630</v>
      </c>
      <c r="B119" s="44">
        <v>6630</v>
      </c>
      <c r="C119" s="3" t="s">
        <v>146</v>
      </c>
      <c r="D119" s="25">
        <v>213206.25</v>
      </c>
      <c r="E119" s="25">
        <v>150000</v>
      </c>
      <c r="F119" s="25">
        <f t="shared" si="30"/>
        <v>63206.25</v>
      </c>
      <c r="G119" s="25">
        <v>460950.43</v>
      </c>
      <c r="H119" s="25">
        <v>300000</v>
      </c>
      <c r="I119" s="25">
        <f t="shared" si="31"/>
        <v>160950.43</v>
      </c>
      <c r="J119" s="25">
        <v>592766.73</v>
      </c>
      <c r="K119" s="25">
        <v>450000</v>
      </c>
      <c r="L119" s="25">
        <f t="shared" si="32"/>
        <v>142766.72999999998</v>
      </c>
      <c r="M119" s="25">
        <v>916126.3</v>
      </c>
      <c r="N119" s="25">
        <v>600000</v>
      </c>
      <c r="O119" s="25">
        <f t="shared" si="33"/>
        <v>316126.30000000005</v>
      </c>
      <c r="P119" s="25">
        <v>600000</v>
      </c>
      <c r="Q119" s="78" t="e">
        <f>M119-#REF!</f>
        <v>#REF!</v>
      </c>
    </row>
    <row r="120" spans="1:17" ht="12.75">
      <c r="A120" s="44">
        <v>6700</v>
      </c>
      <c r="B120" s="44">
        <v>6700</v>
      </c>
      <c r="C120" s="3" t="s">
        <v>147</v>
      </c>
      <c r="D120" s="25">
        <v>0</v>
      </c>
      <c r="E120" s="25">
        <v>0</v>
      </c>
      <c r="F120" s="25">
        <f t="shared" si="30"/>
        <v>0</v>
      </c>
      <c r="G120" s="25">
        <v>0</v>
      </c>
      <c r="H120" s="25">
        <v>0</v>
      </c>
      <c r="I120" s="25">
        <f t="shared" si="31"/>
        <v>0</v>
      </c>
      <c r="J120" s="25">
        <v>0</v>
      </c>
      <c r="K120" s="25">
        <v>0</v>
      </c>
      <c r="L120" s="25">
        <f t="shared" si="32"/>
        <v>0</v>
      </c>
      <c r="M120" s="25">
        <v>0</v>
      </c>
      <c r="N120" s="25">
        <v>0</v>
      </c>
      <c r="O120" s="25">
        <f t="shared" si="33"/>
        <v>0</v>
      </c>
      <c r="P120" s="25">
        <v>0</v>
      </c>
      <c r="Q120" s="78" t="e">
        <f>M120-#REF!</f>
        <v>#REF!</v>
      </c>
    </row>
    <row r="121" spans="1:17" ht="12.75">
      <c r="A121" s="44">
        <v>6710</v>
      </c>
      <c r="B121" s="44">
        <v>6710</v>
      </c>
      <c r="C121" s="3" t="s">
        <v>148</v>
      </c>
      <c r="D121" s="25">
        <v>1216.87</v>
      </c>
      <c r="E121" s="25">
        <v>0</v>
      </c>
      <c r="F121" s="25">
        <f t="shared" si="30"/>
        <v>1216.87</v>
      </c>
      <c r="G121" s="25">
        <v>1216.87</v>
      </c>
      <c r="H121" s="25">
        <v>0</v>
      </c>
      <c r="I121" s="25">
        <f t="shared" si="31"/>
        <v>1216.87</v>
      </c>
      <c r="J121" s="25">
        <v>1216.87</v>
      </c>
      <c r="K121" s="25">
        <v>0</v>
      </c>
      <c r="L121" s="25">
        <f t="shared" si="32"/>
        <v>1216.87</v>
      </c>
      <c r="M121" s="25">
        <v>1216.87</v>
      </c>
      <c r="N121" s="25">
        <v>0</v>
      </c>
      <c r="O121" s="25">
        <f t="shared" si="33"/>
        <v>1216.87</v>
      </c>
      <c r="P121" s="25">
        <v>0</v>
      </c>
      <c r="Q121" s="78" t="e">
        <f>M121-#REF!</f>
        <v>#REF!</v>
      </c>
    </row>
    <row r="122" spans="1:17" ht="12.75">
      <c r="A122" s="44">
        <v>6790</v>
      </c>
      <c r="B122" s="44">
        <v>6790</v>
      </c>
      <c r="C122" s="3" t="s">
        <v>149</v>
      </c>
      <c r="D122" s="25">
        <v>0</v>
      </c>
      <c r="E122" s="25">
        <v>0</v>
      </c>
      <c r="F122" s="25">
        <f t="shared" si="30"/>
        <v>0</v>
      </c>
      <c r="G122" s="25">
        <v>0</v>
      </c>
      <c r="H122" s="25">
        <v>0</v>
      </c>
      <c r="I122" s="25">
        <f t="shared" si="31"/>
        <v>0</v>
      </c>
      <c r="J122" s="25">
        <v>0</v>
      </c>
      <c r="K122" s="25">
        <v>0</v>
      </c>
      <c r="L122" s="25">
        <f t="shared" si="32"/>
        <v>0</v>
      </c>
      <c r="M122" s="25">
        <v>0</v>
      </c>
      <c r="N122" s="25">
        <v>0</v>
      </c>
      <c r="O122" s="25">
        <f t="shared" si="33"/>
        <v>0</v>
      </c>
      <c r="P122" s="25">
        <v>0</v>
      </c>
      <c r="Q122" s="78" t="e">
        <f>M122-#REF!</f>
        <v>#REF!</v>
      </c>
    </row>
    <row r="123" spans="1:17" ht="12.75">
      <c r="A123" s="44">
        <v>6800</v>
      </c>
      <c r="B123" s="44">
        <v>6800</v>
      </c>
      <c r="C123" s="3" t="s">
        <v>150</v>
      </c>
      <c r="D123" s="25">
        <v>0</v>
      </c>
      <c r="E123" s="25">
        <v>0</v>
      </c>
      <c r="F123" s="25">
        <f t="shared" si="30"/>
        <v>0</v>
      </c>
      <c r="G123" s="25">
        <v>0</v>
      </c>
      <c r="H123" s="25">
        <v>0</v>
      </c>
      <c r="I123" s="25">
        <f t="shared" si="31"/>
        <v>0</v>
      </c>
      <c r="J123" s="25">
        <v>0</v>
      </c>
      <c r="K123" s="25">
        <v>0</v>
      </c>
      <c r="L123" s="25">
        <f t="shared" si="32"/>
        <v>0</v>
      </c>
      <c r="M123" s="25">
        <v>0</v>
      </c>
      <c r="N123" s="25">
        <v>0</v>
      </c>
      <c r="O123" s="25">
        <f t="shared" si="33"/>
        <v>0</v>
      </c>
      <c r="P123" s="25">
        <v>0</v>
      </c>
      <c r="Q123" s="78" t="e">
        <f>M123-#REF!</f>
        <v>#REF!</v>
      </c>
    </row>
    <row r="124" spans="1:17" ht="12.75">
      <c r="A124" s="44">
        <v>6815</v>
      </c>
      <c r="B124" s="44">
        <v>6815</v>
      </c>
      <c r="C124" s="3" t="s">
        <v>151</v>
      </c>
      <c r="D124" s="25">
        <v>0</v>
      </c>
      <c r="E124" s="25">
        <v>0</v>
      </c>
      <c r="F124" s="25">
        <f t="shared" si="30"/>
        <v>0</v>
      </c>
      <c r="G124" s="25">
        <v>0</v>
      </c>
      <c r="H124" s="25">
        <v>0</v>
      </c>
      <c r="I124" s="25">
        <f t="shared" si="31"/>
        <v>0</v>
      </c>
      <c r="J124" s="25">
        <v>0</v>
      </c>
      <c r="K124" s="25">
        <v>0</v>
      </c>
      <c r="L124" s="25">
        <f t="shared" si="32"/>
        <v>0</v>
      </c>
      <c r="M124" s="25">
        <v>0</v>
      </c>
      <c r="N124" s="25">
        <v>0</v>
      </c>
      <c r="O124" s="25">
        <f t="shared" si="33"/>
        <v>0</v>
      </c>
      <c r="P124" s="25">
        <v>0</v>
      </c>
      <c r="Q124" s="78" t="e">
        <f>M124-#REF!</f>
        <v>#REF!</v>
      </c>
    </row>
    <row r="125" spans="1:17" ht="12.75">
      <c r="A125" s="44">
        <v>6820</v>
      </c>
      <c r="B125" s="44">
        <v>6820</v>
      </c>
      <c r="C125" s="3" t="s">
        <v>152</v>
      </c>
      <c r="D125" s="25">
        <v>0</v>
      </c>
      <c r="E125" s="25">
        <v>0</v>
      </c>
      <c r="F125" s="25">
        <f t="shared" si="30"/>
        <v>0</v>
      </c>
      <c r="G125" s="25">
        <v>0</v>
      </c>
      <c r="H125" s="25">
        <v>0</v>
      </c>
      <c r="I125" s="25">
        <f t="shared" si="31"/>
        <v>0</v>
      </c>
      <c r="J125" s="25">
        <v>0</v>
      </c>
      <c r="K125" s="25">
        <v>0</v>
      </c>
      <c r="L125" s="25">
        <f t="shared" si="32"/>
        <v>0</v>
      </c>
      <c r="M125" s="25">
        <v>0</v>
      </c>
      <c r="N125" s="25">
        <v>0</v>
      </c>
      <c r="O125" s="25">
        <f t="shared" si="33"/>
        <v>0</v>
      </c>
      <c r="P125" s="25">
        <v>0</v>
      </c>
      <c r="Q125" s="78" t="e">
        <f>M125-#REF!</f>
        <v>#REF!</v>
      </c>
    </row>
    <row r="126" spans="1:17" ht="12.75">
      <c r="A126" s="44">
        <v>6860</v>
      </c>
      <c r="B126" s="44">
        <v>6860</v>
      </c>
      <c r="C126" s="3" t="s">
        <v>153</v>
      </c>
      <c r="D126" s="25">
        <v>0</v>
      </c>
      <c r="E126" s="25">
        <v>0</v>
      </c>
      <c r="F126" s="25">
        <f t="shared" si="30"/>
        <v>0</v>
      </c>
      <c r="G126" s="25">
        <v>1777</v>
      </c>
      <c r="H126" s="25">
        <v>5000</v>
      </c>
      <c r="I126" s="25">
        <f t="shared" si="31"/>
        <v>-3223</v>
      </c>
      <c r="J126" s="25">
        <v>1777</v>
      </c>
      <c r="K126" s="25">
        <v>10000</v>
      </c>
      <c r="L126" s="25">
        <f t="shared" si="32"/>
        <v>-8223</v>
      </c>
      <c r="M126" s="25">
        <v>6649</v>
      </c>
      <c r="N126" s="25">
        <v>10000</v>
      </c>
      <c r="O126" s="25">
        <f t="shared" si="33"/>
        <v>-3351</v>
      </c>
      <c r="P126" s="25">
        <v>10000</v>
      </c>
      <c r="Q126" s="78" t="e">
        <f>M126-#REF!</f>
        <v>#REF!</v>
      </c>
    </row>
    <row r="127" spans="1:17" ht="12.75">
      <c r="A127" s="44">
        <v>6900</v>
      </c>
      <c r="B127" s="44">
        <v>6900</v>
      </c>
      <c r="C127" s="3" t="s">
        <v>154</v>
      </c>
      <c r="D127" s="25">
        <v>0</v>
      </c>
      <c r="E127" s="25">
        <v>0</v>
      </c>
      <c r="F127" s="25">
        <f t="shared" si="30"/>
        <v>0</v>
      </c>
      <c r="G127" s="25">
        <v>0</v>
      </c>
      <c r="H127" s="25">
        <v>0</v>
      </c>
      <c r="I127" s="25">
        <f t="shared" si="31"/>
        <v>0</v>
      </c>
      <c r="J127" s="25">
        <v>0</v>
      </c>
      <c r="K127" s="25">
        <v>0</v>
      </c>
      <c r="L127" s="25">
        <f t="shared" si="32"/>
        <v>0</v>
      </c>
      <c r="M127" s="25">
        <v>0</v>
      </c>
      <c r="N127" s="25">
        <v>0</v>
      </c>
      <c r="O127" s="25">
        <f t="shared" si="33"/>
        <v>0</v>
      </c>
      <c r="P127" s="25">
        <v>0</v>
      </c>
      <c r="Q127" s="78" t="e">
        <f>M127-#REF!</f>
        <v>#REF!</v>
      </c>
    </row>
    <row r="128" spans="1:17" ht="12.75">
      <c r="A128" s="44">
        <v>6920</v>
      </c>
      <c r="B128" s="44">
        <v>6920</v>
      </c>
      <c r="C128" s="3" t="s">
        <v>155</v>
      </c>
      <c r="D128" s="25">
        <v>199</v>
      </c>
      <c r="E128" s="25">
        <v>0</v>
      </c>
      <c r="F128" s="25">
        <f t="shared" si="30"/>
        <v>199</v>
      </c>
      <c r="G128" s="25">
        <v>398</v>
      </c>
      <c r="H128" s="25">
        <v>0</v>
      </c>
      <c r="I128" s="25">
        <f t="shared" si="31"/>
        <v>398</v>
      </c>
      <c r="J128" s="25">
        <v>398</v>
      </c>
      <c r="K128" s="25">
        <v>0</v>
      </c>
      <c r="L128" s="25">
        <f t="shared" si="32"/>
        <v>398</v>
      </c>
      <c r="M128" s="25">
        <v>2512.63</v>
      </c>
      <c r="N128" s="25">
        <v>0</v>
      </c>
      <c r="O128" s="25">
        <f t="shared" si="33"/>
        <v>2512.63</v>
      </c>
      <c r="P128" s="25">
        <v>0</v>
      </c>
      <c r="Q128" s="78" t="e">
        <f>M128-#REF!</f>
        <v>#REF!</v>
      </c>
    </row>
    <row r="129" spans="1:17" ht="12.75">
      <c r="A129" s="44">
        <v>6930</v>
      </c>
      <c r="B129" s="44">
        <v>6930</v>
      </c>
      <c r="C129" s="3" t="s">
        <v>156</v>
      </c>
      <c r="D129" s="25">
        <v>0</v>
      </c>
      <c r="E129" s="25">
        <v>0</v>
      </c>
      <c r="F129" s="25">
        <f t="shared" si="30"/>
        <v>0</v>
      </c>
      <c r="G129" s="25">
        <v>0</v>
      </c>
      <c r="H129" s="25">
        <v>0</v>
      </c>
      <c r="I129" s="25">
        <f t="shared" si="31"/>
        <v>0</v>
      </c>
      <c r="J129" s="25">
        <v>398</v>
      </c>
      <c r="K129" s="25">
        <v>0</v>
      </c>
      <c r="L129" s="25">
        <f t="shared" si="32"/>
        <v>398</v>
      </c>
      <c r="M129" s="25">
        <v>398</v>
      </c>
      <c r="N129" s="25">
        <v>0</v>
      </c>
      <c r="O129" s="25">
        <f t="shared" si="33"/>
        <v>398</v>
      </c>
      <c r="P129" s="25">
        <v>0</v>
      </c>
      <c r="Q129" s="78" t="e">
        <f>M129-#REF!</f>
        <v>#REF!</v>
      </c>
    </row>
    <row r="130" spans="1:17" ht="12.75">
      <c r="A130" s="44">
        <v>6940</v>
      </c>
      <c r="B130" s="44">
        <v>6940</v>
      </c>
      <c r="C130" s="3" t="s">
        <v>157</v>
      </c>
      <c r="D130" s="25">
        <v>0</v>
      </c>
      <c r="E130" s="25">
        <v>0</v>
      </c>
      <c r="F130" s="25">
        <f t="shared" si="30"/>
        <v>0</v>
      </c>
      <c r="G130" s="25">
        <v>0</v>
      </c>
      <c r="H130" s="25">
        <v>0</v>
      </c>
      <c r="I130" s="25">
        <f t="shared" si="31"/>
        <v>0</v>
      </c>
      <c r="J130" s="25">
        <v>0</v>
      </c>
      <c r="K130" s="25">
        <v>0</v>
      </c>
      <c r="L130" s="25">
        <f t="shared" si="32"/>
        <v>0</v>
      </c>
      <c r="M130" s="25">
        <v>0</v>
      </c>
      <c r="N130" s="25">
        <v>0</v>
      </c>
      <c r="O130" s="25">
        <f t="shared" si="33"/>
        <v>0</v>
      </c>
      <c r="P130" s="25">
        <v>0</v>
      </c>
      <c r="Q130" s="78" t="e">
        <f>M130-#REF!</f>
        <v>#REF!</v>
      </c>
    </row>
    <row r="131" spans="1:17" ht="12.75">
      <c r="A131" s="44">
        <v>7140</v>
      </c>
      <c r="B131" s="44">
        <v>7140</v>
      </c>
      <c r="C131" s="3" t="s">
        <v>159</v>
      </c>
      <c r="D131" s="25">
        <v>0</v>
      </c>
      <c r="E131" s="25">
        <v>0</v>
      </c>
      <c r="F131" s="25">
        <f t="shared" si="30"/>
        <v>0</v>
      </c>
      <c r="G131" s="25">
        <v>1932.85</v>
      </c>
      <c r="H131" s="25">
        <v>0</v>
      </c>
      <c r="I131" s="25">
        <f t="shared" si="31"/>
        <v>1932.85</v>
      </c>
      <c r="J131" s="25">
        <v>1932.85</v>
      </c>
      <c r="K131" s="25">
        <v>0</v>
      </c>
      <c r="L131" s="25">
        <f t="shared" si="32"/>
        <v>1932.85</v>
      </c>
      <c r="M131" s="25">
        <v>1932.85</v>
      </c>
      <c r="N131" s="25">
        <v>0</v>
      </c>
      <c r="O131" s="25">
        <f t="shared" si="33"/>
        <v>1932.85</v>
      </c>
      <c r="P131" s="25">
        <v>0</v>
      </c>
      <c r="Q131" s="78" t="e">
        <f>M131-#REF!</f>
        <v>#REF!</v>
      </c>
    </row>
    <row r="132" spans="1:17" ht="12.75">
      <c r="A132" s="44">
        <v>7320</v>
      </c>
      <c r="B132" s="44">
        <v>7320</v>
      </c>
      <c r="C132" s="3" t="s">
        <v>160</v>
      </c>
      <c r="D132" s="25">
        <v>0</v>
      </c>
      <c r="E132" s="25">
        <v>0</v>
      </c>
      <c r="F132" s="25">
        <f t="shared" si="30"/>
        <v>0</v>
      </c>
      <c r="G132" s="25">
        <v>0</v>
      </c>
      <c r="H132" s="25">
        <v>0</v>
      </c>
      <c r="I132" s="25">
        <f t="shared" si="31"/>
        <v>0</v>
      </c>
      <c r="J132" s="25">
        <v>0</v>
      </c>
      <c r="K132" s="25">
        <v>0</v>
      </c>
      <c r="L132" s="25">
        <f t="shared" si="32"/>
        <v>0</v>
      </c>
      <c r="M132" s="25">
        <v>0</v>
      </c>
      <c r="N132" s="25">
        <v>0</v>
      </c>
      <c r="O132" s="25">
        <f t="shared" si="33"/>
        <v>0</v>
      </c>
      <c r="P132" s="25">
        <v>0</v>
      </c>
      <c r="Q132" s="78" t="e">
        <f>M132-#REF!</f>
        <v>#REF!</v>
      </c>
    </row>
    <row r="133" spans="1:17" ht="12.75">
      <c r="A133" s="44">
        <v>7400</v>
      </c>
      <c r="B133" s="44">
        <v>7400</v>
      </c>
      <c r="C133" s="3" t="s">
        <v>161</v>
      </c>
      <c r="D133" s="25">
        <v>0</v>
      </c>
      <c r="E133" s="25">
        <v>0</v>
      </c>
      <c r="F133" s="25">
        <f t="shared" si="30"/>
        <v>0</v>
      </c>
      <c r="G133" s="25">
        <v>0</v>
      </c>
      <c r="H133" s="25">
        <v>0</v>
      </c>
      <c r="I133" s="25">
        <f t="shared" si="31"/>
        <v>0</v>
      </c>
      <c r="J133" s="25">
        <v>0</v>
      </c>
      <c r="K133" s="25">
        <v>0</v>
      </c>
      <c r="L133" s="25">
        <f t="shared" si="32"/>
        <v>0</v>
      </c>
      <c r="M133" s="25">
        <v>0</v>
      </c>
      <c r="N133" s="25">
        <v>0</v>
      </c>
      <c r="O133" s="25">
        <f t="shared" si="33"/>
        <v>0</v>
      </c>
      <c r="P133" s="25">
        <v>0</v>
      </c>
      <c r="Q133" s="78" t="e">
        <f>M133-#REF!</f>
        <v>#REF!</v>
      </c>
    </row>
    <row r="134" spans="1:17" ht="12.75">
      <c r="A134" s="44">
        <v>7430</v>
      </c>
      <c r="B134" s="44">
        <v>7430</v>
      </c>
      <c r="C134" s="3" t="s">
        <v>162</v>
      </c>
      <c r="D134" s="25">
        <v>0</v>
      </c>
      <c r="E134" s="25">
        <v>0</v>
      </c>
      <c r="F134" s="25">
        <f t="shared" si="30"/>
        <v>0</v>
      </c>
      <c r="G134" s="25">
        <v>1954</v>
      </c>
      <c r="H134" s="25">
        <v>0</v>
      </c>
      <c r="I134" s="25">
        <f t="shared" si="31"/>
        <v>1954</v>
      </c>
      <c r="J134" s="25">
        <v>1954</v>
      </c>
      <c r="K134" s="25">
        <v>0</v>
      </c>
      <c r="L134" s="25">
        <f t="shared" si="32"/>
        <v>1954</v>
      </c>
      <c r="M134" s="25">
        <v>26954</v>
      </c>
      <c r="N134" s="25">
        <v>0</v>
      </c>
      <c r="O134" s="25">
        <f t="shared" si="33"/>
        <v>26954</v>
      </c>
      <c r="P134" s="25">
        <v>0</v>
      </c>
      <c r="Q134" s="78" t="e">
        <f>M134-#REF!</f>
        <v>#REF!</v>
      </c>
    </row>
    <row r="135" spans="1:17" ht="12.75">
      <c r="A135" s="44">
        <v>7500</v>
      </c>
      <c r="B135" s="44">
        <v>7500</v>
      </c>
      <c r="C135" s="3" t="s">
        <v>163</v>
      </c>
      <c r="D135" s="25">
        <v>0</v>
      </c>
      <c r="E135" s="25">
        <v>0</v>
      </c>
      <c r="F135" s="25">
        <f t="shared" si="30"/>
        <v>0</v>
      </c>
      <c r="G135" s="25">
        <v>0</v>
      </c>
      <c r="H135" s="25">
        <v>0</v>
      </c>
      <c r="I135" s="25">
        <f t="shared" si="31"/>
        <v>0</v>
      </c>
      <c r="J135" s="25">
        <v>0</v>
      </c>
      <c r="K135" s="25">
        <v>0</v>
      </c>
      <c r="L135" s="25">
        <f t="shared" si="32"/>
        <v>0</v>
      </c>
      <c r="M135" s="25">
        <v>0</v>
      </c>
      <c r="N135" s="25">
        <v>0</v>
      </c>
      <c r="O135" s="25">
        <f t="shared" si="33"/>
        <v>0</v>
      </c>
      <c r="P135" s="25">
        <v>0</v>
      </c>
      <c r="Q135" s="78" t="e">
        <f>M135-#REF!</f>
        <v>#REF!</v>
      </c>
    </row>
    <row r="136" spans="1:17" ht="12.75">
      <c r="A136" s="44">
        <v>7601</v>
      </c>
      <c r="B136" s="44">
        <v>7601</v>
      </c>
      <c r="C136" s="3" t="s">
        <v>164</v>
      </c>
      <c r="D136" s="25">
        <v>0</v>
      </c>
      <c r="E136" s="25">
        <v>0</v>
      </c>
      <c r="F136" s="25">
        <f t="shared" si="30"/>
        <v>0</v>
      </c>
      <c r="G136" s="25">
        <v>0</v>
      </c>
      <c r="H136" s="25">
        <v>0</v>
      </c>
      <c r="I136" s="25">
        <f t="shared" si="31"/>
        <v>0</v>
      </c>
      <c r="J136" s="25">
        <v>0</v>
      </c>
      <c r="K136" s="25">
        <v>0</v>
      </c>
      <c r="L136" s="25">
        <f t="shared" si="32"/>
        <v>0</v>
      </c>
      <c r="M136" s="25">
        <v>-84765.39</v>
      </c>
      <c r="N136" s="25">
        <v>0</v>
      </c>
      <c r="O136" s="25">
        <f t="shared" si="33"/>
        <v>-84765.39</v>
      </c>
      <c r="P136" s="25">
        <v>0</v>
      </c>
      <c r="Q136" s="78" t="e">
        <f>M136-#REF!</f>
        <v>#REF!</v>
      </c>
    </row>
    <row r="137" spans="1:17" ht="12.75">
      <c r="A137" s="44">
        <v>7740</v>
      </c>
      <c r="B137" s="44">
        <v>7740</v>
      </c>
      <c r="C137" s="3" t="s">
        <v>165</v>
      </c>
      <c r="D137" s="25">
        <v>0</v>
      </c>
      <c r="E137" s="25">
        <v>0</v>
      </c>
      <c r="F137" s="25">
        <f t="shared" si="30"/>
        <v>0</v>
      </c>
      <c r="G137" s="25">
        <v>-0.5</v>
      </c>
      <c r="H137" s="25">
        <v>0</v>
      </c>
      <c r="I137" s="25">
        <f t="shared" si="31"/>
        <v>-0.5</v>
      </c>
      <c r="J137" s="25">
        <v>-0.72</v>
      </c>
      <c r="K137" s="25">
        <v>0</v>
      </c>
      <c r="L137" s="25">
        <f t="shared" si="32"/>
        <v>-0.72</v>
      </c>
      <c r="M137" s="25">
        <v>-0.72</v>
      </c>
      <c r="N137" s="25">
        <v>0</v>
      </c>
      <c r="O137" s="25">
        <f t="shared" si="33"/>
        <v>-0.72</v>
      </c>
      <c r="P137" s="25">
        <v>0</v>
      </c>
      <c r="Q137" s="78" t="e">
        <f>M137-#REF!</f>
        <v>#REF!</v>
      </c>
    </row>
    <row r="138" spans="1:17" ht="12.75">
      <c r="A138" s="44">
        <v>7770</v>
      </c>
      <c r="B138" s="44">
        <v>7770</v>
      </c>
      <c r="C138" s="3" t="s">
        <v>166</v>
      </c>
      <c r="D138" s="25">
        <v>253.75</v>
      </c>
      <c r="E138" s="25">
        <v>0</v>
      </c>
      <c r="F138" s="25">
        <f t="shared" si="30"/>
        <v>253.75</v>
      </c>
      <c r="G138" s="25">
        <v>532</v>
      </c>
      <c r="H138" s="25">
        <v>0</v>
      </c>
      <c r="I138" s="25">
        <f t="shared" si="31"/>
        <v>532</v>
      </c>
      <c r="J138" s="25">
        <v>1332.75</v>
      </c>
      <c r="K138" s="25">
        <v>0</v>
      </c>
      <c r="L138" s="25">
        <f t="shared" si="32"/>
        <v>1332.75</v>
      </c>
      <c r="M138" s="25">
        <v>1901.25</v>
      </c>
      <c r="N138" s="25">
        <v>0</v>
      </c>
      <c r="O138" s="25">
        <f t="shared" si="33"/>
        <v>1901.25</v>
      </c>
      <c r="P138" s="25">
        <v>0</v>
      </c>
      <c r="Q138" s="78" t="e">
        <f>M138-#REF!</f>
        <v>#REF!</v>
      </c>
    </row>
    <row r="139" spans="1:17" ht="12.75">
      <c r="A139" s="44">
        <v>7780</v>
      </c>
      <c r="B139" s="44">
        <v>7780</v>
      </c>
      <c r="C139" s="3" t="s">
        <v>167</v>
      </c>
      <c r="D139" s="25">
        <v>0</v>
      </c>
      <c r="E139" s="25">
        <v>0</v>
      </c>
      <c r="F139" s="25">
        <f t="shared" si="30"/>
        <v>0</v>
      </c>
      <c r="G139" s="25">
        <v>0</v>
      </c>
      <c r="H139" s="25">
        <v>0</v>
      </c>
      <c r="I139" s="25">
        <f t="shared" si="31"/>
        <v>0</v>
      </c>
      <c r="J139" s="25">
        <v>0</v>
      </c>
      <c r="K139" s="25">
        <v>0</v>
      </c>
      <c r="L139" s="25">
        <f t="shared" si="32"/>
        <v>0</v>
      </c>
      <c r="M139" s="25">
        <v>0</v>
      </c>
      <c r="N139" s="25">
        <v>0</v>
      </c>
      <c r="O139" s="25">
        <f t="shared" si="33"/>
        <v>0</v>
      </c>
      <c r="P139" s="25">
        <v>0</v>
      </c>
      <c r="Q139" s="78" t="e">
        <f>M139-#REF!</f>
        <v>#REF!</v>
      </c>
    </row>
    <row r="140" spans="1:17" ht="12.75">
      <c r="A140" s="44">
        <v>7790</v>
      </c>
      <c r="B140" s="44">
        <v>7790</v>
      </c>
      <c r="C140" s="3" t="s">
        <v>168</v>
      </c>
      <c r="D140" s="25">
        <v>-750</v>
      </c>
      <c r="E140" s="25">
        <v>3000</v>
      </c>
      <c r="F140" s="25">
        <f t="shared" si="30"/>
        <v>-3750</v>
      </c>
      <c r="G140" s="25">
        <v>-450.2</v>
      </c>
      <c r="H140" s="25">
        <v>6000</v>
      </c>
      <c r="I140" s="25">
        <f t="shared" si="31"/>
        <v>-6450.2</v>
      </c>
      <c r="J140" s="25">
        <v>-210.2</v>
      </c>
      <c r="K140" s="25">
        <v>9000</v>
      </c>
      <c r="L140" s="25">
        <f t="shared" si="32"/>
        <v>-9210.2</v>
      </c>
      <c r="M140" s="25">
        <v>2828.2</v>
      </c>
      <c r="N140" s="25">
        <v>12000</v>
      </c>
      <c r="O140" s="25">
        <f t="shared" si="33"/>
        <v>-9171.8</v>
      </c>
      <c r="P140" s="25">
        <v>12000</v>
      </c>
      <c r="Q140" s="78" t="e">
        <f>M140-#REF!</f>
        <v>#REF!</v>
      </c>
    </row>
    <row r="141" spans="1:17" ht="12.75">
      <c r="A141" s="44">
        <v>7791</v>
      </c>
      <c r="B141" s="44">
        <v>7791</v>
      </c>
      <c r="C141" s="3" t="s">
        <v>184</v>
      </c>
      <c r="D141" s="25">
        <v>0</v>
      </c>
      <c r="E141" s="25">
        <v>0</v>
      </c>
      <c r="F141" s="25">
        <f>D141-E141</f>
        <v>0</v>
      </c>
      <c r="G141" s="25">
        <v>0</v>
      </c>
      <c r="H141" s="25">
        <v>0</v>
      </c>
      <c r="I141" s="25">
        <f>G141-H141</f>
        <v>0</v>
      </c>
      <c r="J141" s="25">
        <v>0</v>
      </c>
      <c r="K141" s="25">
        <v>0</v>
      </c>
      <c r="L141" s="25">
        <f>J141-K141</f>
        <v>0</v>
      </c>
      <c r="M141" s="25">
        <v>0</v>
      </c>
      <c r="N141" s="25">
        <v>0</v>
      </c>
      <c r="O141" s="25">
        <f>M141-N141</f>
        <v>0</v>
      </c>
      <c r="P141" s="25">
        <v>0</v>
      </c>
      <c r="Q141" s="78" t="e">
        <f>M141-#REF!</f>
        <v>#REF!</v>
      </c>
    </row>
    <row r="142" spans="1:17" ht="12.75">
      <c r="A142" s="44">
        <v>7795</v>
      </c>
      <c r="B142" s="44">
        <v>7795</v>
      </c>
      <c r="C142" s="3" t="s">
        <v>188</v>
      </c>
      <c r="D142" s="25">
        <v>28</v>
      </c>
      <c r="E142" s="25">
        <v>5000</v>
      </c>
      <c r="F142" s="25">
        <f>D142-E142</f>
        <v>-4972</v>
      </c>
      <c r="G142" s="25">
        <v>52318.06</v>
      </c>
      <c r="H142" s="25">
        <v>30000</v>
      </c>
      <c r="I142" s="25">
        <f>G142-H142</f>
        <v>22318.059999999998</v>
      </c>
      <c r="J142" s="25">
        <v>67086.99</v>
      </c>
      <c r="K142" s="25">
        <v>35000</v>
      </c>
      <c r="L142" s="25">
        <f>J142-K142</f>
        <v>32086.990000000005</v>
      </c>
      <c r="M142" s="25">
        <v>67725.39</v>
      </c>
      <c r="N142" s="25">
        <v>38000</v>
      </c>
      <c r="O142" s="25">
        <f>M142-N142</f>
        <v>29725.39</v>
      </c>
      <c r="P142" s="25">
        <v>38000</v>
      </c>
      <c r="Q142" s="78" t="e">
        <f>M142-#REF!</f>
        <v>#REF!</v>
      </c>
    </row>
    <row r="143" spans="1:17" ht="12.75">
      <c r="A143" s="44">
        <v>7796</v>
      </c>
      <c r="B143" s="44">
        <v>7796</v>
      </c>
      <c r="C143" s="3" t="s">
        <v>194</v>
      </c>
      <c r="D143" s="25">
        <v>9275.75</v>
      </c>
      <c r="E143" s="25">
        <v>0</v>
      </c>
      <c r="F143" s="25">
        <f>D143-E143</f>
        <v>9275.75</v>
      </c>
      <c r="G143" s="25">
        <v>17701.25</v>
      </c>
      <c r="H143" s="25">
        <v>0</v>
      </c>
      <c r="I143" s="25">
        <f>G143-H143</f>
        <v>17701.25</v>
      </c>
      <c r="J143" s="25">
        <v>24830</v>
      </c>
      <c r="K143" s="25">
        <v>0</v>
      </c>
      <c r="L143" s="25">
        <f>J143-K143</f>
        <v>24830</v>
      </c>
      <c r="M143" s="25">
        <v>31815</v>
      </c>
      <c r="N143" s="25">
        <v>0</v>
      </c>
      <c r="O143" s="25">
        <f>M143-N143</f>
        <v>31815</v>
      </c>
      <c r="P143" s="25">
        <v>0</v>
      </c>
      <c r="Q143" s="78"/>
    </row>
    <row r="144" spans="1:17" ht="12.75">
      <c r="A144" s="44">
        <v>7797</v>
      </c>
      <c r="B144" s="44">
        <v>7797</v>
      </c>
      <c r="C144" s="3" t="s">
        <v>195</v>
      </c>
      <c r="D144" s="25">
        <v>0.76</v>
      </c>
      <c r="E144" s="25">
        <v>0</v>
      </c>
      <c r="F144" s="25">
        <f>D144-E144</f>
        <v>0.76</v>
      </c>
      <c r="G144" s="25">
        <v>4509.01</v>
      </c>
      <c r="H144" s="25">
        <v>0</v>
      </c>
      <c r="I144" s="25">
        <f>G144-H144</f>
        <v>4509.01</v>
      </c>
      <c r="J144" s="25">
        <v>5550.24</v>
      </c>
      <c r="K144" s="25">
        <v>0</v>
      </c>
      <c r="L144" s="25">
        <f>J144-K144</f>
        <v>5550.24</v>
      </c>
      <c r="M144" s="25">
        <v>6418.98</v>
      </c>
      <c r="N144" s="25">
        <v>0</v>
      </c>
      <c r="O144" s="25">
        <f>M144-N144</f>
        <v>6418.98</v>
      </c>
      <c r="P144" s="25">
        <v>0</v>
      </c>
      <c r="Q144" s="78"/>
    </row>
    <row r="145" spans="1:17" ht="12.75">
      <c r="A145" s="44">
        <v>7830</v>
      </c>
      <c r="B145" s="44">
        <v>7830</v>
      </c>
      <c r="C145" s="3" t="s">
        <v>169</v>
      </c>
      <c r="D145" s="25">
        <v>0</v>
      </c>
      <c r="E145" s="25">
        <v>0</v>
      </c>
      <c r="F145" s="25">
        <f t="shared" si="30"/>
        <v>0</v>
      </c>
      <c r="G145" s="25">
        <v>0</v>
      </c>
      <c r="H145" s="25">
        <v>0</v>
      </c>
      <c r="I145" s="25">
        <f t="shared" si="31"/>
        <v>0</v>
      </c>
      <c r="J145" s="25">
        <v>0</v>
      </c>
      <c r="K145" s="25">
        <v>0</v>
      </c>
      <c r="L145" s="25">
        <f t="shared" si="32"/>
        <v>0</v>
      </c>
      <c r="M145" s="25">
        <v>0</v>
      </c>
      <c r="N145" s="25">
        <v>50000</v>
      </c>
      <c r="O145" s="25">
        <f t="shared" si="33"/>
        <v>-50000</v>
      </c>
      <c r="P145" s="25">
        <v>50000</v>
      </c>
      <c r="Q145" s="78" t="e">
        <f>M145-#REF!</f>
        <v>#REF!</v>
      </c>
    </row>
    <row r="146" spans="1:17" ht="12.75">
      <c r="A146" s="44">
        <v>7990</v>
      </c>
      <c r="B146" s="44">
        <v>7990</v>
      </c>
      <c r="C146" s="3" t="s">
        <v>170</v>
      </c>
      <c r="D146" s="25">
        <v>0</v>
      </c>
      <c r="E146" s="25">
        <v>0</v>
      </c>
      <c r="F146" s="25">
        <f t="shared" si="30"/>
        <v>0</v>
      </c>
      <c r="G146" s="25">
        <v>0</v>
      </c>
      <c r="H146" s="25">
        <v>0</v>
      </c>
      <c r="I146" s="25">
        <f t="shared" si="31"/>
        <v>0</v>
      </c>
      <c r="J146" s="25">
        <v>0</v>
      </c>
      <c r="K146" s="25">
        <v>0</v>
      </c>
      <c r="L146" s="25">
        <f t="shared" si="32"/>
        <v>0</v>
      </c>
      <c r="M146" s="25">
        <v>0</v>
      </c>
      <c r="N146" s="25">
        <v>0</v>
      </c>
      <c r="O146" s="25">
        <f t="shared" si="33"/>
        <v>0</v>
      </c>
      <c r="P146" s="25">
        <v>0</v>
      </c>
      <c r="Q146" s="78" t="e">
        <f>M146-#REF!</f>
        <v>#REF!</v>
      </c>
    </row>
    <row r="147" spans="1:17" ht="12.75">
      <c r="A147" s="44"/>
      <c r="B147" s="44"/>
      <c r="C147" s="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78"/>
    </row>
    <row r="148" spans="1:17" ht="12.75">
      <c r="A148" s="21"/>
      <c r="B148" s="21"/>
      <c r="C148" s="17" t="s">
        <v>9</v>
      </c>
      <c r="D148" s="18">
        <f aca="true" t="shared" si="34" ref="D148:P148">SUM(D111:D147)</f>
        <v>238079.01</v>
      </c>
      <c r="E148" s="18">
        <f t="shared" si="34"/>
        <v>158000</v>
      </c>
      <c r="F148" s="18">
        <f t="shared" si="34"/>
        <v>80079.01</v>
      </c>
      <c r="G148" s="18">
        <f t="shared" si="34"/>
        <v>651822.6799999999</v>
      </c>
      <c r="H148" s="18">
        <f t="shared" si="34"/>
        <v>381000</v>
      </c>
      <c r="I148" s="18">
        <f t="shared" si="34"/>
        <v>270822.68</v>
      </c>
      <c r="J148" s="18">
        <f t="shared" si="34"/>
        <v>826148.62</v>
      </c>
      <c r="K148" s="18">
        <f t="shared" si="34"/>
        <v>564000</v>
      </c>
      <c r="L148" s="18">
        <f t="shared" si="34"/>
        <v>262148.61999999994</v>
      </c>
      <c r="M148" s="18">
        <f t="shared" si="34"/>
        <v>1050405.73</v>
      </c>
      <c r="N148" s="18">
        <f t="shared" si="34"/>
        <v>800000</v>
      </c>
      <c r="O148" s="18">
        <f t="shared" si="34"/>
        <v>250405.72999999998</v>
      </c>
      <c r="P148" s="18">
        <f t="shared" si="34"/>
        <v>800000</v>
      </c>
      <c r="Q148" s="79" t="e">
        <f>M148-#REF!</f>
        <v>#REF!</v>
      </c>
    </row>
    <row r="149" spans="1:17" ht="12.75">
      <c r="A149" s="21"/>
      <c r="B149" s="21"/>
      <c r="C149" s="17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8"/>
    </row>
    <row r="150" spans="1:17" ht="12.75">
      <c r="A150" s="44">
        <v>6000</v>
      </c>
      <c r="B150" s="44">
        <v>6000</v>
      </c>
      <c r="C150" s="3" t="s">
        <v>171</v>
      </c>
      <c r="D150" s="25">
        <v>76953</v>
      </c>
      <c r="E150" s="25">
        <v>82500</v>
      </c>
      <c r="F150" s="25">
        <f>D150-E150</f>
        <v>-5547</v>
      </c>
      <c r="G150" s="25">
        <v>145893.75</v>
      </c>
      <c r="H150" s="25">
        <v>165000</v>
      </c>
      <c r="I150" s="25">
        <f>G150-H150</f>
        <v>-19106.25</v>
      </c>
      <c r="J150" s="25">
        <v>214545.75</v>
      </c>
      <c r="K150" s="25">
        <v>247500</v>
      </c>
      <c r="L150" s="25">
        <f>J150-K150</f>
        <v>-32954.25</v>
      </c>
      <c r="M150" s="25">
        <v>286249.75</v>
      </c>
      <c r="N150" s="25">
        <v>330000</v>
      </c>
      <c r="O150" s="25">
        <f>M150-N150</f>
        <v>-43750.25</v>
      </c>
      <c r="P150" s="25">
        <v>330000</v>
      </c>
      <c r="Q150" s="78" t="e">
        <f>M150-#REF!</f>
        <v>#REF!</v>
      </c>
    </row>
    <row r="151" spans="1:17" ht="12.75">
      <c r="A151" s="44">
        <v>6010</v>
      </c>
      <c r="B151" s="44">
        <v>6010</v>
      </c>
      <c r="C151" s="3" t="s">
        <v>172</v>
      </c>
      <c r="D151" s="25">
        <v>3843.99</v>
      </c>
      <c r="E151" s="25">
        <v>0</v>
      </c>
      <c r="F151" s="25">
        <f>D151-E151</f>
        <v>3843.99</v>
      </c>
      <c r="G151" s="25">
        <v>7690.65</v>
      </c>
      <c r="H151" s="25">
        <v>0</v>
      </c>
      <c r="I151" s="25">
        <f>G151-H151</f>
        <v>7690.65</v>
      </c>
      <c r="J151" s="25">
        <v>11537.31</v>
      </c>
      <c r="K151" s="25">
        <v>0</v>
      </c>
      <c r="L151" s="25">
        <f>J151-K151</f>
        <v>11537.31</v>
      </c>
      <c r="M151" s="25">
        <v>15384</v>
      </c>
      <c r="N151" s="25">
        <v>0</v>
      </c>
      <c r="O151" s="25">
        <f>M151-N151</f>
        <v>15384</v>
      </c>
      <c r="P151" s="25">
        <v>0</v>
      </c>
      <c r="Q151" s="78" t="e">
        <f>M151-#REF!</f>
        <v>#REF!</v>
      </c>
    </row>
    <row r="152" spans="1:17" ht="12.75">
      <c r="A152" s="21"/>
      <c r="B152" s="21"/>
      <c r="C152" s="17" t="s">
        <v>18</v>
      </c>
      <c r="D152" s="18">
        <f>SUM(D150:D151)</f>
        <v>80796.99</v>
      </c>
      <c r="E152" s="18">
        <f aca="true" t="shared" si="35" ref="E152:P152">SUM(E150:E151)</f>
        <v>82500</v>
      </c>
      <c r="F152" s="18">
        <f t="shared" si="35"/>
        <v>-1703.0100000000002</v>
      </c>
      <c r="G152" s="18">
        <f t="shared" si="35"/>
        <v>153584.4</v>
      </c>
      <c r="H152" s="18">
        <f t="shared" si="35"/>
        <v>165000</v>
      </c>
      <c r="I152" s="18">
        <f t="shared" si="35"/>
        <v>-11415.6</v>
      </c>
      <c r="J152" s="18">
        <f t="shared" si="35"/>
        <v>226083.06</v>
      </c>
      <c r="K152" s="18">
        <f t="shared" si="35"/>
        <v>247500</v>
      </c>
      <c r="L152" s="18">
        <f t="shared" si="35"/>
        <v>-21416.940000000002</v>
      </c>
      <c r="M152" s="18">
        <f t="shared" si="35"/>
        <v>301633.75</v>
      </c>
      <c r="N152" s="18">
        <f t="shared" si="35"/>
        <v>330000</v>
      </c>
      <c r="O152" s="18">
        <f t="shared" si="35"/>
        <v>-28366.25</v>
      </c>
      <c r="P152" s="18">
        <f t="shared" si="35"/>
        <v>330000</v>
      </c>
      <c r="Q152" s="78" t="e">
        <f>M152-#REF!</f>
        <v>#REF!</v>
      </c>
    </row>
    <row r="153" spans="1:17" ht="12.75">
      <c r="A153" s="44"/>
      <c r="B153" s="44"/>
      <c r="C153" s="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78"/>
    </row>
    <row r="154" spans="1:17" ht="13.5" customHeight="1">
      <c r="A154" s="21"/>
      <c r="B154" s="21"/>
      <c r="C154" s="17" t="s">
        <v>5</v>
      </c>
      <c r="D154" s="18">
        <f aca="true" t="shared" si="36" ref="D154:P154">D66-D84-D109-D148-D152</f>
        <v>-789430.04</v>
      </c>
      <c r="E154" s="18">
        <f t="shared" si="36"/>
        <v>-1132777</v>
      </c>
      <c r="F154" s="18">
        <f t="shared" si="36"/>
        <v>343346.96</v>
      </c>
      <c r="G154" s="18">
        <f t="shared" si="36"/>
        <v>1561789.880000001</v>
      </c>
      <c r="H154" s="18">
        <f t="shared" si="36"/>
        <v>1860195</v>
      </c>
      <c r="I154" s="18">
        <f t="shared" si="36"/>
        <v>-298405.1199999998</v>
      </c>
      <c r="J154" s="18">
        <f t="shared" si="36"/>
        <v>1020724.2000000002</v>
      </c>
      <c r="K154" s="18">
        <f t="shared" si="36"/>
        <v>523899</v>
      </c>
      <c r="L154" s="18">
        <f t="shared" si="36"/>
        <v>496825.19999999984</v>
      </c>
      <c r="M154" s="18">
        <f t="shared" si="36"/>
        <v>277228.24999999814</v>
      </c>
      <c r="N154" s="18">
        <f t="shared" si="36"/>
        <v>33505</v>
      </c>
      <c r="O154" s="18">
        <f t="shared" si="36"/>
        <v>243723.24999999953</v>
      </c>
      <c r="P154" s="18">
        <f t="shared" si="36"/>
        <v>33505</v>
      </c>
      <c r="Q154" s="79" t="e">
        <f>M154-#REF!</f>
        <v>#REF!</v>
      </c>
    </row>
    <row r="155" spans="1:17" ht="13.5" customHeight="1">
      <c r="A155" s="44"/>
      <c r="B155" s="44"/>
      <c r="C155" s="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78"/>
    </row>
    <row r="156" spans="1:17" ht="13.5" customHeight="1">
      <c r="A156" s="44">
        <v>8050</v>
      </c>
      <c r="B156" s="44">
        <v>8050</v>
      </c>
      <c r="C156" s="3" t="s">
        <v>11</v>
      </c>
      <c r="D156" s="25">
        <v>0</v>
      </c>
      <c r="E156" s="25">
        <v>0</v>
      </c>
      <c r="F156" s="25">
        <f>D156-E156</f>
        <v>0</v>
      </c>
      <c r="G156" s="25">
        <v>0</v>
      </c>
      <c r="H156" s="25">
        <v>0</v>
      </c>
      <c r="I156" s="25">
        <f>G156-H156</f>
        <v>0</v>
      </c>
      <c r="J156" s="25">
        <v>0</v>
      </c>
      <c r="K156" s="25">
        <v>0</v>
      </c>
      <c r="L156" s="25">
        <f>J156-K156</f>
        <v>0</v>
      </c>
      <c r="M156" s="25">
        <v>-3483.57</v>
      </c>
      <c r="N156" s="25">
        <v>-15000</v>
      </c>
      <c r="O156" s="25">
        <f>M156-N156</f>
        <v>11516.43</v>
      </c>
      <c r="P156" s="25">
        <v>-15000</v>
      </c>
      <c r="Q156" s="78" t="e">
        <f>M156-#REF!</f>
        <v>#REF!</v>
      </c>
    </row>
    <row r="157" spans="1:17" ht="13.5" customHeight="1">
      <c r="A157" s="44">
        <v>8070</v>
      </c>
      <c r="B157" s="44">
        <v>8070</v>
      </c>
      <c r="C157" s="3" t="s">
        <v>64</v>
      </c>
      <c r="D157" s="25">
        <v>0</v>
      </c>
      <c r="E157" s="25">
        <v>0</v>
      </c>
      <c r="F157" s="25">
        <f>D157-E157</f>
        <v>0</v>
      </c>
      <c r="G157" s="25">
        <v>0</v>
      </c>
      <c r="H157" s="25">
        <v>0</v>
      </c>
      <c r="I157" s="25">
        <f>G157-H157</f>
        <v>0</v>
      </c>
      <c r="J157" s="25">
        <v>0</v>
      </c>
      <c r="K157" s="25">
        <v>0</v>
      </c>
      <c r="L157" s="25">
        <f>J157-K157</f>
        <v>0</v>
      </c>
      <c r="M157" s="25">
        <v>0</v>
      </c>
      <c r="N157" s="25">
        <v>0</v>
      </c>
      <c r="O157" s="25">
        <f>M157-N157</f>
        <v>0</v>
      </c>
      <c r="P157" s="25">
        <v>0</v>
      </c>
      <c r="Q157" s="78" t="e">
        <f>M157-#REF!</f>
        <v>#REF!</v>
      </c>
    </row>
    <row r="158" spans="1:17" ht="13.5" customHeight="1">
      <c r="A158" s="44">
        <v>8150</v>
      </c>
      <c r="B158" s="44">
        <v>8150</v>
      </c>
      <c r="C158" s="3" t="s">
        <v>173</v>
      </c>
      <c r="D158" s="25">
        <v>11016.71</v>
      </c>
      <c r="E158" s="25">
        <v>0</v>
      </c>
      <c r="F158" s="25">
        <f>D158-E158</f>
        <v>11016.71</v>
      </c>
      <c r="G158" s="25">
        <v>19766.72</v>
      </c>
      <c r="H158" s="25">
        <v>0</v>
      </c>
      <c r="I158" s="25">
        <f>G158-H158</f>
        <v>19766.72</v>
      </c>
      <c r="J158" s="25">
        <v>28516.73</v>
      </c>
      <c r="K158" s="25">
        <v>0</v>
      </c>
      <c r="L158" s="25">
        <f>J158-K158</f>
        <v>28516.73</v>
      </c>
      <c r="M158" s="25">
        <v>29934.27</v>
      </c>
      <c r="N158" s="25">
        <v>46000</v>
      </c>
      <c r="O158" s="25">
        <f>M158-N158</f>
        <v>-16065.73</v>
      </c>
      <c r="P158" s="25">
        <v>46000</v>
      </c>
      <c r="Q158" s="78" t="e">
        <f>M158-#REF!</f>
        <v>#REF!</v>
      </c>
    </row>
    <row r="159" spans="1:17" ht="13.5" customHeight="1">
      <c r="A159" s="21"/>
      <c r="B159" s="21"/>
      <c r="C159" s="17" t="s">
        <v>52</v>
      </c>
      <c r="D159" s="18">
        <f>SUM(D156:D158)</f>
        <v>11016.71</v>
      </c>
      <c r="E159" s="18">
        <f aca="true" t="shared" si="37" ref="E159:P159">SUM(E156:E158)</f>
        <v>0</v>
      </c>
      <c r="F159" s="18">
        <f t="shared" si="37"/>
        <v>11016.71</v>
      </c>
      <c r="G159" s="18">
        <f t="shared" si="37"/>
        <v>19766.72</v>
      </c>
      <c r="H159" s="18">
        <f t="shared" si="37"/>
        <v>0</v>
      </c>
      <c r="I159" s="18">
        <f t="shared" si="37"/>
        <v>19766.72</v>
      </c>
      <c r="J159" s="18">
        <f t="shared" si="37"/>
        <v>28516.73</v>
      </c>
      <c r="K159" s="18">
        <f t="shared" si="37"/>
        <v>0</v>
      </c>
      <c r="L159" s="18">
        <f t="shared" si="37"/>
        <v>28516.73</v>
      </c>
      <c r="M159" s="18">
        <f t="shared" si="37"/>
        <v>26450.7</v>
      </c>
      <c r="N159" s="18">
        <f t="shared" si="37"/>
        <v>31000</v>
      </c>
      <c r="O159" s="18">
        <f t="shared" si="37"/>
        <v>-4549.299999999999</v>
      </c>
      <c r="P159" s="18">
        <f t="shared" si="37"/>
        <v>31000</v>
      </c>
      <c r="Q159" s="78" t="e">
        <f>M159-#REF!</f>
        <v>#REF!</v>
      </c>
    </row>
    <row r="160" spans="1:17" ht="12.75">
      <c r="A160" s="44"/>
      <c r="B160" s="44"/>
      <c r="C160" s="3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78"/>
    </row>
    <row r="161" spans="1:17" ht="12.75">
      <c r="A161" s="21"/>
      <c r="B161" s="21"/>
      <c r="C161" s="19" t="s">
        <v>16</v>
      </c>
      <c r="D161" s="20">
        <f>D154-D159</f>
        <v>-800446.75</v>
      </c>
      <c r="E161" s="20">
        <f aca="true" t="shared" si="38" ref="E161:P161">E154-E159</f>
        <v>-1132777</v>
      </c>
      <c r="F161" s="20">
        <f t="shared" si="38"/>
        <v>332330.25</v>
      </c>
      <c r="G161" s="20">
        <f t="shared" si="38"/>
        <v>1542023.160000001</v>
      </c>
      <c r="H161" s="20">
        <f t="shared" si="38"/>
        <v>1860195</v>
      </c>
      <c r="I161" s="20">
        <f t="shared" si="38"/>
        <v>-318171.83999999985</v>
      </c>
      <c r="J161" s="20">
        <f t="shared" si="38"/>
        <v>992207.4700000002</v>
      </c>
      <c r="K161" s="20">
        <f t="shared" si="38"/>
        <v>523899</v>
      </c>
      <c r="L161" s="20">
        <f t="shared" si="38"/>
        <v>468308.46999999986</v>
      </c>
      <c r="M161" s="20">
        <f t="shared" si="38"/>
        <v>250777.54999999813</v>
      </c>
      <c r="N161" s="20">
        <f t="shared" si="38"/>
        <v>2505</v>
      </c>
      <c r="O161" s="20">
        <f t="shared" si="38"/>
        <v>248272.54999999952</v>
      </c>
      <c r="P161" s="20">
        <f t="shared" si="38"/>
        <v>2505</v>
      </c>
      <c r="Q161" s="80" t="e">
        <f>M161-#REF!</f>
        <v>#REF!</v>
      </c>
    </row>
    <row r="162" spans="5:17" ht="15.75" customHeight="1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2.7109375" style="0" customWidth="1"/>
  </cols>
  <sheetData>
    <row r="1" spans="1:16" ht="15">
      <c r="A1" s="2">
        <v>114</v>
      </c>
      <c r="C1" s="1" t="s">
        <v>47</v>
      </c>
      <c r="D1" s="1" t="str">
        <f>Totalt!D1</f>
        <v>Pr desember</v>
      </c>
      <c r="H1" s="9"/>
      <c r="J1" s="9"/>
      <c r="K1"/>
      <c r="M1"/>
      <c r="N1"/>
      <c r="O1"/>
      <c r="P1"/>
    </row>
    <row r="2" spans="3:16" ht="15">
      <c r="C2" s="1"/>
      <c r="D2" s="1"/>
      <c r="K2" s="1"/>
      <c r="M2" s="1"/>
      <c r="N2" s="1"/>
      <c r="O2" s="1"/>
      <c r="P2" s="1"/>
    </row>
    <row r="3" spans="3:16" ht="15">
      <c r="C3" s="1" t="s">
        <v>53</v>
      </c>
      <c r="D3" s="1"/>
      <c r="K3" s="1"/>
      <c r="M3" s="1"/>
      <c r="N3" s="1"/>
      <c r="O3" s="1"/>
      <c r="P3" s="1"/>
    </row>
    <row r="4" spans="3:16" ht="15">
      <c r="C4" s="1"/>
      <c r="D4" s="1"/>
      <c r="K4" s="1"/>
      <c r="M4" s="1"/>
      <c r="N4" s="1"/>
      <c r="O4" s="1"/>
      <c r="P4" s="1"/>
    </row>
    <row r="5" spans="1:17" s="84" customFormat="1" ht="12" hidden="1">
      <c r="A5" s="82"/>
      <c r="B5" s="82"/>
      <c r="C5" s="83"/>
      <c r="D5" s="83" t="e">
        <f>Totalt!D5</f>
        <v>#REF!</v>
      </c>
      <c r="E5" s="83" t="e">
        <f>Totalt!E5</f>
        <v>#REF!</v>
      </c>
      <c r="F5" s="83">
        <f>Totalt!F5</f>
        <v>0</v>
      </c>
      <c r="G5" s="83" t="e">
        <f>Totalt!G5</f>
        <v>#REF!</v>
      </c>
      <c r="H5" s="83">
        <v>201701</v>
      </c>
      <c r="I5" s="83">
        <f>Totalt!I5</f>
        <v>0</v>
      </c>
      <c r="J5" s="83" t="e">
        <f>Totalt!J5</f>
        <v>#REF!</v>
      </c>
      <c r="K5" s="83" t="e">
        <f>Totalt!K5</f>
        <v>#REF!</v>
      </c>
      <c r="L5" s="83">
        <f>Totalt!L5</f>
        <v>0</v>
      </c>
      <c r="M5" s="83" t="e">
        <f>Totalt!M5</f>
        <v>#REF!</v>
      </c>
      <c r="N5" s="83" t="e">
        <f>Totalt!N5</f>
        <v>#REF!</v>
      </c>
      <c r="O5" s="83">
        <f>Totalt!O5</f>
        <v>0</v>
      </c>
      <c r="P5" s="83" t="e">
        <f>Totalt!P5</f>
        <v>#REF!</v>
      </c>
      <c r="Q5" s="82"/>
    </row>
    <row r="6" spans="1:17" s="84" customFormat="1" ht="12" hidden="1">
      <c r="A6" s="82"/>
      <c r="B6" s="82"/>
      <c r="C6" s="83"/>
      <c r="D6" s="83">
        <v>201703</v>
      </c>
      <c r="E6" s="83">
        <f>Totalt!E6</f>
        <v>201703</v>
      </c>
      <c r="F6" s="83">
        <f>Totalt!F6</f>
        <v>0</v>
      </c>
      <c r="G6" s="83">
        <v>201706</v>
      </c>
      <c r="H6" s="83" t="e">
        <f>Totalt!H6</f>
        <v>#REF!</v>
      </c>
      <c r="I6" s="83">
        <f>Totalt!I6</f>
        <v>0</v>
      </c>
      <c r="J6" s="83">
        <f>Totalt!J6</f>
        <v>201709</v>
      </c>
      <c r="K6" s="83" t="e">
        <f>Totalt!K6</f>
        <v>#REF!</v>
      </c>
      <c r="L6" s="83">
        <f>Totalt!L6</f>
        <v>0</v>
      </c>
      <c r="M6" s="83">
        <f>Totalt!M6</f>
        <v>201712</v>
      </c>
      <c r="N6" s="83" t="e">
        <f>Totalt!N6</f>
        <v>#REF!</v>
      </c>
      <c r="O6" s="83">
        <f>Totalt!O6</f>
        <v>0</v>
      </c>
      <c r="P6" s="83" t="e">
        <f>Totalt!P6</f>
        <v>#REF!</v>
      </c>
      <c r="Q6" s="82"/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23" t="s">
        <v>175</v>
      </c>
      <c r="H8" s="23" t="s">
        <v>175</v>
      </c>
      <c r="I8" s="23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373650</v>
      </c>
      <c r="E9" s="24">
        <v>368700</v>
      </c>
      <c r="F9" s="24">
        <f aca="true" t="shared" si="0" ref="F9:F15">D9-E9</f>
        <v>4950</v>
      </c>
      <c r="G9" s="24">
        <v>370595.53</v>
      </c>
      <c r="H9" s="24">
        <v>368700</v>
      </c>
      <c r="I9" s="24">
        <f aca="true" t="shared" si="1" ref="I9:I15">G9-H9</f>
        <v>1895.530000000028</v>
      </c>
      <c r="J9" s="24">
        <v>334837.53</v>
      </c>
      <c r="K9" s="24">
        <v>368700</v>
      </c>
      <c r="L9" s="24">
        <f aca="true" t="shared" si="2" ref="L9:L15">J9-K9</f>
        <v>-33862.46999999997</v>
      </c>
      <c r="M9" s="24">
        <v>702437.7</v>
      </c>
      <c r="N9" s="24">
        <v>737400</v>
      </c>
      <c r="O9" s="24">
        <f aca="true" t="shared" si="3" ref="O9:O15">M9-N9</f>
        <v>-34962.30000000005</v>
      </c>
      <c r="P9" s="24">
        <v>737400</v>
      </c>
      <c r="Q9" s="77" t="e">
        <f>M9-#REF!</f>
        <v>#REF!</v>
      </c>
    </row>
    <row r="10" spans="1:17" ht="12.75">
      <c r="A10" s="2">
        <v>322</v>
      </c>
      <c r="B10" s="2">
        <v>322</v>
      </c>
      <c r="C10" s="3" t="s">
        <v>67</v>
      </c>
      <c r="D10" s="25">
        <v>0</v>
      </c>
      <c r="E10" s="25">
        <v>0</v>
      </c>
      <c r="F10" s="25">
        <f t="shared" si="0"/>
        <v>0</v>
      </c>
      <c r="G10" s="25">
        <v>19000</v>
      </c>
      <c r="H10" s="25">
        <v>0</v>
      </c>
      <c r="I10" s="25">
        <f t="shared" si="1"/>
        <v>19000</v>
      </c>
      <c r="J10" s="25">
        <v>19000</v>
      </c>
      <c r="K10" s="25">
        <v>0</v>
      </c>
      <c r="L10" s="25">
        <f t="shared" si="2"/>
        <v>19000</v>
      </c>
      <c r="M10" s="25">
        <v>26750</v>
      </c>
      <c r="N10" s="25">
        <v>48000</v>
      </c>
      <c r="O10" s="25">
        <f t="shared" si="3"/>
        <v>-21250</v>
      </c>
      <c r="P10" s="25">
        <v>48000</v>
      </c>
      <c r="Q10" s="78" t="e">
        <f>M10-#REF!</f>
        <v>#REF!</v>
      </c>
    </row>
    <row r="11" spans="1:17" ht="12.75">
      <c r="A11" s="2">
        <v>323</v>
      </c>
      <c r="B11" s="2">
        <v>323</v>
      </c>
      <c r="C11" s="3" t="s">
        <v>68</v>
      </c>
      <c r="D11" s="25">
        <v>103446</v>
      </c>
      <c r="E11" s="25">
        <v>65000</v>
      </c>
      <c r="F11" s="25">
        <f t="shared" si="0"/>
        <v>38446</v>
      </c>
      <c r="G11" s="25">
        <v>151564</v>
      </c>
      <c r="H11" s="25">
        <v>150000</v>
      </c>
      <c r="I11" s="25">
        <f t="shared" si="1"/>
        <v>1564</v>
      </c>
      <c r="J11" s="25">
        <v>196562.45</v>
      </c>
      <c r="K11" s="25">
        <v>175000</v>
      </c>
      <c r="L11" s="25">
        <f t="shared" si="2"/>
        <v>21562.45000000001</v>
      </c>
      <c r="M11" s="25">
        <v>308127</v>
      </c>
      <c r="N11" s="25">
        <v>250000</v>
      </c>
      <c r="O11" s="25">
        <f t="shared" si="3"/>
        <v>58127</v>
      </c>
      <c r="P11" s="25">
        <v>250000</v>
      </c>
      <c r="Q11" s="78" t="e">
        <f>M11-#REF!</f>
        <v>#REF!</v>
      </c>
    </row>
    <row r="12" spans="1:17" ht="12.75">
      <c r="A12" s="2">
        <v>324</v>
      </c>
      <c r="B12" s="2">
        <v>324</v>
      </c>
      <c r="C12" s="3" t="s">
        <v>69</v>
      </c>
      <c r="D12" s="25">
        <v>0</v>
      </c>
      <c r="E12" s="25">
        <v>0</v>
      </c>
      <c r="F12" s="25">
        <f t="shared" si="0"/>
        <v>0</v>
      </c>
      <c r="G12" s="25">
        <v>0</v>
      </c>
      <c r="H12" s="25">
        <v>0</v>
      </c>
      <c r="I12" s="25">
        <f t="shared" si="1"/>
        <v>0</v>
      </c>
      <c r="J12" s="25">
        <v>0</v>
      </c>
      <c r="K12" s="25">
        <v>0</v>
      </c>
      <c r="L12" s="25">
        <f t="shared" si="2"/>
        <v>0</v>
      </c>
      <c r="M12" s="25">
        <v>5175</v>
      </c>
      <c r="N12" s="25">
        <v>0</v>
      </c>
      <c r="O12" s="25">
        <f t="shared" si="3"/>
        <v>5175</v>
      </c>
      <c r="P12" s="25">
        <v>0</v>
      </c>
      <c r="Q12" s="78" t="e">
        <f>M12-#REF!</f>
        <v>#REF!</v>
      </c>
    </row>
    <row r="13" spans="1:17" ht="12.75">
      <c r="A13" s="2">
        <v>325</v>
      </c>
      <c r="B13" s="2">
        <v>325</v>
      </c>
      <c r="C13" s="3" t="s">
        <v>70</v>
      </c>
      <c r="D13" s="25">
        <v>2503.95</v>
      </c>
      <c r="E13" s="25">
        <v>0</v>
      </c>
      <c r="F13" s="25">
        <f t="shared" si="0"/>
        <v>2503.95</v>
      </c>
      <c r="G13" s="25">
        <v>36628.95</v>
      </c>
      <c r="H13" s="25">
        <v>0</v>
      </c>
      <c r="I13" s="25">
        <f t="shared" si="1"/>
        <v>36628.95</v>
      </c>
      <c r="J13" s="25">
        <v>172575.95</v>
      </c>
      <c r="K13" s="25">
        <v>60000</v>
      </c>
      <c r="L13" s="25">
        <f t="shared" si="2"/>
        <v>112575.95000000001</v>
      </c>
      <c r="M13" s="25">
        <v>271072.95</v>
      </c>
      <c r="N13" s="25">
        <v>217000</v>
      </c>
      <c r="O13" s="25">
        <f t="shared" si="3"/>
        <v>54072.95000000001</v>
      </c>
      <c r="P13" s="25">
        <v>217000</v>
      </c>
      <c r="Q13" s="78" t="e">
        <f>M13-#REF!</f>
        <v>#REF!</v>
      </c>
    </row>
    <row r="14" spans="1:17" ht="12.75">
      <c r="A14" s="2">
        <v>326</v>
      </c>
      <c r="B14" s="2">
        <v>326</v>
      </c>
      <c r="C14" s="3" t="s">
        <v>1</v>
      </c>
      <c r="D14" s="25">
        <v>3750</v>
      </c>
      <c r="E14" s="25">
        <v>0</v>
      </c>
      <c r="F14" s="25">
        <f t="shared" si="0"/>
        <v>3750</v>
      </c>
      <c r="G14" s="25">
        <v>4905</v>
      </c>
      <c r="H14" s="25">
        <v>0</v>
      </c>
      <c r="I14" s="25">
        <f t="shared" si="1"/>
        <v>4905</v>
      </c>
      <c r="J14" s="25">
        <v>4905</v>
      </c>
      <c r="K14" s="25">
        <v>0</v>
      </c>
      <c r="L14" s="25">
        <f t="shared" si="2"/>
        <v>4905</v>
      </c>
      <c r="M14" s="25">
        <v>22225.25</v>
      </c>
      <c r="N14" s="25">
        <v>0</v>
      </c>
      <c r="O14" s="25">
        <f t="shared" si="3"/>
        <v>22225.25</v>
      </c>
      <c r="P14" s="25">
        <v>0</v>
      </c>
      <c r="Q14" s="78" t="e">
        <f>M14-#REF!</f>
        <v>#REF!</v>
      </c>
    </row>
    <row r="15" spans="1:17" ht="12.75">
      <c r="A15" s="15"/>
      <c r="B15" s="16"/>
      <c r="C15" s="17" t="s">
        <v>187</v>
      </c>
      <c r="D15" s="18">
        <f>SUM(D9:D14)</f>
        <v>483349.95</v>
      </c>
      <c r="E15" s="18">
        <f>SUM(E9:E14)</f>
        <v>433700</v>
      </c>
      <c r="F15" s="18">
        <f t="shared" si="0"/>
        <v>49649.95000000001</v>
      </c>
      <c r="G15" s="18">
        <f>SUM(G9:G14)</f>
        <v>582693.48</v>
      </c>
      <c r="H15" s="18">
        <f>SUM(H9:H14)</f>
        <v>518700</v>
      </c>
      <c r="I15" s="18">
        <f t="shared" si="1"/>
        <v>63993.47999999998</v>
      </c>
      <c r="J15" s="18">
        <f>SUM(J9:J14)</f>
        <v>727880.9299999999</v>
      </c>
      <c r="K15" s="18">
        <f>SUM(K9:K14)</f>
        <v>603700</v>
      </c>
      <c r="L15" s="18">
        <f t="shared" si="2"/>
        <v>124180.92999999993</v>
      </c>
      <c r="M15" s="18">
        <f>SUM(M9:M14)</f>
        <v>1335787.9</v>
      </c>
      <c r="N15" s="18">
        <f>SUM(N9:N14)</f>
        <v>1252400</v>
      </c>
      <c r="O15" s="18">
        <f t="shared" si="3"/>
        <v>83387.8999999999</v>
      </c>
      <c r="P15" s="18">
        <f>SUM(P9:P14)</f>
        <v>1252400</v>
      </c>
      <c r="Q15" s="79" t="e">
        <f>M15-#REF!</f>
        <v>#REF!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272421.84</v>
      </c>
      <c r="E17" s="25">
        <v>93000</v>
      </c>
      <c r="F17" s="25">
        <f aca="true" t="shared" si="4" ref="F17:F24">D17-E17</f>
        <v>179421.84000000003</v>
      </c>
      <c r="G17" s="25">
        <v>412374.99</v>
      </c>
      <c r="H17" s="25">
        <v>223500</v>
      </c>
      <c r="I17" s="25">
        <f aca="true" t="shared" si="5" ref="I17:I24">G17-H17</f>
        <v>188874.99</v>
      </c>
      <c r="J17" s="25">
        <v>547637.79</v>
      </c>
      <c r="K17" s="25">
        <v>419000</v>
      </c>
      <c r="L17" s="25">
        <f aca="true" t="shared" si="6" ref="L17:L24">J17-K17</f>
        <v>128637.79000000004</v>
      </c>
      <c r="M17" s="25">
        <v>886499.38</v>
      </c>
      <c r="N17" s="25">
        <v>612000</v>
      </c>
      <c r="O17" s="25">
        <f aca="true" t="shared" si="7" ref="O17:O24">M17-N17</f>
        <v>274499.38</v>
      </c>
      <c r="P17" s="25">
        <v>612000</v>
      </c>
      <c r="Q17" s="78" t="e">
        <f>M17-#REF!</f>
        <v>#REF!</v>
      </c>
    </row>
    <row r="18" spans="1:17" ht="12.75">
      <c r="A18" s="2">
        <v>410</v>
      </c>
      <c r="B18" s="2">
        <v>410</v>
      </c>
      <c r="C18" s="3" t="s">
        <v>72</v>
      </c>
      <c r="D18" s="25">
        <v>19126.99</v>
      </c>
      <c r="E18" s="25">
        <v>10000</v>
      </c>
      <c r="F18" s="25">
        <f t="shared" si="4"/>
        <v>9126.990000000002</v>
      </c>
      <c r="G18" s="25">
        <v>36086.77</v>
      </c>
      <c r="H18" s="25">
        <v>83000</v>
      </c>
      <c r="I18" s="25">
        <f t="shared" si="5"/>
        <v>-46913.23</v>
      </c>
      <c r="J18" s="25">
        <v>36216.77</v>
      </c>
      <c r="K18" s="25">
        <v>88000</v>
      </c>
      <c r="L18" s="25">
        <f t="shared" si="6"/>
        <v>-51783.23</v>
      </c>
      <c r="M18" s="25">
        <v>63224.72</v>
      </c>
      <c r="N18" s="25">
        <v>107000</v>
      </c>
      <c r="O18" s="25">
        <f t="shared" si="7"/>
        <v>-43775.28</v>
      </c>
      <c r="P18" s="25">
        <v>107000</v>
      </c>
      <c r="Q18" s="78" t="e">
        <f>M18-#REF!</f>
        <v>#REF!</v>
      </c>
    </row>
    <row r="19" spans="1:17" ht="12.75">
      <c r="A19" s="2">
        <v>420</v>
      </c>
      <c r="B19" s="2">
        <v>420</v>
      </c>
      <c r="C19" s="3" t="s">
        <v>73</v>
      </c>
      <c r="D19" s="25">
        <v>2437.5</v>
      </c>
      <c r="E19" s="25">
        <v>0</v>
      </c>
      <c r="F19" s="25">
        <f t="shared" si="4"/>
        <v>2437.5</v>
      </c>
      <c r="G19" s="25">
        <v>2437.5</v>
      </c>
      <c r="H19" s="25">
        <v>0</v>
      </c>
      <c r="I19" s="25">
        <f t="shared" si="5"/>
        <v>2437.5</v>
      </c>
      <c r="J19" s="25">
        <v>2437.5</v>
      </c>
      <c r="K19" s="25">
        <v>0</v>
      </c>
      <c r="L19" s="25">
        <f t="shared" si="6"/>
        <v>2437.5</v>
      </c>
      <c r="M19" s="25">
        <v>8515</v>
      </c>
      <c r="N19" s="25">
        <v>0</v>
      </c>
      <c r="O19" s="25">
        <f t="shared" si="7"/>
        <v>8515</v>
      </c>
      <c r="P19" s="25">
        <v>0</v>
      </c>
      <c r="Q19" s="78" t="e">
        <f>M19-#REF!</f>
        <v>#REF!</v>
      </c>
    </row>
    <row r="20" spans="1:17" ht="12.75">
      <c r="A20" s="2">
        <v>500</v>
      </c>
      <c r="B20" s="2">
        <v>500</v>
      </c>
      <c r="C20" s="3" t="s">
        <v>74</v>
      </c>
      <c r="D20" s="25">
        <v>83216</v>
      </c>
      <c r="E20" s="25">
        <v>84953</v>
      </c>
      <c r="F20" s="25">
        <f t="shared" si="4"/>
        <v>-1737</v>
      </c>
      <c r="G20" s="25">
        <v>217613</v>
      </c>
      <c r="H20" s="25">
        <v>205375</v>
      </c>
      <c r="I20" s="25">
        <f t="shared" si="5"/>
        <v>12238</v>
      </c>
      <c r="J20" s="25">
        <v>248151</v>
      </c>
      <c r="K20" s="25">
        <v>250956</v>
      </c>
      <c r="L20" s="25">
        <f t="shared" si="6"/>
        <v>-2805</v>
      </c>
      <c r="M20" s="25">
        <v>314671</v>
      </c>
      <c r="N20" s="25">
        <v>386549</v>
      </c>
      <c r="O20" s="25">
        <f t="shared" si="7"/>
        <v>-71878</v>
      </c>
      <c r="P20" s="25">
        <v>386549</v>
      </c>
      <c r="Q20" s="78" t="e">
        <f>M20-#REF!</f>
        <v>#REF!</v>
      </c>
    </row>
    <row r="21" spans="1:17" ht="12.75">
      <c r="A21" s="2">
        <v>610</v>
      </c>
      <c r="B21" s="2">
        <v>610</v>
      </c>
      <c r="C21" s="3" t="s">
        <v>4</v>
      </c>
      <c r="D21" s="25">
        <v>11524.83</v>
      </c>
      <c r="E21" s="25">
        <v>21500</v>
      </c>
      <c r="F21" s="25">
        <f t="shared" si="4"/>
        <v>-9975.17</v>
      </c>
      <c r="G21" s="25">
        <v>34228.23</v>
      </c>
      <c r="H21" s="25">
        <v>33000</v>
      </c>
      <c r="I21" s="25">
        <f t="shared" si="5"/>
        <v>1228.2300000000032</v>
      </c>
      <c r="J21" s="25">
        <v>44321.42</v>
      </c>
      <c r="K21" s="25">
        <v>44500</v>
      </c>
      <c r="L21" s="25">
        <f t="shared" si="6"/>
        <v>-178.58000000000175</v>
      </c>
      <c r="M21" s="25">
        <v>57669.21</v>
      </c>
      <c r="N21" s="25">
        <v>72000</v>
      </c>
      <c r="O21" s="25">
        <f t="shared" si="7"/>
        <v>-14330.79</v>
      </c>
      <c r="P21" s="25">
        <v>72000</v>
      </c>
      <c r="Q21" s="78" t="e">
        <f>M21-#REF!</f>
        <v>#REF!</v>
      </c>
    </row>
    <row r="22" spans="1:17" ht="12.75">
      <c r="A22" s="15"/>
      <c r="B22" s="16"/>
      <c r="C22" s="17" t="s">
        <v>186</v>
      </c>
      <c r="D22" s="18">
        <f>SUM(D17:D21)</f>
        <v>388727.16000000003</v>
      </c>
      <c r="E22" s="18">
        <f aca="true" t="shared" si="8" ref="E22:P22">SUM(E17:E21)</f>
        <v>209453</v>
      </c>
      <c r="F22" s="18">
        <f t="shared" si="8"/>
        <v>179274.16</v>
      </c>
      <c r="G22" s="18">
        <f t="shared" si="8"/>
        <v>702740.49</v>
      </c>
      <c r="H22" s="18">
        <f t="shared" si="8"/>
        <v>544875</v>
      </c>
      <c r="I22" s="18">
        <f t="shared" si="8"/>
        <v>157865.49</v>
      </c>
      <c r="J22" s="18">
        <f t="shared" si="8"/>
        <v>878764.4800000001</v>
      </c>
      <c r="K22" s="18">
        <f t="shared" si="8"/>
        <v>802456</v>
      </c>
      <c r="L22" s="18">
        <f t="shared" si="8"/>
        <v>76308.48000000003</v>
      </c>
      <c r="M22" s="18">
        <f t="shared" si="8"/>
        <v>1330579.31</v>
      </c>
      <c r="N22" s="18">
        <f t="shared" si="8"/>
        <v>1177549</v>
      </c>
      <c r="O22" s="18">
        <f t="shared" si="8"/>
        <v>153030.31</v>
      </c>
      <c r="P22" s="18">
        <f t="shared" si="8"/>
        <v>1177549</v>
      </c>
      <c r="Q22" s="79" t="e">
        <f>M22-#REF!</f>
        <v>#REF!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0</v>
      </c>
      <c r="E24" s="88">
        <v>0</v>
      </c>
      <c r="F24" s="88">
        <f t="shared" si="4"/>
        <v>0</v>
      </c>
      <c r="G24" s="88">
        <v>0</v>
      </c>
      <c r="H24" s="88">
        <v>0</v>
      </c>
      <c r="I24" s="88">
        <f t="shared" si="5"/>
        <v>0</v>
      </c>
      <c r="J24" s="88">
        <v>0</v>
      </c>
      <c r="K24" s="88">
        <v>0</v>
      </c>
      <c r="L24" s="88">
        <f t="shared" si="6"/>
        <v>0</v>
      </c>
      <c r="M24" s="88">
        <v>0</v>
      </c>
      <c r="N24" s="88">
        <v>0</v>
      </c>
      <c r="O24" s="88">
        <f t="shared" si="7"/>
        <v>0</v>
      </c>
      <c r="P24" s="88">
        <v>0</v>
      </c>
      <c r="Q24" s="90" t="e">
        <f>M24-#REF!</f>
        <v>#REF!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94622.78999999998</v>
      </c>
      <c r="E26" s="18">
        <f aca="true" t="shared" si="9" ref="E26:P26">E15-E22-E24</f>
        <v>224247</v>
      </c>
      <c r="F26" s="18">
        <f t="shared" si="9"/>
        <v>-129624.20999999999</v>
      </c>
      <c r="G26" s="18">
        <f t="shared" si="9"/>
        <v>-120047.01000000001</v>
      </c>
      <c r="H26" s="18">
        <f t="shared" si="9"/>
        <v>-26175</v>
      </c>
      <c r="I26" s="18">
        <f t="shared" si="9"/>
        <v>-93872.01000000001</v>
      </c>
      <c r="J26" s="18">
        <f t="shared" si="9"/>
        <v>-150883.55000000016</v>
      </c>
      <c r="K26" s="18">
        <f t="shared" si="9"/>
        <v>-198756</v>
      </c>
      <c r="L26" s="18">
        <f t="shared" si="9"/>
        <v>47872.44999999991</v>
      </c>
      <c r="M26" s="18">
        <f t="shared" si="9"/>
        <v>5208.589999999851</v>
      </c>
      <c r="N26" s="18">
        <f t="shared" si="9"/>
        <v>74851</v>
      </c>
      <c r="O26" s="18">
        <f t="shared" si="9"/>
        <v>-69642.41000000009</v>
      </c>
      <c r="P26" s="18">
        <f t="shared" si="9"/>
        <v>74851</v>
      </c>
      <c r="Q26" s="79" t="e">
        <f>M26-#REF!</f>
        <v>#REF!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>D28-E28</f>
        <v>0</v>
      </c>
      <c r="G28" s="25">
        <v>0</v>
      </c>
      <c r="H28" s="25">
        <v>0</v>
      </c>
      <c r="I28" s="25">
        <f>G28-H28</f>
        <v>0</v>
      </c>
      <c r="J28" s="25">
        <v>0</v>
      </c>
      <c r="K28" s="25">
        <v>0</v>
      </c>
      <c r="L28" s="25">
        <f>J28-K28</f>
        <v>0</v>
      </c>
      <c r="M28" s="25">
        <v>-712.88</v>
      </c>
      <c r="N28" s="25">
        <v>0</v>
      </c>
      <c r="O28" s="25">
        <f>M28-N28</f>
        <v>-712.88</v>
      </c>
      <c r="P28" s="25">
        <v>0</v>
      </c>
      <c r="Q28" s="78" t="e">
        <f>M28-#REF!</f>
        <v>#REF!</v>
      </c>
    </row>
    <row r="29" spans="1:17" ht="12.75">
      <c r="A29" s="2">
        <v>815</v>
      </c>
      <c r="B29" s="8">
        <v>815</v>
      </c>
      <c r="C29" s="3" t="s">
        <v>10</v>
      </c>
      <c r="D29" s="25">
        <v>0</v>
      </c>
      <c r="E29" s="25">
        <v>0</v>
      </c>
      <c r="F29" s="25">
        <f>D29-E29</f>
        <v>0</v>
      </c>
      <c r="G29" s="25">
        <v>0</v>
      </c>
      <c r="H29" s="25">
        <v>0</v>
      </c>
      <c r="I29" s="25">
        <f>G29-H29</f>
        <v>0</v>
      </c>
      <c r="J29" s="25">
        <v>0</v>
      </c>
      <c r="K29" s="25">
        <v>0</v>
      </c>
      <c r="L29" s="25">
        <f>J29-K29</f>
        <v>0</v>
      </c>
      <c r="M29" s="25">
        <v>0</v>
      </c>
      <c r="N29" s="25">
        <v>0</v>
      </c>
      <c r="O29" s="25">
        <f>M29-N29</f>
        <v>0</v>
      </c>
      <c r="P29" s="25">
        <v>0</v>
      </c>
      <c r="Q29" s="78" t="e">
        <f>M29-#REF!</f>
        <v>#REF!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94622.78999999998</v>
      </c>
      <c r="E31" s="20">
        <f>E26+E28*-1-E29</f>
        <v>224247</v>
      </c>
      <c r="F31" s="20">
        <f>D31-E31</f>
        <v>-129624.21000000002</v>
      </c>
      <c r="G31" s="20">
        <f>G26+G28*-1-G29</f>
        <v>-120047.01000000001</v>
      </c>
      <c r="H31" s="20">
        <f>H26+H28*-1-H29</f>
        <v>-26175</v>
      </c>
      <c r="I31" s="20">
        <f>G31-H31</f>
        <v>-93872.01000000001</v>
      </c>
      <c r="J31" s="20">
        <f>J26+J28*-1-J29</f>
        <v>-150883.55000000016</v>
      </c>
      <c r="K31" s="20">
        <f>K26+K28*-1-K29</f>
        <v>-198756</v>
      </c>
      <c r="L31" s="20">
        <f>J31-K31</f>
        <v>47872.44999999984</v>
      </c>
      <c r="M31" s="20">
        <f>M26+M28*-1-M29</f>
        <v>5921.469999999851</v>
      </c>
      <c r="N31" s="20">
        <f>N26+N28*-1-N29</f>
        <v>74851</v>
      </c>
      <c r="O31" s="20">
        <f>M31-N31</f>
        <v>-68929.53000000014</v>
      </c>
      <c r="P31" s="20">
        <f>P26+P28*-1-P29</f>
        <v>74851</v>
      </c>
      <c r="Q31" s="80" t="e">
        <f>M31-#REF!</f>
        <v>#REF!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23" t="s">
        <v>174</v>
      </c>
      <c r="E35" s="23" t="s">
        <v>174</v>
      </c>
      <c r="F35" s="23" t="s">
        <v>174</v>
      </c>
      <c r="G35" s="23" t="s">
        <v>175</v>
      </c>
      <c r="H35" s="23" t="s">
        <v>175</v>
      </c>
      <c r="I35" s="23" t="s">
        <v>175</v>
      </c>
      <c r="J35" s="23" t="s">
        <v>176</v>
      </c>
      <c r="K35" s="23" t="s">
        <v>176</v>
      </c>
      <c r="L35" s="23" t="s">
        <v>176</v>
      </c>
      <c r="M35" s="23" t="s">
        <v>177</v>
      </c>
      <c r="N35" s="23" t="s">
        <v>177</v>
      </c>
      <c r="O35" s="23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 aca="true" t="shared" si="10" ref="F37:F56">D37-E37</f>
        <v>0</v>
      </c>
      <c r="G37" s="25">
        <v>0</v>
      </c>
      <c r="H37" s="25">
        <v>0</v>
      </c>
      <c r="I37" s="25">
        <f aca="true" t="shared" si="11" ref="I37:I56">G37-H37</f>
        <v>0</v>
      </c>
      <c r="J37" s="25">
        <v>0</v>
      </c>
      <c r="K37" s="25">
        <v>0</v>
      </c>
      <c r="L37" s="25">
        <f aca="true" t="shared" si="12" ref="L37:L56">J37-K37</f>
        <v>0</v>
      </c>
      <c r="M37" s="25">
        <v>0</v>
      </c>
      <c r="N37" s="25">
        <v>0</v>
      </c>
      <c r="O37" s="25">
        <f aca="true" t="shared" si="13" ref="O37:O56">M37-N37</f>
        <v>0</v>
      </c>
      <c r="P37" s="25">
        <v>0</v>
      </c>
      <c r="Q37" s="78" t="e">
        <f>M37-#REF!</f>
        <v>#REF!</v>
      </c>
    </row>
    <row r="38" spans="1:17" ht="12.75">
      <c r="A38" s="44">
        <v>3120</v>
      </c>
      <c r="B38" s="44">
        <v>3120</v>
      </c>
      <c r="C38" s="3" t="s">
        <v>91</v>
      </c>
      <c r="D38" s="25">
        <v>0</v>
      </c>
      <c r="E38" s="25">
        <v>0</v>
      </c>
      <c r="F38" s="25">
        <f t="shared" si="10"/>
        <v>0</v>
      </c>
      <c r="G38" s="25">
        <v>19000</v>
      </c>
      <c r="H38" s="25">
        <v>0</v>
      </c>
      <c r="I38" s="25">
        <f t="shared" si="11"/>
        <v>19000</v>
      </c>
      <c r="J38" s="25">
        <v>19000</v>
      </c>
      <c r="K38" s="25">
        <v>0</v>
      </c>
      <c r="L38" s="25">
        <f t="shared" si="12"/>
        <v>19000</v>
      </c>
      <c r="M38" s="25">
        <v>26750</v>
      </c>
      <c r="N38" s="25">
        <v>48000</v>
      </c>
      <c r="O38" s="25">
        <f t="shared" si="13"/>
        <v>-21250</v>
      </c>
      <c r="P38" s="25">
        <v>48000</v>
      </c>
      <c r="Q38" s="78" t="e">
        <f>M38-#REF!</f>
        <v>#REF!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0</v>
      </c>
      <c r="F39" s="25">
        <f t="shared" si="10"/>
        <v>0</v>
      </c>
      <c r="G39" s="25">
        <v>0</v>
      </c>
      <c r="H39" s="25">
        <v>0</v>
      </c>
      <c r="I39" s="25">
        <f t="shared" si="11"/>
        <v>0</v>
      </c>
      <c r="J39" s="25">
        <v>0</v>
      </c>
      <c r="K39" s="25">
        <v>0</v>
      </c>
      <c r="L39" s="25">
        <f t="shared" si="12"/>
        <v>0</v>
      </c>
      <c r="M39" s="25">
        <v>0</v>
      </c>
      <c r="N39" s="25">
        <v>0</v>
      </c>
      <c r="O39" s="25">
        <f t="shared" si="13"/>
        <v>0</v>
      </c>
      <c r="P39" s="25">
        <v>0</v>
      </c>
      <c r="Q39" s="78" t="e">
        <f>M39-#REF!</f>
        <v>#REF!</v>
      </c>
    </row>
    <row r="40" spans="1:17" ht="12.75">
      <c r="A40" s="44">
        <v>3130</v>
      </c>
      <c r="B40" s="44">
        <v>3130</v>
      </c>
      <c r="C40" s="3" t="s">
        <v>93</v>
      </c>
      <c r="D40" s="25">
        <v>0</v>
      </c>
      <c r="E40" s="25">
        <v>0</v>
      </c>
      <c r="F40" s="25">
        <f t="shared" si="10"/>
        <v>0</v>
      </c>
      <c r="G40" s="25">
        <v>0</v>
      </c>
      <c r="H40" s="25">
        <v>0</v>
      </c>
      <c r="I40" s="25">
        <f t="shared" si="11"/>
        <v>0</v>
      </c>
      <c r="J40" s="25">
        <v>0</v>
      </c>
      <c r="K40" s="25">
        <v>0</v>
      </c>
      <c r="L40" s="25">
        <f t="shared" si="12"/>
        <v>0</v>
      </c>
      <c r="M40" s="25">
        <v>5175</v>
      </c>
      <c r="N40" s="25">
        <v>0</v>
      </c>
      <c r="O40" s="25">
        <f t="shared" si="13"/>
        <v>5175</v>
      </c>
      <c r="P40" s="25">
        <v>0</v>
      </c>
      <c r="Q40" s="78" t="e">
        <f>M40-#REF!</f>
        <v>#REF!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 t="e">
        <f>M41-#REF!</f>
        <v>#REF!</v>
      </c>
    </row>
    <row r="42" spans="1:17" ht="12.75">
      <c r="A42" s="44">
        <v>3210</v>
      </c>
      <c r="B42" s="44">
        <v>3210</v>
      </c>
      <c r="C42" s="3" t="s">
        <v>95</v>
      </c>
      <c r="D42" s="25">
        <v>373650</v>
      </c>
      <c r="E42" s="25">
        <v>368700</v>
      </c>
      <c r="F42" s="25">
        <f t="shared" si="10"/>
        <v>4950</v>
      </c>
      <c r="G42" s="25">
        <v>370595.53</v>
      </c>
      <c r="H42" s="25">
        <v>368700</v>
      </c>
      <c r="I42" s="25">
        <f t="shared" si="11"/>
        <v>1895.530000000028</v>
      </c>
      <c r="J42" s="25">
        <v>334837.53</v>
      </c>
      <c r="K42" s="25">
        <v>368700</v>
      </c>
      <c r="L42" s="25">
        <f t="shared" si="12"/>
        <v>-33862.46999999997</v>
      </c>
      <c r="M42" s="25">
        <v>702437.7</v>
      </c>
      <c r="N42" s="25">
        <v>737400</v>
      </c>
      <c r="O42" s="25">
        <f t="shared" si="13"/>
        <v>-34962.30000000005</v>
      </c>
      <c r="P42" s="25">
        <v>737400</v>
      </c>
      <c r="Q42" s="78" t="e">
        <f>M42-#REF!</f>
        <v>#REF!</v>
      </c>
    </row>
    <row r="43" spans="1:17" ht="12.75">
      <c r="A43" s="44">
        <v>3215</v>
      </c>
      <c r="B43" s="44">
        <v>3215</v>
      </c>
      <c r="C43" s="3" t="s">
        <v>96</v>
      </c>
      <c r="D43" s="25">
        <v>0</v>
      </c>
      <c r="E43" s="25">
        <v>0</v>
      </c>
      <c r="F43" s="25">
        <f t="shared" si="10"/>
        <v>0</v>
      </c>
      <c r="G43" s="25">
        <v>0</v>
      </c>
      <c r="H43" s="25">
        <v>0</v>
      </c>
      <c r="I43" s="25">
        <f t="shared" si="11"/>
        <v>0</v>
      </c>
      <c r="J43" s="25">
        <v>0</v>
      </c>
      <c r="K43" s="25">
        <v>0</v>
      </c>
      <c r="L43" s="25">
        <f t="shared" si="12"/>
        <v>0</v>
      </c>
      <c r="M43" s="25">
        <v>0</v>
      </c>
      <c r="N43" s="25">
        <v>0</v>
      </c>
      <c r="O43" s="25">
        <f t="shared" si="13"/>
        <v>0</v>
      </c>
      <c r="P43" s="25">
        <v>0</v>
      </c>
      <c r="Q43" s="78" t="e">
        <f>M43-#REF!</f>
        <v>#REF!</v>
      </c>
    </row>
    <row r="44" spans="1:17" ht="12.75">
      <c r="A44" s="44">
        <v>3217</v>
      </c>
      <c r="B44" s="44">
        <v>3217</v>
      </c>
      <c r="C44" s="3" t="s">
        <v>97</v>
      </c>
      <c r="D44" s="25">
        <v>0</v>
      </c>
      <c r="E44" s="25">
        <v>0</v>
      </c>
      <c r="F44" s="25">
        <f t="shared" si="10"/>
        <v>0</v>
      </c>
      <c r="G44" s="25">
        <v>0</v>
      </c>
      <c r="H44" s="25">
        <v>0</v>
      </c>
      <c r="I44" s="25">
        <f t="shared" si="11"/>
        <v>0</v>
      </c>
      <c r="J44" s="25">
        <v>0</v>
      </c>
      <c r="K44" s="25">
        <v>0</v>
      </c>
      <c r="L44" s="25">
        <f t="shared" si="12"/>
        <v>0</v>
      </c>
      <c r="M44" s="25">
        <v>0</v>
      </c>
      <c r="N44" s="25">
        <v>0</v>
      </c>
      <c r="O44" s="25">
        <f t="shared" si="13"/>
        <v>0</v>
      </c>
      <c r="P44" s="25">
        <v>0</v>
      </c>
      <c r="Q44" s="78" t="e">
        <f>M44-#REF!</f>
        <v>#REF!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0</v>
      </c>
      <c r="H45" s="25">
        <v>0</v>
      </c>
      <c r="I45" s="25">
        <f t="shared" si="11"/>
        <v>0</v>
      </c>
      <c r="J45" s="25">
        <v>0</v>
      </c>
      <c r="K45" s="25">
        <v>0</v>
      </c>
      <c r="L45" s="25">
        <f t="shared" si="12"/>
        <v>0</v>
      </c>
      <c r="M45" s="25">
        <v>0</v>
      </c>
      <c r="N45" s="25">
        <v>0</v>
      </c>
      <c r="O45" s="25">
        <f t="shared" si="13"/>
        <v>0</v>
      </c>
      <c r="P45" s="25">
        <v>0</v>
      </c>
      <c r="Q45" s="78" t="e">
        <f>M45-#REF!</f>
        <v>#REF!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0</v>
      </c>
      <c r="H46" s="25">
        <v>0</v>
      </c>
      <c r="I46" s="25">
        <f t="shared" si="11"/>
        <v>0</v>
      </c>
      <c r="J46" s="25">
        <v>0</v>
      </c>
      <c r="K46" s="25">
        <v>0</v>
      </c>
      <c r="L46" s="25">
        <f t="shared" si="12"/>
        <v>0</v>
      </c>
      <c r="M46" s="25">
        <v>0</v>
      </c>
      <c r="N46" s="25">
        <v>0</v>
      </c>
      <c r="O46" s="25">
        <f t="shared" si="13"/>
        <v>0</v>
      </c>
      <c r="P46" s="25">
        <v>0</v>
      </c>
      <c r="Q46" s="78" t="e">
        <f>M46-#REF!</f>
        <v>#REF!</v>
      </c>
    </row>
    <row r="47" spans="1:17" ht="12.75">
      <c r="A47" s="44">
        <v>3320</v>
      </c>
      <c r="B47" s="44">
        <v>3320</v>
      </c>
      <c r="C47" s="3" t="s">
        <v>100</v>
      </c>
      <c r="D47" s="25">
        <v>0</v>
      </c>
      <c r="E47" s="25">
        <v>0</v>
      </c>
      <c r="F47" s="25">
        <f t="shared" si="10"/>
        <v>0</v>
      </c>
      <c r="G47" s="25">
        <v>44757</v>
      </c>
      <c r="H47" s="25">
        <v>0</v>
      </c>
      <c r="I47" s="25">
        <f t="shared" si="11"/>
        <v>44757</v>
      </c>
      <c r="J47" s="25">
        <v>44757</v>
      </c>
      <c r="K47" s="25">
        <v>0</v>
      </c>
      <c r="L47" s="25">
        <f t="shared" si="12"/>
        <v>44757</v>
      </c>
      <c r="M47" s="25">
        <v>11309</v>
      </c>
      <c r="N47" s="25">
        <v>0</v>
      </c>
      <c r="O47" s="25">
        <f t="shared" si="13"/>
        <v>11309</v>
      </c>
      <c r="P47" s="25">
        <v>0</v>
      </c>
      <c r="Q47" s="78" t="e">
        <f>M47-#REF!</f>
        <v>#REF!</v>
      </c>
    </row>
    <row r="48" spans="1:17" ht="12.75">
      <c r="A48" s="44">
        <v>3321</v>
      </c>
      <c r="B48" s="44">
        <v>3321</v>
      </c>
      <c r="C48" s="3" t="s">
        <v>101</v>
      </c>
      <c r="D48" s="25">
        <v>55750</v>
      </c>
      <c r="E48" s="25">
        <v>35000</v>
      </c>
      <c r="F48" s="25">
        <f t="shared" si="10"/>
        <v>20750</v>
      </c>
      <c r="G48" s="25">
        <v>58050</v>
      </c>
      <c r="H48" s="25">
        <v>50000</v>
      </c>
      <c r="I48" s="25">
        <f t="shared" si="11"/>
        <v>8050</v>
      </c>
      <c r="J48" s="25">
        <v>95210</v>
      </c>
      <c r="K48" s="25">
        <v>65000</v>
      </c>
      <c r="L48" s="25">
        <f t="shared" si="12"/>
        <v>30210</v>
      </c>
      <c r="M48" s="25">
        <v>167830</v>
      </c>
      <c r="N48" s="25">
        <v>110000</v>
      </c>
      <c r="O48" s="25">
        <f t="shared" si="13"/>
        <v>57830</v>
      </c>
      <c r="P48" s="25">
        <v>110000</v>
      </c>
      <c r="Q48" s="78" t="e">
        <f>M48-#REF!</f>
        <v>#REF!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0</v>
      </c>
      <c r="F49" s="25">
        <f t="shared" si="10"/>
        <v>0</v>
      </c>
      <c r="G49" s="25">
        <v>0</v>
      </c>
      <c r="H49" s="25">
        <v>60000</v>
      </c>
      <c r="I49" s="25">
        <f t="shared" si="11"/>
        <v>-60000</v>
      </c>
      <c r="J49" s="25">
        <v>0</v>
      </c>
      <c r="K49" s="25">
        <v>60000</v>
      </c>
      <c r="L49" s="25">
        <f t="shared" si="12"/>
        <v>-60000</v>
      </c>
      <c r="M49" s="25">
        <v>0</v>
      </c>
      <c r="N49" s="25">
        <v>60000</v>
      </c>
      <c r="O49" s="25">
        <f t="shared" si="13"/>
        <v>-60000</v>
      </c>
      <c r="P49" s="25">
        <v>60000</v>
      </c>
      <c r="Q49" s="78" t="e">
        <f>M49-#REF!</f>
        <v>#REF!</v>
      </c>
    </row>
    <row r="50" spans="1:17" ht="12.75">
      <c r="A50" s="44">
        <v>3350</v>
      </c>
      <c r="B50" s="44">
        <v>3350</v>
      </c>
      <c r="C50" s="3" t="s">
        <v>102</v>
      </c>
      <c r="D50" s="25">
        <v>47696</v>
      </c>
      <c r="E50" s="25">
        <v>30000</v>
      </c>
      <c r="F50" s="25">
        <f t="shared" si="10"/>
        <v>17696</v>
      </c>
      <c r="G50" s="25">
        <v>48757</v>
      </c>
      <c r="H50" s="25">
        <v>40000</v>
      </c>
      <c r="I50" s="25">
        <f t="shared" si="11"/>
        <v>8757</v>
      </c>
      <c r="J50" s="25">
        <v>56595.45</v>
      </c>
      <c r="K50" s="25">
        <v>50000</v>
      </c>
      <c r="L50" s="25">
        <f t="shared" si="12"/>
        <v>6595.449999999997</v>
      </c>
      <c r="M50" s="25">
        <v>128988</v>
      </c>
      <c r="N50" s="25">
        <v>80000</v>
      </c>
      <c r="O50" s="25">
        <f t="shared" si="13"/>
        <v>48988</v>
      </c>
      <c r="P50" s="25">
        <v>80000</v>
      </c>
      <c r="Q50" s="78" t="e">
        <f>M50-#REF!</f>
        <v>#REF!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 t="e">
        <f>M51-#REF!</f>
        <v>#REF!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f t="shared" si="12"/>
        <v>0</v>
      </c>
      <c r="M52" s="25">
        <v>0</v>
      </c>
      <c r="N52" s="25">
        <v>0</v>
      </c>
      <c r="O52" s="25">
        <f t="shared" si="13"/>
        <v>0</v>
      </c>
      <c r="P52" s="25">
        <v>0</v>
      </c>
      <c r="Q52" s="78" t="e">
        <f>M52-#REF!</f>
        <v>#REF!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 t="e">
        <f>M53-#REF!</f>
        <v>#REF!</v>
      </c>
    </row>
    <row r="54" spans="1:17" ht="12.75">
      <c r="A54" s="44">
        <v>3605</v>
      </c>
      <c r="B54" s="44">
        <v>3605</v>
      </c>
      <c r="C54" s="3" t="s">
        <v>104</v>
      </c>
      <c r="D54" s="25">
        <v>0</v>
      </c>
      <c r="E54" s="25">
        <v>0</v>
      </c>
      <c r="F54" s="25">
        <f t="shared" si="10"/>
        <v>0</v>
      </c>
      <c r="G54" s="25">
        <v>1155</v>
      </c>
      <c r="H54" s="25">
        <v>0</v>
      </c>
      <c r="I54" s="25">
        <f t="shared" si="11"/>
        <v>1155</v>
      </c>
      <c r="J54" s="25">
        <v>1155</v>
      </c>
      <c r="K54" s="25">
        <v>0</v>
      </c>
      <c r="L54" s="25">
        <f t="shared" si="12"/>
        <v>1155</v>
      </c>
      <c r="M54" s="25">
        <v>1155</v>
      </c>
      <c r="N54" s="25">
        <v>0</v>
      </c>
      <c r="O54" s="25">
        <f t="shared" si="13"/>
        <v>1155</v>
      </c>
      <c r="P54" s="25">
        <v>0</v>
      </c>
      <c r="Q54" s="78" t="e">
        <f>M54-#REF!</f>
        <v>#REF!</v>
      </c>
    </row>
    <row r="55" spans="1:17" ht="12.75">
      <c r="A55" s="44">
        <v>3610</v>
      </c>
      <c r="B55" s="44">
        <v>3610</v>
      </c>
      <c r="C55" s="3" t="s">
        <v>105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f t="shared" si="12"/>
        <v>0</v>
      </c>
      <c r="M55" s="25">
        <v>0</v>
      </c>
      <c r="N55" s="25">
        <v>0</v>
      </c>
      <c r="O55" s="25">
        <f t="shared" si="13"/>
        <v>0</v>
      </c>
      <c r="P55" s="25">
        <v>0</v>
      </c>
      <c r="Q55" s="78" t="e">
        <f>M55-#REF!</f>
        <v>#REF!</v>
      </c>
    </row>
    <row r="56" spans="1:17" ht="12.75">
      <c r="A56" s="44"/>
      <c r="B56" s="44"/>
      <c r="C56" s="17" t="s">
        <v>6</v>
      </c>
      <c r="D56" s="18">
        <f>SUM(D37:D55)</f>
        <v>477096</v>
      </c>
      <c r="E56" s="18">
        <f>SUM(E37:E55)</f>
        <v>433700</v>
      </c>
      <c r="F56" s="18">
        <f t="shared" si="10"/>
        <v>43396</v>
      </c>
      <c r="G56" s="18">
        <f>SUM(G37:G55)</f>
        <v>542314.53</v>
      </c>
      <c r="H56" s="18">
        <f>SUM(H37:H55)</f>
        <v>518700</v>
      </c>
      <c r="I56" s="18">
        <f t="shared" si="11"/>
        <v>23614.530000000028</v>
      </c>
      <c r="J56" s="18">
        <f>SUM(J37:J55)</f>
        <v>551554.98</v>
      </c>
      <c r="K56" s="18">
        <f>SUM(K37:K55)</f>
        <v>543700</v>
      </c>
      <c r="L56" s="18">
        <f t="shared" si="12"/>
        <v>7854.979999999981</v>
      </c>
      <c r="M56" s="18">
        <f>SUM(M37:M55)</f>
        <v>1043644.7</v>
      </c>
      <c r="N56" s="18">
        <f>SUM(N37:N55)</f>
        <v>1035400</v>
      </c>
      <c r="O56" s="18">
        <f t="shared" si="13"/>
        <v>8244.699999999953</v>
      </c>
      <c r="P56" s="18">
        <f>SUM(P37:P55)</f>
        <v>1035400</v>
      </c>
      <c r="Q56" s="79" t="e">
        <f>M56-#REF!</f>
        <v>#REF!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2503.95</v>
      </c>
      <c r="E58" s="25">
        <v>0</v>
      </c>
      <c r="F58" s="25">
        <f aca="true" t="shared" si="14" ref="F58:F64">D58-E58</f>
        <v>2503.95</v>
      </c>
      <c r="G58" s="25">
        <v>36628.95</v>
      </c>
      <c r="H58" s="25">
        <v>0</v>
      </c>
      <c r="I58" s="25">
        <f aca="true" t="shared" si="15" ref="I58:I64">G58-H58</f>
        <v>36628.95</v>
      </c>
      <c r="J58" s="25">
        <v>36628.95</v>
      </c>
      <c r="K58" s="25">
        <v>0</v>
      </c>
      <c r="L58" s="25">
        <f aca="true" t="shared" si="16" ref="L58:L64">J58-K58</f>
        <v>36628.95</v>
      </c>
      <c r="M58" s="25">
        <v>66628.95</v>
      </c>
      <c r="N58" s="25">
        <v>97000</v>
      </c>
      <c r="O58" s="25">
        <f aca="true" t="shared" si="17" ref="O58:O64">M58-N58</f>
        <v>-30371.050000000003</v>
      </c>
      <c r="P58" s="25">
        <v>97000</v>
      </c>
      <c r="Q58" s="78" t="e">
        <f>M58-#REF!</f>
        <v>#REF!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68497</v>
      </c>
      <c r="N59" s="25">
        <v>60000</v>
      </c>
      <c r="O59" s="25">
        <f t="shared" si="17"/>
        <v>8497</v>
      </c>
      <c r="P59" s="25">
        <v>60000</v>
      </c>
      <c r="Q59" s="78" t="e">
        <f>M59-#REF!</f>
        <v>#REF!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0</v>
      </c>
      <c r="H60" s="25">
        <v>0</v>
      </c>
      <c r="I60" s="25">
        <f t="shared" si="15"/>
        <v>0</v>
      </c>
      <c r="J60" s="25">
        <v>135947</v>
      </c>
      <c r="K60" s="25">
        <v>60000</v>
      </c>
      <c r="L60" s="25">
        <f t="shared" si="16"/>
        <v>75947</v>
      </c>
      <c r="M60" s="25">
        <v>135947</v>
      </c>
      <c r="N60" s="25">
        <v>60000</v>
      </c>
      <c r="O60" s="25">
        <f t="shared" si="17"/>
        <v>75947</v>
      </c>
      <c r="P60" s="25">
        <v>60000</v>
      </c>
      <c r="Q60" s="78" t="e">
        <f>M60-#REF!</f>
        <v>#REF!</v>
      </c>
    </row>
    <row r="61" spans="1:17" ht="12.75">
      <c r="A61" s="44">
        <v>3630</v>
      </c>
      <c r="B61" s="44">
        <v>3630</v>
      </c>
      <c r="C61" s="3" t="s">
        <v>109</v>
      </c>
      <c r="D61" s="25">
        <v>0</v>
      </c>
      <c r="E61" s="25">
        <v>0</v>
      </c>
      <c r="F61" s="25">
        <f t="shared" si="14"/>
        <v>0</v>
      </c>
      <c r="G61" s="25">
        <v>0</v>
      </c>
      <c r="H61" s="25">
        <v>0</v>
      </c>
      <c r="I61" s="25">
        <f t="shared" si="15"/>
        <v>0</v>
      </c>
      <c r="J61" s="25">
        <v>0</v>
      </c>
      <c r="K61" s="25">
        <v>0</v>
      </c>
      <c r="L61" s="25">
        <f t="shared" si="16"/>
        <v>0</v>
      </c>
      <c r="M61" s="25">
        <v>0</v>
      </c>
      <c r="N61" s="25">
        <v>0</v>
      </c>
      <c r="O61" s="25">
        <f t="shared" si="17"/>
        <v>0</v>
      </c>
      <c r="P61" s="25">
        <v>0</v>
      </c>
      <c r="Q61" s="78" t="e">
        <f>M61-#REF!</f>
        <v>#REF!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D62-E62</f>
        <v>0</v>
      </c>
      <c r="G62" s="25">
        <v>0</v>
      </c>
      <c r="H62" s="25">
        <v>0</v>
      </c>
      <c r="I62" s="25">
        <f>G62-H62</f>
        <v>0</v>
      </c>
      <c r="J62" s="25">
        <v>0</v>
      </c>
      <c r="K62" s="25">
        <v>0</v>
      </c>
      <c r="L62" s="25">
        <f>J62-K62</f>
        <v>0</v>
      </c>
      <c r="M62" s="25">
        <v>17320.25</v>
      </c>
      <c r="N62" s="25">
        <v>0</v>
      </c>
      <c r="O62" s="25">
        <f>M62-N62</f>
        <v>17320.25</v>
      </c>
      <c r="P62" s="25">
        <v>0</v>
      </c>
      <c r="Q62" s="78" t="e">
        <f>M62-#REF!</f>
        <v>#REF!</v>
      </c>
    </row>
    <row r="63" spans="1:17" ht="12.75">
      <c r="A63" s="44">
        <v>3990</v>
      </c>
      <c r="B63" s="44">
        <v>3990</v>
      </c>
      <c r="C63" s="3" t="s">
        <v>110</v>
      </c>
      <c r="D63" s="25">
        <v>3750</v>
      </c>
      <c r="E63" s="25">
        <v>0</v>
      </c>
      <c r="F63" s="25">
        <f t="shared" si="14"/>
        <v>3750</v>
      </c>
      <c r="G63" s="25">
        <v>3750</v>
      </c>
      <c r="H63" s="25">
        <v>0</v>
      </c>
      <c r="I63" s="25">
        <f t="shared" si="15"/>
        <v>3750</v>
      </c>
      <c r="J63" s="25">
        <v>3750</v>
      </c>
      <c r="K63" s="25">
        <v>0</v>
      </c>
      <c r="L63" s="25">
        <f t="shared" si="16"/>
        <v>3750</v>
      </c>
      <c r="M63" s="25">
        <v>3750</v>
      </c>
      <c r="N63" s="25">
        <v>0</v>
      </c>
      <c r="O63" s="25">
        <f t="shared" si="17"/>
        <v>3750</v>
      </c>
      <c r="P63" s="25">
        <v>0</v>
      </c>
      <c r="Q63" s="78" t="e">
        <f>M63-#REF!</f>
        <v>#REF!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 t="e">
        <f>M64-#REF!</f>
        <v>#REF!</v>
      </c>
    </row>
    <row r="65" spans="1:17" ht="12.75">
      <c r="A65" s="44"/>
      <c r="B65" s="44"/>
      <c r="C65" s="17" t="s">
        <v>17</v>
      </c>
      <c r="D65" s="18">
        <f>SUM(D58:D64)</f>
        <v>6253.95</v>
      </c>
      <c r="E65" s="18">
        <f aca="true" t="shared" si="18" ref="E65:P65">SUM(E58:E64)</f>
        <v>0</v>
      </c>
      <c r="F65" s="18">
        <f t="shared" si="18"/>
        <v>6253.95</v>
      </c>
      <c r="G65" s="18">
        <f t="shared" si="18"/>
        <v>40378.95</v>
      </c>
      <c r="H65" s="18">
        <f t="shared" si="18"/>
        <v>0</v>
      </c>
      <c r="I65" s="18">
        <f t="shared" si="18"/>
        <v>40378.95</v>
      </c>
      <c r="J65" s="18">
        <f t="shared" si="18"/>
        <v>176325.95</v>
      </c>
      <c r="K65" s="18">
        <f t="shared" si="18"/>
        <v>60000</v>
      </c>
      <c r="L65" s="18">
        <f t="shared" si="18"/>
        <v>116325.95</v>
      </c>
      <c r="M65" s="18">
        <f t="shared" si="18"/>
        <v>292143.2</v>
      </c>
      <c r="N65" s="18">
        <f t="shared" si="18"/>
        <v>217000</v>
      </c>
      <c r="O65" s="18">
        <f t="shared" si="18"/>
        <v>75143.2</v>
      </c>
      <c r="P65" s="18">
        <f t="shared" si="18"/>
        <v>217000</v>
      </c>
      <c r="Q65" s="79" t="e">
        <f>M65-#REF!</f>
        <v>#REF!</v>
      </c>
    </row>
    <row r="66" spans="1:17" ht="12.75">
      <c r="A66" s="21"/>
      <c r="B66" s="21"/>
      <c r="C66" s="17" t="s">
        <v>2</v>
      </c>
      <c r="D66" s="18">
        <f>D56+D65</f>
        <v>483349.95</v>
      </c>
      <c r="E66" s="18">
        <f aca="true" t="shared" si="19" ref="E66:P66">E56+E65</f>
        <v>433700</v>
      </c>
      <c r="F66" s="18">
        <f t="shared" si="19"/>
        <v>49649.95</v>
      </c>
      <c r="G66" s="18">
        <f t="shared" si="19"/>
        <v>582693.48</v>
      </c>
      <c r="H66" s="18">
        <f t="shared" si="19"/>
        <v>518700</v>
      </c>
      <c r="I66" s="18">
        <f t="shared" si="19"/>
        <v>63993.480000000025</v>
      </c>
      <c r="J66" s="18">
        <f t="shared" si="19"/>
        <v>727880.9299999999</v>
      </c>
      <c r="K66" s="18">
        <f t="shared" si="19"/>
        <v>603700</v>
      </c>
      <c r="L66" s="18">
        <f t="shared" si="19"/>
        <v>124180.92999999998</v>
      </c>
      <c r="M66" s="18">
        <f t="shared" si="19"/>
        <v>1335787.9</v>
      </c>
      <c r="N66" s="18">
        <f t="shared" si="19"/>
        <v>1252400</v>
      </c>
      <c r="O66" s="18">
        <f t="shared" si="19"/>
        <v>83387.89999999995</v>
      </c>
      <c r="P66" s="18">
        <f t="shared" si="19"/>
        <v>1252400</v>
      </c>
      <c r="Q66" s="79" t="e">
        <f>M66-#REF!</f>
        <v>#REF!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120445</v>
      </c>
      <c r="E68" s="25">
        <v>0</v>
      </c>
      <c r="F68" s="25">
        <f aca="true" t="shared" si="20" ref="F68:F83">D68-E68</f>
        <v>120445</v>
      </c>
      <c r="G68" s="25">
        <v>220879</v>
      </c>
      <c r="H68" s="25">
        <v>50000</v>
      </c>
      <c r="I68" s="25">
        <f aca="true" t="shared" si="21" ref="I68:I83">G68-H68</f>
        <v>170879</v>
      </c>
      <c r="J68" s="25">
        <v>276956.5</v>
      </c>
      <c r="K68" s="25">
        <v>165000</v>
      </c>
      <c r="L68" s="25">
        <f aca="true" t="shared" si="22" ref="L68:L83">J68-K68</f>
        <v>111956.5</v>
      </c>
      <c r="M68" s="25">
        <v>339608.5</v>
      </c>
      <c r="N68" s="25">
        <v>215000</v>
      </c>
      <c r="O68" s="25">
        <f aca="true" t="shared" si="23" ref="O68:O83">M68-N68</f>
        <v>124608.5</v>
      </c>
      <c r="P68" s="25">
        <v>215000</v>
      </c>
      <c r="Q68" s="78" t="e">
        <f>M68-#REF!</f>
        <v>#REF!</v>
      </c>
    </row>
    <row r="69" spans="1:17" ht="12.75">
      <c r="A69" s="44">
        <v>4221</v>
      </c>
      <c r="B69" s="44">
        <v>4221</v>
      </c>
      <c r="C69" s="3" t="s">
        <v>58</v>
      </c>
      <c r="D69" s="25">
        <v>3500</v>
      </c>
      <c r="E69" s="25">
        <v>0</v>
      </c>
      <c r="F69" s="25">
        <f t="shared" si="20"/>
        <v>3500</v>
      </c>
      <c r="G69" s="25">
        <v>5500</v>
      </c>
      <c r="H69" s="25">
        <v>0</v>
      </c>
      <c r="I69" s="25">
        <f t="shared" si="21"/>
        <v>5500</v>
      </c>
      <c r="J69" s="25">
        <v>7500</v>
      </c>
      <c r="K69" s="25">
        <v>0</v>
      </c>
      <c r="L69" s="25">
        <f t="shared" si="22"/>
        <v>7500</v>
      </c>
      <c r="M69" s="25">
        <v>16500</v>
      </c>
      <c r="N69" s="25">
        <v>0</v>
      </c>
      <c r="O69" s="25">
        <f t="shared" si="23"/>
        <v>16500</v>
      </c>
      <c r="P69" s="25">
        <v>0</v>
      </c>
      <c r="Q69" s="78" t="e">
        <f>M69-#REF!</f>
        <v>#REF!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D70-E70</f>
        <v>0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0</v>
      </c>
      <c r="N70" s="25">
        <v>0</v>
      </c>
      <c r="O70" s="25">
        <f>M70-N70</f>
        <v>0</v>
      </c>
      <c r="P70" s="25">
        <v>0</v>
      </c>
      <c r="Q70" s="78" t="e">
        <f>M70-#REF!</f>
        <v>#REF!</v>
      </c>
    </row>
    <row r="71" spans="1:17" ht="12.75">
      <c r="A71" s="44">
        <v>4225</v>
      </c>
      <c r="B71" s="44">
        <v>4225</v>
      </c>
      <c r="C71" s="3" t="s">
        <v>113</v>
      </c>
      <c r="D71" s="25">
        <v>7063.02</v>
      </c>
      <c r="E71" s="25">
        <v>0</v>
      </c>
      <c r="F71" s="25">
        <f t="shared" si="20"/>
        <v>7063.02</v>
      </c>
      <c r="G71" s="25">
        <v>24022.8</v>
      </c>
      <c r="H71" s="25">
        <v>60000</v>
      </c>
      <c r="I71" s="25">
        <f t="shared" si="21"/>
        <v>-35977.2</v>
      </c>
      <c r="J71" s="25">
        <v>24022.8</v>
      </c>
      <c r="K71" s="25">
        <v>60000</v>
      </c>
      <c r="L71" s="25">
        <f t="shared" si="22"/>
        <v>-35977.2</v>
      </c>
      <c r="M71" s="25">
        <v>24022.8</v>
      </c>
      <c r="N71" s="25">
        <v>60000</v>
      </c>
      <c r="O71" s="25">
        <f t="shared" si="23"/>
        <v>-35977.2</v>
      </c>
      <c r="P71" s="25">
        <v>60000</v>
      </c>
      <c r="Q71" s="78" t="e">
        <f>M71-#REF!</f>
        <v>#REF!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0</v>
      </c>
      <c r="F72" s="25">
        <f t="shared" si="20"/>
        <v>0</v>
      </c>
      <c r="G72" s="25">
        <v>0</v>
      </c>
      <c r="H72" s="25">
        <v>8000</v>
      </c>
      <c r="I72" s="25">
        <f t="shared" si="21"/>
        <v>-8000</v>
      </c>
      <c r="J72" s="25">
        <v>0</v>
      </c>
      <c r="K72" s="25">
        <v>8000</v>
      </c>
      <c r="L72" s="25">
        <f t="shared" si="22"/>
        <v>-8000</v>
      </c>
      <c r="M72" s="25">
        <v>0</v>
      </c>
      <c r="N72" s="25">
        <v>17000</v>
      </c>
      <c r="O72" s="25">
        <f t="shared" si="23"/>
        <v>-17000</v>
      </c>
      <c r="P72" s="25">
        <v>17000</v>
      </c>
      <c r="Q72" s="78" t="e">
        <f>M72-#REF!</f>
        <v>#REF!</v>
      </c>
    </row>
    <row r="73" spans="1:17" ht="12.75">
      <c r="A73" s="44">
        <v>4230</v>
      </c>
      <c r="B73" s="44">
        <v>4230</v>
      </c>
      <c r="C73" s="3" t="s">
        <v>115</v>
      </c>
      <c r="D73" s="25">
        <v>0</v>
      </c>
      <c r="E73" s="25">
        <v>22500</v>
      </c>
      <c r="F73" s="25">
        <f t="shared" si="20"/>
        <v>-22500</v>
      </c>
      <c r="G73" s="25">
        <v>3640</v>
      </c>
      <c r="H73" s="25">
        <v>45000</v>
      </c>
      <c r="I73" s="25">
        <f t="shared" si="21"/>
        <v>-41360</v>
      </c>
      <c r="J73" s="25">
        <v>3640</v>
      </c>
      <c r="K73" s="25">
        <v>67500</v>
      </c>
      <c r="L73" s="25">
        <f t="shared" si="22"/>
        <v>-63860</v>
      </c>
      <c r="M73" s="25">
        <v>58510</v>
      </c>
      <c r="N73" s="25">
        <v>90000</v>
      </c>
      <c r="O73" s="25">
        <f t="shared" si="23"/>
        <v>-31490</v>
      </c>
      <c r="P73" s="25">
        <v>90000</v>
      </c>
      <c r="Q73" s="78" t="e">
        <f>M73-#REF!</f>
        <v>#REF!</v>
      </c>
    </row>
    <row r="74" spans="1:17" ht="12.75">
      <c r="A74" s="44">
        <v>4241</v>
      </c>
      <c r="B74" s="44">
        <v>4241</v>
      </c>
      <c r="C74" s="3" t="s">
        <v>117</v>
      </c>
      <c r="D74" s="25">
        <v>28115.47</v>
      </c>
      <c r="E74" s="25">
        <v>17500</v>
      </c>
      <c r="F74" s="25">
        <f t="shared" si="20"/>
        <v>10615.470000000001</v>
      </c>
      <c r="G74" s="25">
        <v>53965.47</v>
      </c>
      <c r="H74" s="25">
        <v>37500</v>
      </c>
      <c r="I74" s="25">
        <f t="shared" si="21"/>
        <v>16465.47</v>
      </c>
      <c r="J74" s="25">
        <v>70617.28</v>
      </c>
      <c r="K74" s="25">
        <v>62500</v>
      </c>
      <c r="L74" s="25">
        <f t="shared" si="22"/>
        <v>8117.279999999999</v>
      </c>
      <c r="M74" s="25">
        <v>117767.61</v>
      </c>
      <c r="N74" s="25">
        <v>80000</v>
      </c>
      <c r="O74" s="25">
        <f t="shared" si="23"/>
        <v>37767.61</v>
      </c>
      <c r="P74" s="25">
        <v>80000</v>
      </c>
      <c r="Q74" s="78" t="e">
        <f>M74-#REF!</f>
        <v>#REF!</v>
      </c>
    </row>
    <row r="75" spans="1:17" ht="12.75">
      <c r="A75" s="44">
        <v>4247</v>
      </c>
      <c r="B75" s="44">
        <v>4247</v>
      </c>
      <c r="C75" s="3" t="s">
        <v>59</v>
      </c>
      <c r="D75" s="25">
        <v>0</v>
      </c>
      <c r="E75" s="25">
        <v>0</v>
      </c>
      <c r="F75" s="25">
        <f t="shared" si="20"/>
        <v>0</v>
      </c>
      <c r="G75" s="25">
        <v>0</v>
      </c>
      <c r="H75" s="25">
        <v>0</v>
      </c>
      <c r="I75" s="25">
        <f t="shared" si="21"/>
        <v>0</v>
      </c>
      <c r="J75" s="25">
        <v>0</v>
      </c>
      <c r="K75" s="25">
        <v>0</v>
      </c>
      <c r="L75" s="25">
        <f t="shared" si="22"/>
        <v>0</v>
      </c>
      <c r="M75" s="25">
        <v>0</v>
      </c>
      <c r="N75" s="25">
        <v>0</v>
      </c>
      <c r="O75" s="25">
        <f t="shared" si="23"/>
        <v>0</v>
      </c>
      <c r="P75" s="25">
        <v>0</v>
      </c>
      <c r="Q75" s="78" t="e">
        <f>M75-#REF!</f>
        <v>#REF!</v>
      </c>
    </row>
    <row r="76" spans="1:17" ht="12.75">
      <c r="A76" s="44">
        <v>4280</v>
      </c>
      <c r="B76" s="44">
        <v>4280</v>
      </c>
      <c r="C76" s="3" t="s">
        <v>119</v>
      </c>
      <c r="D76" s="25">
        <v>57650.87</v>
      </c>
      <c r="E76" s="25">
        <v>40000</v>
      </c>
      <c r="F76" s="25">
        <f t="shared" si="20"/>
        <v>17650.870000000003</v>
      </c>
      <c r="G76" s="25">
        <v>65680.02</v>
      </c>
      <c r="H76" s="25">
        <v>65000</v>
      </c>
      <c r="I76" s="25">
        <f t="shared" si="21"/>
        <v>680.0200000000041</v>
      </c>
      <c r="J76" s="25">
        <v>85058.76</v>
      </c>
      <c r="K76" s="25">
        <v>85000</v>
      </c>
      <c r="L76" s="25">
        <f t="shared" si="22"/>
        <v>58.75999999999476</v>
      </c>
      <c r="M76" s="25">
        <v>183476.67</v>
      </c>
      <c r="N76" s="25">
        <v>135000</v>
      </c>
      <c r="O76" s="25">
        <f t="shared" si="23"/>
        <v>48476.67000000001</v>
      </c>
      <c r="P76" s="25">
        <v>135000</v>
      </c>
      <c r="Q76" s="78" t="e">
        <f>M76-#REF!</f>
        <v>#REF!</v>
      </c>
    </row>
    <row r="77" spans="1:17" ht="12.75">
      <c r="A77" s="44">
        <v>4300</v>
      </c>
      <c r="B77" s="44">
        <v>4300</v>
      </c>
      <c r="C77" s="3" t="s">
        <v>120</v>
      </c>
      <c r="D77" s="25">
        <v>0</v>
      </c>
      <c r="E77" s="25">
        <v>0</v>
      </c>
      <c r="F77" s="25">
        <f t="shared" si="20"/>
        <v>0</v>
      </c>
      <c r="G77" s="25">
        <v>0</v>
      </c>
      <c r="H77" s="25">
        <v>0</v>
      </c>
      <c r="I77" s="25">
        <f t="shared" si="21"/>
        <v>0</v>
      </c>
      <c r="J77" s="25">
        <v>0</v>
      </c>
      <c r="K77" s="25">
        <v>0</v>
      </c>
      <c r="L77" s="25">
        <f t="shared" si="22"/>
        <v>0</v>
      </c>
      <c r="M77" s="25">
        <v>8577.5</v>
      </c>
      <c r="N77" s="25">
        <v>0</v>
      </c>
      <c r="O77" s="25">
        <f t="shared" si="23"/>
        <v>8577.5</v>
      </c>
      <c r="P77" s="25">
        <v>0</v>
      </c>
      <c r="Q77" s="78" t="e">
        <f>M77-#REF!</f>
        <v>#REF!</v>
      </c>
    </row>
    <row r="78" spans="1:17" ht="12.75">
      <c r="A78" s="44">
        <v>4331</v>
      </c>
      <c r="B78" s="44">
        <v>4331</v>
      </c>
      <c r="C78" s="3" t="s">
        <v>121</v>
      </c>
      <c r="D78" s="25">
        <v>12063.97</v>
      </c>
      <c r="E78" s="25">
        <v>10000</v>
      </c>
      <c r="F78" s="25">
        <f t="shared" si="20"/>
        <v>2063.9699999999993</v>
      </c>
      <c r="G78" s="25">
        <v>12063.97</v>
      </c>
      <c r="H78" s="25">
        <v>15000</v>
      </c>
      <c r="I78" s="25">
        <f t="shared" si="21"/>
        <v>-2936.0300000000007</v>
      </c>
      <c r="J78" s="25">
        <v>12193.97</v>
      </c>
      <c r="K78" s="25">
        <v>20000</v>
      </c>
      <c r="L78" s="25">
        <f t="shared" si="22"/>
        <v>-7806.030000000001</v>
      </c>
      <c r="M78" s="25">
        <v>39201.92</v>
      </c>
      <c r="N78" s="25">
        <v>30000</v>
      </c>
      <c r="O78" s="25">
        <f t="shared" si="23"/>
        <v>9201.919999999998</v>
      </c>
      <c r="P78" s="25">
        <v>30000</v>
      </c>
      <c r="Q78" s="78" t="e">
        <f>M78-#REF!</f>
        <v>#REF!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20"/>
        <v>0</v>
      </c>
      <c r="G79" s="25">
        <v>0</v>
      </c>
      <c r="H79" s="25">
        <v>0</v>
      </c>
      <c r="I79" s="25">
        <f t="shared" si="21"/>
        <v>0</v>
      </c>
      <c r="J79" s="25">
        <v>0</v>
      </c>
      <c r="K79" s="25">
        <v>0</v>
      </c>
      <c r="L79" s="25">
        <f t="shared" si="22"/>
        <v>0</v>
      </c>
      <c r="M79" s="25">
        <v>0</v>
      </c>
      <c r="N79" s="25">
        <v>0</v>
      </c>
      <c r="O79" s="25">
        <f t="shared" si="23"/>
        <v>0</v>
      </c>
      <c r="P79" s="25">
        <v>0</v>
      </c>
      <c r="Q79" s="78" t="e">
        <f>M79-#REF!</f>
        <v>#REF!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D80-E80</f>
        <v>0</v>
      </c>
      <c r="G80" s="25">
        <v>0</v>
      </c>
      <c r="H80" s="25">
        <v>0</v>
      </c>
      <c r="I80" s="25">
        <f>G80-H80</f>
        <v>0</v>
      </c>
      <c r="J80" s="25">
        <v>0</v>
      </c>
      <c r="K80" s="25">
        <v>0</v>
      </c>
      <c r="L80" s="25">
        <f>J80-K80</f>
        <v>0</v>
      </c>
      <c r="M80" s="25">
        <v>17320.25</v>
      </c>
      <c r="N80" s="25">
        <v>0</v>
      </c>
      <c r="O80" s="25">
        <f>M80-N80</f>
        <v>17320.25</v>
      </c>
      <c r="P80" s="25">
        <v>0</v>
      </c>
      <c r="Q80" s="78" t="e">
        <f>M80-#REF!</f>
        <v>#REF!</v>
      </c>
    </row>
    <row r="81" spans="1:17" ht="12.75">
      <c r="A81" s="44">
        <v>4990</v>
      </c>
      <c r="B81" s="44">
        <v>4990</v>
      </c>
      <c r="C81" s="3" t="s">
        <v>123</v>
      </c>
      <c r="D81" s="25">
        <v>0</v>
      </c>
      <c r="E81" s="25">
        <v>0</v>
      </c>
      <c r="F81" s="25">
        <f>D81-E81</f>
        <v>0</v>
      </c>
      <c r="G81" s="25">
        <v>0</v>
      </c>
      <c r="H81" s="25">
        <v>0</v>
      </c>
      <c r="I81" s="25">
        <f>G81-H81</f>
        <v>0</v>
      </c>
      <c r="J81" s="25">
        <v>0</v>
      </c>
      <c r="K81" s="25">
        <v>0</v>
      </c>
      <c r="L81" s="25">
        <f>J81-K81</f>
        <v>0</v>
      </c>
      <c r="M81" s="25">
        <v>-2500</v>
      </c>
      <c r="N81" s="25">
        <v>0</v>
      </c>
      <c r="O81" s="25">
        <f>M81-N81</f>
        <v>-2500</v>
      </c>
      <c r="P81" s="25">
        <v>0</v>
      </c>
      <c r="Q81" s="78" t="e">
        <f>M81-#REF!</f>
        <v>#REF!</v>
      </c>
    </row>
    <row r="82" spans="1:17" ht="12.75">
      <c r="A82" s="44">
        <v>6550</v>
      </c>
      <c r="B82" s="44">
        <v>6550</v>
      </c>
      <c r="C82" s="3" t="s">
        <v>141</v>
      </c>
      <c r="D82" s="25">
        <v>1098</v>
      </c>
      <c r="E82" s="25">
        <v>13000</v>
      </c>
      <c r="F82" s="25">
        <f>D82-E82</f>
        <v>-11902</v>
      </c>
      <c r="G82" s="25">
        <v>1098</v>
      </c>
      <c r="H82" s="25">
        <v>26000</v>
      </c>
      <c r="I82" s="25">
        <f>G82-H82</f>
        <v>-24902</v>
      </c>
      <c r="J82" s="25">
        <v>42252.75</v>
      </c>
      <c r="K82" s="25">
        <v>39000</v>
      </c>
      <c r="L82" s="25">
        <f>J82-K82</f>
        <v>3252.75</v>
      </c>
      <c r="M82" s="25">
        <v>91703.85</v>
      </c>
      <c r="N82" s="25">
        <v>52000</v>
      </c>
      <c r="O82" s="25">
        <f>M82-N82</f>
        <v>39703.850000000006</v>
      </c>
      <c r="P82" s="25">
        <v>52000</v>
      </c>
      <c r="Q82" s="78" t="e">
        <f>M82-#REF!</f>
        <v>#REF!</v>
      </c>
    </row>
    <row r="83" spans="1:17" ht="12.75">
      <c r="A83" s="44">
        <v>6555</v>
      </c>
      <c r="B83" s="44">
        <v>6555</v>
      </c>
      <c r="C83" s="3" t="s">
        <v>142</v>
      </c>
      <c r="D83" s="25">
        <v>61612.5</v>
      </c>
      <c r="E83" s="25">
        <v>0</v>
      </c>
      <c r="F83" s="25">
        <f t="shared" si="20"/>
        <v>61612.5</v>
      </c>
      <c r="G83" s="25">
        <v>61612.5</v>
      </c>
      <c r="H83" s="25">
        <v>0</v>
      </c>
      <c r="I83" s="25">
        <f t="shared" si="21"/>
        <v>61612.5</v>
      </c>
      <c r="J83" s="25">
        <v>61612.5</v>
      </c>
      <c r="K83" s="25">
        <v>0</v>
      </c>
      <c r="L83" s="25">
        <f t="shared" si="22"/>
        <v>61612.5</v>
      </c>
      <c r="M83" s="25">
        <v>61612.5</v>
      </c>
      <c r="N83" s="25">
        <v>40000</v>
      </c>
      <c r="O83" s="25">
        <f t="shared" si="23"/>
        <v>21612.5</v>
      </c>
      <c r="P83" s="25">
        <v>40000</v>
      </c>
      <c r="Q83" s="78" t="e">
        <f>M83-#REF!</f>
        <v>#REF!</v>
      </c>
    </row>
    <row r="84" spans="1:17" ht="12.75">
      <c r="A84" s="21"/>
      <c r="B84" s="21"/>
      <c r="C84" s="17" t="s">
        <v>7</v>
      </c>
      <c r="D84" s="18">
        <f aca="true" t="shared" si="24" ref="D84:P84">SUM(D68:D83)</f>
        <v>291548.82999999996</v>
      </c>
      <c r="E84" s="18">
        <f t="shared" si="24"/>
        <v>103000</v>
      </c>
      <c r="F84" s="18">
        <f t="shared" si="24"/>
        <v>188548.83000000002</v>
      </c>
      <c r="G84" s="18">
        <f t="shared" si="24"/>
        <v>448461.76</v>
      </c>
      <c r="H84" s="18">
        <f t="shared" si="24"/>
        <v>306500</v>
      </c>
      <c r="I84" s="18">
        <f t="shared" si="24"/>
        <v>141961.76</v>
      </c>
      <c r="J84" s="18">
        <f t="shared" si="24"/>
        <v>583854.5599999999</v>
      </c>
      <c r="K84" s="18">
        <f t="shared" si="24"/>
        <v>507000</v>
      </c>
      <c r="L84" s="18">
        <f t="shared" si="24"/>
        <v>76854.56</v>
      </c>
      <c r="M84" s="18">
        <f t="shared" si="24"/>
        <v>955801.6000000001</v>
      </c>
      <c r="N84" s="18">
        <f t="shared" si="24"/>
        <v>719000</v>
      </c>
      <c r="O84" s="18">
        <f t="shared" si="24"/>
        <v>236801.6</v>
      </c>
      <c r="P84" s="18">
        <f t="shared" si="24"/>
        <v>719000</v>
      </c>
      <c r="Q84" s="79" t="e">
        <f>M84-#REF!</f>
        <v>#REF!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0</v>
      </c>
      <c r="E86" s="25">
        <v>11000</v>
      </c>
      <c r="F86" s="25">
        <f aca="true" t="shared" si="25" ref="F86:F108">D86-E86</f>
        <v>-11000</v>
      </c>
      <c r="G86" s="25">
        <v>0</v>
      </c>
      <c r="H86" s="25">
        <v>26000</v>
      </c>
      <c r="I86" s="25">
        <f aca="true" t="shared" si="26" ref="I86:I108">G86-H86</f>
        <v>-26000</v>
      </c>
      <c r="J86" s="25">
        <v>8418</v>
      </c>
      <c r="K86" s="25">
        <v>36000</v>
      </c>
      <c r="L86" s="25">
        <f aca="true" t="shared" si="27" ref="L86:L108">J86-K86</f>
        <v>-27582</v>
      </c>
      <c r="M86" s="25">
        <v>13618</v>
      </c>
      <c r="N86" s="25">
        <v>52000</v>
      </c>
      <c r="O86" s="25">
        <f aca="true" t="shared" si="28" ref="O86:O108">M86-N86</f>
        <v>-38382</v>
      </c>
      <c r="P86" s="25">
        <v>52000</v>
      </c>
      <c r="Q86" s="78" t="e">
        <f>M86-#REF!</f>
        <v>#REF!</v>
      </c>
    </row>
    <row r="87" spans="1:17" ht="12.75">
      <c r="A87" s="44">
        <v>4250</v>
      </c>
      <c r="B87" s="44">
        <v>4250</v>
      </c>
      <c r="C87" s="3" t="s">
        <v>118</v>
      </c>
      <c r="D87" s="25">
        <v>0</v>
      </c>
      <c r="E87" s="25">
        <v>0</v>
      </c>
      <c r="F87" s="25">
        <f>D87-E87</f>
        <v>0</v>
      </c>
      <c r="G87" s="25">
        <v>0</v>
      </c>
      <c r="H87" s="25">
        <v>0</v>
      </c>
      <c r="I87" s="25">
        <f>G87-H87</f>
        <v>0</v>
      </c>
      <c r="J87" s="25">
        <v>0</v>
      </c>
      <c r="K87" s="25">
        <v>0</v>
      </c>
      <c r="L87" s="25">
        <f>J87-K87</f>
        <v>0</v>
      </c>
      <c r="M87" s="25">
        <v>0</v>
      </c>
      <c r="N87" s="25">
        <v>0</v>
      </c>
      <c r="O87" s="25">
        <f>M87-N87</f>
        <v>0</v>
      </c>
      <c r="P87" s="25">
        <v>0</v>
      </c>
      <c r="Q87" s="78" t="e">
        <f>M87-#REF!</f>
        <v>#REF!</v>
      </c>
    </row>
    <row r="88" spans="1:17" ht="12.75">
      <c r="A88" s="44">
        <v>5000</v>
      </c>
      <c r="B88" s="44">
        <v>5000</v>
      </c>
      <c r="C88" s="3" t="s">
        <v>124</v>
      </c>
      <c r="D88" s="25">
        <v>0</v>
      </c>
      <c r="E88" s="25">
        <v>50000</v>
      </c>
      <c r="F88" s="25">
        <f>D88-E88</f>
        <v>-50000</v>
      </c>
      <c r="G88" s="25">
        <v>0</v>
      </c>
      <c r="H88" s="25">
        <v>130000</v>
      </c>
      <c r="I88" s="25">
        <f>G88-H88</f>
        <v>-130000</v>
      </c>
      <c r="J88" s="25">
        <v>0</v>
      </c>
      <c r="K88" s="25">
        <v>150000</v>
      </c>
      <c r="L88" s="25">
        <f>J88-K88</f>
        <v>-150000</v>
      </c>
      <c r="M88" s="25">
        <v>0</v>
      </c>
      <c r="N88" s="25">
        <v>240000</v>
      </c>
      <c r="O88" s="25">
        <f>M88-N88</f>
        <v>-240000</v>
      </c>
      <c r="P88" s="25">
        <v>240000</v>
      </c>
      <c r="Q88" s="78" t="e">
        <f>M88-#REF!</f>
        <v>#REF!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D89-E89</f>
        <v>0</v>
      </c>
      <c r="G89" s="25">
        <v>0</v>
      </c>
      <c r="H89" s="25">
        <v>0</v>
      </c>
      <c r="I89" s="25">
        <f>G89-H89</f>
        <v>0</v>
      </c>
      <c r="J89" s="25">
        <v>0</v>
      </c>
      <c r="K89" s="25">
        <v>0</v>
      </c>
      <c r="L89" s="25">
        <f>J89-K89</f>
        <v>0</v>
      </c>
      <c r="M89" s="25">
        <v>0</v>
      </c>
      <c r="N89" s="25">
        <v>0</v>
      </c>
      <c r="O89" s="25">
        <f>M89-N89</f>
        <v>0</v>
      </c>
      <c r="P89" s="25">
        <v>0</v>
      </c>
      <c r="Q89" s="78" t="e">
        <f>M89-#REF!</f>
        <v>#REF!</v>
      </c>
    </row>
    <row r="90" spans="1:17" ht="12.75">
      <c r="A90" s="75">
        <v>5007</v>
      </c>
      <c r="B90" s="44">
        <v>5007</v>
      </c>
      <c r="C90" s="3" t="s">
        <v>65</v>
      </c>
      <c r="D90" s="25">
        <v>0</v>
      </c>
      <c r="E90" s="25">
        <v>0</v>
      </c>
      <c r="F90" s="25">
        <f t="shared" si="25"/>
        <v>0</v>
      </c>
      <c r="G90" s="25">
        <v>0</v>
      </c>
      <c r="H90" s="25">
        <v>0</v>
      </c>
      <c r="I90" s="25">
        <f t="shared" si="26"/>
        <v>0</v>
      </c>
      <c r="J90" s="25">
        <v>0</v>
      </c>
      <c r="K90" s="25">
        <v>0</v>
      </c>
      <c r="L90" s="25">
        <f t="shared" si="27"/>
        <v>0</v>
      </c>
      <c r="M90" s="25">
        <v>0</v>
      </c>
      <c r="N90" s="25">
        <v>0</v>
      </c>
      <c r="O90" s="25">
        <f t="shared" si="28"/>
        <v>0</v>
      </c>
      <c r="P90" s="25">
        <v>0</v>
      </c>
      <c r="Q90" s="78" t="e">
        <f>M90-#REF!</f>
        <v>#REF!</v>
      </c>
    </row>
    <row r="91" spans="1:17" ht="12.75">
      <c r="A91" s="44">
        <v>5010</v>
      </c>
      <c r="B91" s="44">
        <v>5010</v>
      </c>
      <c r="C91" s="3" t="s">
        <v>125</v>
      </c>
      <c r="D91" s="25">
        <v>0</v>
      </c>
      <c r="E91" s="25">
        <v>0</v>
      </c>
      <c r="F91" s="25">
        <f t="shared" si="25"/>
        <v>0</v>
      </c>
      <c r="G91" s="25">
        <v>0</v>
      </c>
      <c r="H91" s="25">
        <v>0</v>
      </c>
      <c r="I91" s="25">
        <f t="shared" si="26"/>
        <v>0</v>
      </c>
      <c r="J91" s="25">
        <v>0</v>
      </c>
      <c r="K91" s="25">
        <v>0</v>
      </c>
      <c r="L91" s="25">
        <f t="shared" si="27"/>
        <v>0</v>
      </c>
      <c r="M91" s="25">
        <v>0</v>
      </c>
      <c r="N91" s="25">
        <v>0</v>
      </c>
      <c r="O91" s="25">
        <f t="shared" si="28"/>
        <v>0</v>
      </c>
      <c r="P91" s="25">
        <v>0</v>
      </c>
      <c r="Q91" s="78" t="e">
        <f>M91-#REF!</f>
        <v>#REF!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5"/>
        <v>0</v>
      </c>
      <c r="G92" s="25">
        <v>0</v>
      </c>
      <c r="H92" s="25">
        <v>0</v>
      </c>
      <c r="I92" s="25">
        <f t="shared" si="26"/>
        <v>0</v>
      </c>
      <c r="J92" s="25">
        <v>0</v>
      </c>
      <c r="K92" s="25">
        <v>0</v>
      </c>
      <c r="L92" s="25">
        <f t="shared" si="27"/>
        <v>0</v>
      </c>
      <c r="M92" s="25">
        <v>0</v>
      </c>
      <c r="N92" s="25">
        <v>0</v>
      </c>
      <c r="O92" s="25">
        <f t="shared" si="28"/>
        <v>0</v>
      </c>
      <c r="P92" s="25">
        <v>0</v>
      </c>
      <c r="Q92" s="78" t="e">
        <f>M92-#REF!</f>
        <v>#REF!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5"/>
        <v>0</v>
      </c>
      <c r="G93" s="25">
        <v>0</v>
      </c>
      <c r="H93" s="25">
        <v>0</v>
      </c>
      <c r="I93" s="25">
        <f t="shared" si="26"/>
        <v>0</v>
      </c>
      <c r="J93" s="25">
        <v>0</v>
      </c>
      <c r="K93" s="25">
        <v>0</v>
      </c>
      <c r="L93" s="25">
        <f t="shared" si="27"/>
        <v>0</v>
      </c>
      <c r="M93" s="25">
        <v>0</v>
      </c>
      <c r="N93" s="25">
        <v>0</v>
      </c>
      <c r="O93" s="25">
        <f t="shared" si="28"/>
        <v>0</v>
      </c>
      <c r="P93" s="25">
        <v>0</v>
      </c>
      <c r="Q93" s="78" t="e">
        <f>M93-#REF!</f>
        <v>#REF!</v>
      </c>
    </row>
    <row r="94" spans="1:17" ht="12.75">
      <c r="A94" s="44">
        <v>5100</v>
      </c>
      <c r="B94" s="44">
        <v>5100</v>
      </c>
      <c r="C94" s="3" t="s">
        <v>60</v>
      </c>
      <c r="D94" s="25">
        <v>83216</v>
      </c>
      <c r="E94" s="25">
        <v>0</v>
      </c>
      <c r="F94" s="25">
        <f t="shared" si="25"/>
        <v>83216</v>
      </c>
      <c r="G94" s="25">
        <v>217468</v>
      </c>
      <c r="H94" s="25">
        <v>0</v>
      </c>
      <c r="I94" s="25">
        <f t="shared" si="26"/>
        <v>217468</v>
      </c>
      <c r="J94" s="25">
        <v>239588</v>
      </c>
      <c r="K94" s="25">
        <v>0</v>
      </c>
      <c r="L94" s="25">
        <f t="shared" si="27"/>
        <v>239588</v>
      </c>
      <c r="M94" s="25">
        <v>300908</v>
      </c>
      <c r="N94" s="25">
        <v>0</v>
      </c>
      <c r="O94" s="25">
        <f t="shared" si="28"/>
        <v>300908</v>
      </c>
      <c r="P94" s="25">
        <v>0</v>
      </c>
      <c r="Q94" s="78" t="e">
        <f>M94-#REF!</f>
        <v>#REF!</v>
      </c>
    </row>
    <row r="95" spans="1:17" ht="12.75">
      <c r="A95" s="44">
        <v>5180</v>
      </c>
      <c r="B95" s="44">
        <v>5180</v>
      </c>
      <c r="C95" s="3" t="s">
        <v>127</v>
      </c>
      <c r="D95" s="25">
        <v>0</v>
      </c>
      <c r="E95" s="25">
        <v>6050</v>
      </c>
      <c r="F95" s="25">
        <f t="shared" si="25"/>
        <v>-6050</v>
      </c>
      <c r="G95" s="25">
        <v>0</v>
      </c>
      <c r="H95" s="25">
        <v>9680</v>
      </c>
      <c r="I95" s="25">
        <f t="shared" si="26"/>
        <v>-9680</v>
      </c>
      <c r="J95" s="25">
        <v>0</v>
      </c>
      <c r="K95" s="25">
        <v>12100</v>
      </c>
      <c r="L95" s="25">
        <f t="shared" si="27"/>
        <v>-12100</v>
      </c>
      <c r="M95" s="25">
        <v>0</v>
      </c>
      <c r="N95" s="25">
        <v>18150</v>
      </c>
      <c r="O95" s="25">
        <f t="shared" si="28"/>
        <v>-18150</v>
      </c>
      <c r="P95" s="25">
        <v>18150</v>
      </c>
      <c r="Q95" s="78" t="e">
        <f>M95-#REF!</f>
        <v>#REF!</v>
      </c>
    </row>
    <row r="96" spans="1:17" ht="12.75">
      <c r="A96" s="44">
        <v>5182</v>
      </c>
      <c r="B96" s="44">
        <v>5182</v>
      </c>
      <c r="C96" s="3" t="s">
        <v>128</v>
      </c>
      <c r="D96" s="25">
        <v>0</v>
      </c>
      <c r="E96" s="25">
        <v>0</v>
      </c>
      <c r="F96" s="25">
        <f t="shared" si="25"/>
        <v>0</v>
      </c>
      <c r="G96" s="25">
        <v>0</v>
      </c>
      <c r="H96" s="25">
        <v>0</v>
      </c>
      <c r="I96" s="25">
        <f t="shared" si="26"/>
        <v>0</v>
      </c>
      <c r="J96" s="25">
        <v>0</v>
      </c>
      <c r="K96" s="25">
        <v>0</v>
      </c>
      <c r="L96" s="25">
        <f t="shared" si="27"/>
        <v>0</v>
      </c>
      <c r="M96" s="25">
        <v>0</v>
      </c>
      <c r="N96" s="25">
        <v>0</v>
      </c>
      <c r="O96" s="25">
        <f t="shared" si="28"/>
        <v>0</v>
      </c>
      <c r="P96" s="25">
        <v>0</v>
      </c>
      <c r="Q96" s="78" t="e">
        <f>M96-#REF!</f>
        <v>#REF!</v>
      </c>
    </row>
    <row r="97" spans="1:17" ht="12.75">
      <c r="A97" s="44">
        <v>5210</v>
      </c>
      <c r="B97" s="44">
        <v>5210</v>
      </c>
      <c r="C97" s="3" t="s">
        <v>129</v>
      </c>
      <c r="D97" s="25">
        <v>0</v>
      </c>
      <c r="E97" s="25">
        <v>0</v>
      </c>
      <c r="F97" s="25">
        <f t="shared" si="25"/>
        <v>0</v>
      </c>
      <c r="G97" s="25">
        <v>0</v>
      </c>
      <c r="H97" s="25">
        <v>0</v>
      </c>
      <c r="I97" s="25">
        <f t="shared" si="26"/>
        <v>0</v>
      </c>
      <c r="J97" s="25">
        <v>0</v>
      </c>
      <c r="K97" s="25">
        <v>0</v>
      </c>
      <c r="L97" s="25">
        <f t="shared" si="27"/>
        <v>0</v>
      </c>
      <c r="M97" s="25">
        <v>0</v>
      </c>
      <c r="N97" s="25">
        <v>0</v>
      </c>
      <c r="O97" s="25">
        <f t="shared" si="28"/>
        <v>0</v>
      </c>
      <c r="P97" s="25">
        <v>0</v>
      </c>
      <c r="Q97" s="78" t="e">
        <f>M97-#REF!</f>
        <v>#REF!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  <c r="J98" s="25">
        <v>0</v>
      </c>
      <c r="K98" s="25">
        <v>0</v>
      </c>
      <c r="L98" s="25">
        <f t="shared" si="27"/>
        <v>0</v>
      </c>
      <c r="M98" s="25">
        <v>0</v>
      </c>
      <c r="N98" s="25">
        <v>0</v>
      </c>
      <c r="O98" s="25">
        <f t="shared" si="28"/>
        <v>0</v>
      </c>
      <c r="P98" s="25">
        <v>0</v>
      </c>
      <c r="Q98" s="78" t="e">
        <f>M98-#REF!</f>
        <v>#REF!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  <c r="J99" s="25">
        <v>0</v>
      </c>
      <c r="K99" s="25">
        <v>0</v>
      </c>
      <c r="L99" s="25">
        <f t="shared" si="27"/>
        <v>0</v>
      </c>
      <c r="M99" s="25">
        <v>0</v>
      </c>
      <c r="N99" s="25">
        <v>0</v>
      </c>
      <c r="O99" s="25">
        <f t="shared" si="28"/>
        <v>0</v>
      </c>
      <c r="P99" s="25">
        <v>0</v>
      </c>
      <c r="Q99" s="78" t="e">
        <f>M99-#REF!</f>
        <v>#REF!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  <c r="J100" s="25">
        <v>0</v>
      </c>
      <c r="K100" s="25">
        <v>0</v>
      </c>
      <c r="L100" s="25">
        <f t="shared" si="27"/>
        <v>0</v>
      </c>
      <c r="M100" s="25">
        <v>0</v>
      </c>
      <c r="N100" s="25">
        <v>0</v>
      </c>
      <c r="O100" s="25">
        <f t="shared" si="28"/>
        <v>0</v>
      </c>
      <c r="P100" s="25">
        <v>0</v>
      </c>
      <c r="Q100" s="78" t="e">
        <f>M100-#REF!</f>
        <v>#REF!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0</v>
      </c>
      <c r="E101" s="25">
        <v>0</v>
      </c>
      <c r="F101" s="25">
        <f t="shared" si="25"/>
        <v>0</v>
      </c>
      <c r="G101" s="25">
        <v>0</v>
      </c>
      <c r="H101" s="25">
        <v>0</v>
      </c>
      <c r="I101" s="25">
        <f t="shared" si="26"/>
        <v>0</v>
      </c>
      <c r="J101" s="25">
        <v>0</v>
      </c>
      <c r="K101" s="25">
        <v>0</v>
      </c>
      <c r="L101" s="25">
        <f t="shared" si="27"/>
        <v>0</v>
      </c>
      <c r="M101" s="25">
        <v>0</v>
      </c>
      <c r="N101" s="25">
        <v>0</v>
      </c>
      <c r="O101" s="25">
        <f t="shared" si="28"/>
        <v>0</v>
      </c>
      <c r="P101" s="25">
        <v>0</v>
      </c>
      <c r="Q101" s="78" t="e">
        <f>M101-#REF!</f>
        <v>#REF!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  <c r="J102" s="25">
        <v>0</v>
      </c>
      <c r="K102" s="25">
        <v>0</v>
      </c>
      <c r="L102" s="25">
        <f t="shared" si="27"/>
        <v>0</v>
      </c>
      <c r="M102" s="25">
        <v>0</v>
      </c>
      <c r="N102" s="25">
        <v>0</v>
      </c>
      <c r="O102" s="25">
        <f t="shared" si="28"/>
        <v>0</v>
      </c>
      <c r="P102" s="25">
        <v>0</v>
      </c>
      <c r="Q102" s="78" t="e">
        <f>M102-#REF!</f>
        <v>#REF!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0</v>
      </c>
      <c r="E103" s="25">
        <v>7903</v>
      </c>
      <c r="F103" s="25">
        <f t="shared" si="25"/>
        <v>-7903</v>
      </c>
      <c r="G103" s="25">
        <v>0</v>
      </c>
      <c r="H103" s="25">
        <v>19695</v>
      </c>
      <c r="I103" s="25">
        <f t="shared" si="26"/>
        <v>-19695</v>
      </c>
      <c r="J103" s="25">
        <v>0</v>
      </c>
      <c r="K103" s="25">
        <v>22856</v>
      </c>
      <c r="L103" s="25">
        <f t="shared" si="27"/>
        <v>-22856</v>
      </c>
      <c r="M103" s="25">
        <v>0</v>
      </c>
      <c r="N103" s="25">
        <v>36399</v>
      </c>
      <c r="O103" s="25">
        <f t="shared" si="28"/>
        <v>-36399</v>
      </c>
      <c r="P103" s="25">
        <v>36399</v>
      </c>
      <c r="Q103" s="78" t="e">
        <f>M103-#REF!</f>
        <v>#REF!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0</v>
      </c>
      <c r="E104" s="25">
        <v>0</v>
      </c>
      <c r="F104" s="25">
        <f t="shared" si="25"/>
        <v>0</v>
      </c>
      <c r="G104" s="25">
        <v>0</v>
      </c>
      <c r="H104" s="25">
        <v>0</v>
      </c>
      <c r="I104" s="25">
        <f t="shared" si="26"/>
        <v>0</v>
      </c>
      <c r="J104" s="25">
        <v>0</v>
      </c>
      <c r="K104" s="25">
        <v>0</v>
      </c>
      <c r="L104" s="25">
        <f t="shared" si="27"/>
        <v>0</v>
      </c>
      <c r="M104" s="25">
        <v>0</v>
      </c>
      <c r="N104" s="25">
        <v>0</v>
      </c>
      <c r="O104" s="25">
        <f t="shared" si="28"/>
        <v>0</v>
      </c>
      <c r="P104" s="25">
        <v>0</v>
      </c>
      <c r="Q104" s="78" t="e">
        <f>M104-#REF!</f>
        <v>#REF!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5"/>
        <v>0</v>
      </c>
      <c r="G105" s="25">
        <v>0</v>
      </c>
      <c r="H105" s="25">
        <v>0</v>
      </c>
      <c r="I105" s="25">
        <f t="shared" si="26"/>
        <v>0</v>
      </c>
      <c r="J105" s="25">
        <v>0</v>
      </c>
      <c r="K105" s="25">
        <v>0</v>
      </c>
      <c r="L105" s="25">
        <f t="shared" si="27"/>
        <v>0</v>
      </c>
      <c r="M105" s="25">
        <v>0</v>
      </c>
      <c r="N105" s="25">
        <v>0</v>
      </c>
      <c r="O105" s="25">
        <f t="shared" si="28"/>
        <v>0</v>
      </c>
      <c r="P105" s="25">
        <v>0</v>
      </c>
      <c r="Q105" s="78" t="e">
        <f>M105-#REF!</f>
        <v>#REF!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10000</v>
      </c>
      <c r="F106" s="25">
        <f t="shared" si="25"/>
        <v>-10000</v>
      </c>
      <c r="G106" s="25">
        <v>145</v>
      </c>
      <c r="H106" s="25">
        <v>20000</v>
      </c>
      <c r="I106" s="25">
        <f t="shared" si="26"/>
        <v>-19855</v>
      </c>
      <c r="J106" s="25">
        <v>145</v>
      </c>
      <c r="K106" s="25">
        <v>30000</v>
      </c>
      <c r="L106" s="25">
        <f t="shared" si="27"/>
        <v>-29855</v>
      </c>
      <c r="M106" s="25">
        <v>145</v>
      </c>
      <c r="N106" s="25">
        <v>40000</v>
      </c>
      <c r="O106" s="25">
        <f t="shared" si="28"/>
        <v>-39855</v>
      </c>
      <c r="P106" s="25">
        <v>40000</v>
      </c>
      <c r="Q106" s="78" t="e">
        <f>M106-#REF!</f>
        <v>#REF!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D107-E107</f>
        <v>0</v>
      </c>
      <c r="G107" s="25">
        <v>0</v>
      </c>
      <c r="H107" s="25">
        <v>0</v>
      </c>
      <c r="I107" s="25">
        <f>G107-H107</f>
        <v>0</v>
      </c>
      <c r="J107" s="25">
        <v>0</v>
      </c>
      <c r="K107" s="25">
        <v>0</v>
      </c>
      <c r="L107" s="25">
        <f>J107-K107</f>
        <v>0</v>
      </c>
      <c r="M107" s="25">
        <v>0</v>
      </c>
      <c r="N107" s="25">
        <v>0</v>
      </c>
      <c r="O107" s="25">
        <f>M107-N107</f>
        <v>0</v>
      </c>
      <c r="P107" s="25">
        <v>0</v>
      </c>
      <c r="Q107" s="78" t="e">
        <f>M107-#REF!</f>
        <v>#REF!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0</v>
      </c>
      <c r="E108" s="25">
        <v>0</v>
      </c>
      <c r="F108" s="25">
        <f t="shared" si="25"/>
        <v>0</v>
      </c>
      <c r="G108" s="25">
        <v>0</v>
      </c>
      <c r="H108" s="25">
        <v>0</v>
      </c>
      <c r="I108" s="25">
        <f t="shared" si="26"/>
        <v>0</v>
      </c>
      <c r="J108" s="25">
        <v>0</v>
      </c>
      <c r="K108" s="25">
        <v>0</v>
      </c>
      <c r="L108" s="25">
        <f t="shared" si="27"/>
        <v>0</v>
      </c>
      <c r="M108" s="25">
        <v>0</v>
      </c>
      <c r="N108" s="25">
        <v>0</v>
      </c>
      <c r="O108" s="25">
        <f t="shared" si="28"/>
        <v>0</v>
      </c>
      <c r="P108" s="25">
        <v>0</v>
      </c>
      <c r="Q108" s="78" t="e">
        <f>M108-#REF!</f>
        <v>#REF!</v>
      </c>
    </row>
    <row r="109" spans="1:17" ht="12.75">
      <c r="A109" s="21"/>
      <c r="B109" s="21"/>
      <c r="C109" s="17" t="s">
        <v>8</v>
      </c>
      <c r="D109" s="18">
        <f>SUM(D86:D108)</f>
        <v>83216</v>
      </c>
      <c r="E109" s="18">
        <f aca="true" t="shared" si="29" ref="E109:P109">SUM(E86:E108)</f>
        <v>84953</v>
      </c>
      <c r="F109" s="18">
        <f t="shared" si="29"/>
        <v>-1737</v>
      </c>
      <c r="G109" s="18">
        <f t="shared" si="29"/>
        <v>217613</v>
      </c>
      <c r="H109" s="18">
        <f t="shared" si="29"/>
        <v>205375</v>
      </c>
      <c r="I109" s="18">
        <f t="shared" si="29"/>
        <v>12238</v>
      </c>
      <c r="J109" s="18">
        <f t="shared" si="29"/>
        <v>248151</v>
      </c>
      <c r="K109" s="18">
        <f t="shared" si="29"/>
        <v>250956</v>
      </c>
      <c r="L109" s="18">
        <f t="shared" si="29"/>
        <v>-2805</v>
      </c>
      <c r="M109" s="18">
        <f t="shared" si="29"/>
        <v>314671</v>
      </c>
      <c r="N109" s="18">
        <f t="shared" si="29"/>
        <v>386549</v>
      </c>
      <c r="O109" s="18">
        <f t="shared" si="29"/>
        <v>-71878</v>
      </c>
      <c r="P109" s="18">
        <f t="shared" si="29"/>
        <v>386549</v>
      </c>
      <c r="Q109" s="79" t="e">
        <f>M109-#REF!</f>
        <v>#REF!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2437.5</v>
      </c>
      <c r="E111" s="25">
        <v>0</v>
      </c>
      <c r="F111" s="25">
        <f aca="true" t="shared" si="30" ref="F111:F146">D111-E111</f>
        <v>2437.5</v>
      </c>
      <c r="G111" s="25">
        <v>2437.5</v>
      </c>
      <c r="H111" s="25">
        <v>0</v>
      </c>
      <c r="I111" s="25">
        <f aca="true" t="shared" si="31" ref="I111:I146">G111-H111</f>
        <v>2437.5</v>
      </c>
      <c r="J111" s="25">
        <v>2437.5</v>
      </c>
      <c r="K111" s="25">
        <v>0</v>
      </c>
      <c r="L111" s="25">
        <f aca="true" t="shared" si="32" ref="L111:L146">J111-K111</f>
        <v>2437.5</v>
      </c>
      <c r="M111" s="25">
        <v>2437.5</v>
      </c>
      <c r="N111" s="25">
        <v>0</v>
      </c>
      <c r="O111" s="25">
        <f aca="true" t="shared" si="33" ref="O111:O146">M111-N111</f>
        <v>2437.5</v>
      </c>
      <c r="P111" s="25">
        <v>0</v>
      </c>
      <c r="Q111" s="78" t="e">
        <f>M111-#REF!</f>
        <v>#REF!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0</v>
      </c>
      <c r="E112" s="25">
        <v>0</v>
      </c>
      <c r="F112" s="25">
        <f>D112-E112</f>
        <v>0</v>
      </c>
      <c r="G112" s="25">
        <v>0</v>
      </c>
      <c r="H112" s="25">
        <v>0</v>
      </c>
      <c r="I112" s="25">
        <f>G112-H112</f>
        <v>0</v>
      </c>
      <c r="J112" s="25">
        <v>0</v>
      </c>
      <c r="K112" s="25">
        <v>0</v>
      </c>
      <c r="L112" s="25">
        <f>J112-K112</f>
        <v>0</v>
      </c>
      <c r="M112" s="25">
        <v>0</v>
      </c>
      <c r="N112" s="25">
        <v>0</v>
      </c>
      <c r="O112" s="25">
        <f>M112-N112</f>
        <v>0</v>
      </c>
      <c r="P112" s="25">
        <v>0</v>
      </c>
      <c r="Q112" s="78" t="e">
        <f>M112-#REF!</f>
        <v>#REF!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0</v>
      </c>
      <c r="E113" s="25">
        <v>0</v>
      </c>
      <c r="F113" s="25">
        <f t="shared" si="30"/>
        <v>0</v>
      </c>
      <c r="G113" s="25">
        <v>0</v>
      </c>
      <c r="H113" s="25">
        <v>0</v>
      </c>
      <c r="I113" s="25">
        <f t="shared" si="31"/>
        <v>0</v>
      </c>
      <c r="J113" s="25">
        <v>0</v>
      </c>
      <c r="K113" s="25">
        <v>0</v>
      </c>
      <c r="L113" s="25">
        <f t="shared" si="32"/>
        <v>0</v>
      </c>
      <c r="M113" s="25">
        <v>0</v>
      </c>
      <c r="N113" s="25">
        <v>0</v>
      </c>
      <c r="O113" s="25">
        <f t="shared" si="33"/>
        <v>0</v>
      </c>
      <c r="P113" s="25">
        <v>0</v>
      </c>
      <c r="Q113" s="78" t="e">
        <f>M113-#REF!</f>
        <v>#REF!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6431.25</v>
      </c>
      <c r="E114" s="25">
        <v>0</v>
      </c>
      <c r="F114" s="25">
        <f t="shared" si="30"/>
        <v>6431.25</v>
      </c>
      <c r="G114" s="25">
        <v>9293.75</v>
      </c>
      <c r="H114" s="25">
        <v>0</v>
      </c>
      <c r="I114" s="25">
        <f t="shared" si="31"/>
        <v>9293.75</v>
      </c>
      <c r="J114" s="25">
        <v>12125</v>
      </c>
      <c r="K114" s="25">
        <v>0</v>
      </c>
      <c r="L114" s="25">
        <f t="shared" si="32"/>
        <v>12125</v>
      </c>
      <c r="M114" s="25">
        <v>15050</v>
      </c>
      <c r="N114" s="25">
        <v>0</v>
      </c>
      <c r="O114" s="25">
        <f t="shared" si="33"/>
        <v>15050</v>
      </c>
      <c r="P114" s="25">
        <v>0</v>
      </c>
      <c r="Q114" s="78" t="e">
        <f>M114-#REF!</f>
        <v>#REF!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30"/>
        <v>0</v>
      </c>
      <c r="G115" s="25">
        <v>0</v>
      </c>
      <c r="H115" s="25">
        <v>0</v>
      </c>
      <c r="I115" s="25">
        <f t="shared" si="31"/>
        <v>0</v>
      </c>
      <c r="J115" s="25">
        <v>0</v>
      </c>
      <c r="K115" s="25">
        <v>0</v>
      </c>
      <c r="L115" s="25">
        <f t="shared" si="32"/>
        <v>0</v>
      </c>
      <c r="M115" s="25">
        <v>3594</v>
      </c>
      <c r="N115" s="25">
        <v>0</v>
      </c>
      <c r="O115" s="25">
        <f t="shared" si="33"/>
        <v>3594</v>
      </c>
      <c r="P115" s="25">
        <v>0</v>
      </c>
      <c r="Q115" s="78" t="e">
        <f>M115-#REF!</f>
        <v>#REF!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0</v>
      </c>
      <c r="E116" s="25">
        <v>0</v>
      </c>
      <c r="F116" s="25">
        <f t="shared" si="30"/>
        <v>0</v>
      </c>
      <c r="G116" s="25">
        <v>0</v>
      </c>
      <c r="H116" s="25">
        <v>0</v>
      </c>
      <c r="I116" s="25">
        <f t="shared" si="31"/>
        <v>0</v>
      </c>
      <c r="J116" s="25">
        <v>0</v>
      </c>
      <c r="K116" s="25">
        <v>0</v>
      </c>
      <c r="L116" s="25">
        <f t="shared" si="32"/>
        <v>0</v>
      </c>
      <c r="M116" s="25">
        <v>0</v>
      </c>
      <c r="N116" s="25">
        <v>0</v>
      </c>
      <c r="O116" s="25">
        <f t="shared" si="33"/>
        <v>0</v>
      </c>
      <c r="P116" s="25">
        <v>0</v>
      </c>
      <c r="Q116" s="78" t="e">
        <f>M116-#REF!</f>
        <v>#REF!</v>
      </c>
    </row>
    <row r="117" spans="1:17" ht="12.75">
      <c r="A117" s="44">
        <v>6620</v>
      </c>
      <c r="B117" s="44">
        <v>6620</v>
      </c>
      <c r="C117" s="3" t="s">
        <v>144</v>
      </c>
      <c r="D117" s="25">
        <v>0</v>
      </c>
      <c r="E117" s="25">
        <v>0</v>
      </c>
      <c r="F117" s="25">
        <f t="shared" si="30"/>
        <v>0</v>
      </c>
      <c r="G117" s="25">
        <v>0</v>
      </c>
      <c r="H117" s="25">
        <v>0</v>
      </c>
      <c r="I117" s="25">
        <f t="shared" si="31"/>
        <v>0</v>
      </c>
      <c r="J117" s="25">
        <v>0</v>
      </c>
      <c r="K117" s="25">
        <v>0</v>
      </c>
      <c r="L117" s="25">
        <f t="shared" si="32"/>
        <v>0</v>
      </c>
      <c r="M117" s="25">
        <v>0</v>
      </c>
      <c r="N117" s="25">
        <v>0</v>
      </c>
      <c r="O117" s="25">
        <f t="shared" si="33"/>
        <v>0</v>
      </c>
      <c r="P117" s="25">
        <v>0</v>
      </c>
      <c r="Q117" s="78" t="e">
        <f>M117-#REF!</f>
        <v>#REF!</v>
      </c>
    </row>
    <row r="118" spans="1:17" ht="12.75">
      <c r="A118" s="44">
        <v>6625</v>
      </c>
      <c r="B118" s="44">
        <v>6625</v>
      </c>
      <c r="C118" s="3" t="s">
        <v>145</v>
      </c>
      <c r="D118" s="25">
        <v>0</v>
      </c>
      <c r="E118" s="25">
        <v>0</v>
      </c>
      <c r="F118" s="25">
        <f t="shared" si="30"/>
        <v>0</v>
      </c>
      <c r="G118" s="25">
        <v>9279.38</v>
      </c>
      <c r="H118" s="25">
        <v>0</v>
      </c>
      <c r="I118" s="25">
        <f t="shared" si="31"/>
        <v>9279.38</v>
      </c>
      <c r="J118" s="25">
        <v>9279.38</v>
      </c>
      <c r="K118" s="25">
        <v>0</v>
      </c>
      <c r="L118" s="25">
        <f t="shared" si="32"/>
        <v>9279.38</v>
      </c>
      <c r="M118" s="25">
        <v>9279.38</v>
      </c>
      <c r="N118" s="25">
        <v>0</v>
      </c>
      <c r="O118" s="25">
        <f t="shared" si="33"/>
        <v>9279.38</v>
      </c>
      <c r="P118" s="25">
        <v>0</v>
      </c>
      <c r="Q118" s="78" t="e">
        <f>M118-#REF!</f>
        <v>#REF!</v>
      </c>
    </row>
    <row r="119" spans="1:17" ht="12.75">
      <c r="A119" s="44">
        <v>6630</v>
      </c>
      <c r="B119" s="44">
        <v>6630</v>
      </c>
      <c r="C119" s="3" t="s">
        <v>146</v>
      </c>
      <c r="D119" s="25">
        <v>314</v>
      </c>
      <c r="E119" s="25">
        <v>1000</v>
      </c>
      <c r="F119" s="25">
        <f t="shared" si="30"/>
        <v>-686</v>
      </c>
      <c r="G119" s="25">
        <v>661</v>
      </c>
      <c r="H119" s="25">
        <v>2000</v>
      </c>
      <c r="I119" s="25">
        <f t="shared" si="31"/>
        <v>-1339</v>
      </c>
      <c r="J119" s="25">
        <v>661</v>
      </c>
      <c r="K119" s="25">
        <v>3000</v>
      </c>
      <c r="L119" s="25">
        <f t="shared" si="32"/>
        <v>-2339</v>
      </c>
      <c r="M119" s="25">
        <v>661</v>
      </c>
      <c r="N119" s="25">
        <v>4000</v>
      </c>
      <c r="O119" s="25">
        <f t="shared" si="33"/>
        <v>-3339</v>
      </c>
      <c r="P119" s="25">
        <v>4000</v>
      </c>
      <c r="Q119" s="78" t="e">
        <f>M119-#REF!</f>
        <v>#REF!</v>
      </c>
    </row>
    <row r="120" spans="1:17" ht="12.75">
      <c r="A120" s="44">
        <v>6700</v>
      </c>
      <c r="B120" s="44">
        <v>6700</v>
      </c>
      <c r="C120" s="3" t="s">
        <v>147</v>
      </c>
      <c r="D120" s="25">
        <v>0</v>
      </c>
      <c r="E120" s="25">
        <v>0</v>
      </c>
      <c r="F120" s="25">
        <f t="shared" si="30"/>
        <v>0</v>
      </c>
      <c r="G120" s="25">
        <v>0</v>
      </c>
      <c r="H120" s="25">
        <v>0</v>
      </c>
      <c r="I120" s="25">
        <f t="shared" si="31"/>
        <v>0</v>
      </c>
      <c r="J120" s="25">
        <v>0</v>
      </c>
      <c r="K120" s="25">
        <v>0</v>
      </c>
      <c r="L120" s="25">
        <f t="shared" si="32"/>
        <v>0</v>
      </c>
      <c r="M120" s="25">
        <v>0</v>
      </c>
      <c r="N120" s="25">
        <v>0</v>
      </c>
      <c r="O120" s="25">
        <f t="shared" si="33"/>
        <v>0</v>
      </c>
      <c r="P120" s="25">
        <v>0</v>
      </c>
      <c r="Q120" s="78" t="e">
        <f>M120-#REF!</f>
        <v>#REF!</v>
      </c>
    </row>
    <row r="121" spans="1:17" ht="12.75">
      <c r="A121" s="44">
        <v>6710</v>
      </c>
      <c r="B121" s="44">
        <v>6710</v>
      </c>
      <c r="C121" s="3" t="s">
        <v>148</v>
      </c>
      <c r="D121" s="25">
        <v>0</v>
      </c>
      <c r="E121" s="25">
        <v>0</v>
      </c>
      <c r="F121" s="25">
        <f t="shared" si="30"/>
        <v>0</v>
      </c>
      <c r="G121" s="25">
        <v>0</v>
      </c>
      <c r="H121" s="25">
        <v>0</v>
      </c>
      <c r="I121" s="25">
        <f t="shared" si="31"/>
        <v>0</v>
      </c>
      <c r="J121" s="25">
        <v>0</v>
      </c>
      <c r="K121" s="25">
        <v>0</v>
      </c>
      <c r="L121" s="25">
        <f t="shared" si="32"/>
        <v>0</v>
      </c>
      <c r="M121" s="25">
        <v>0</v>
      </c>
      <c r="N121" s="25">
        <v>0</v>
      </c>
      <c r="O121" s="25">
        <f t="shared" si="33"/>
        <v>0</v>
      </c>
      <c r="P121" s="25">
        <v>0</v>
      </c>
      <c r="Q121" s="78" t="e">
        <f>M121-#REF!</f>
        <v>#REF!</v>
      </c>
    </row>
    <row r="122" spans="1:17" ht="12.75">
      <c r="A122" s="44">
        <v>6790</v>
      </c>
      <c r="B122" s="44">
        <v>6790</v>
      </c>
      <c r="C122" s="3" t="s">
        <v>149</v>
      </c>
      <c r="D122" s="25">
        <v>0</v>
      </c>
      <c r="E122" s="25">
        <v>0</v>
      </c>
      <c r="F122" s="25">
        <f t="shared" si="30"/>
        <v>0</v>
      </c>
      <c r="G122" s="25">
        <v>0</v>
      </c>
      <c r="H122" s="25">
        <v>0</v>
      </c>
      <c r="I122" s="25">
        <f t="shared" si="31"/>
        <v>0</v>
      </c>
      <c r="J122" s="25">
        <v>0</v>
      </c>
      <c r="K122" s="25">
        <v>0</v>
      </c>
      <c r="L122" s="25">
        <f t="shared" si="32"/>
        <v>0</v>
      </c>
      <c r="M122" s="25">
        <v>0</v>
      </c>
      <c r="N122" s="25">
        <v>0</v>
      </c>
      <c r="O122" s="25">
        <f t="shared" si="33"/>
        <v>0</v>
      </c>
      <c r="P122" s="25">
        <v>0</v>
      </c>
      <c r="Q122" s="78" t="e">
        <f>M122-#REF!</f>
        <v>#REF!</v>
      </c>
    </row>
    <row r="123" spans="1:17" ht="12.75">
      <c r="A123" s="44">
        <v>6800</v>
      </c>
      <c r="B123" s="44">
        <v>6800</v>
      </c>
      <c r="C123" s="3" t="s">
        <v>150</v>
      </c>
      <c r="D123" s="25">
        <v>0</v>
      </c>
      <c r="E123" s="25">
        <v>500</v>
      </c>
      <c r="F123" s="25">
        <f t="shared" si="30"/>
        <v>-500</v>
      </c>
      <c r="G123" s="25">
        <v>2891</v>
      </c>
      <c r="H123" s="25">
        <v>1000</v>
      </c>
      <c r="I123" s="25">
        <f t="shared" si="31"/>
        <v>1891</v>
      </c>
      <c r="J123" s="25">
        <v>3277.75</v>
      </c>
      <c r="K123" s="25">
        <v>1500</v>
      </c>
      <c r="L123" s="25">
        <f t="shared" si="32"/>
        <v>1777.75</v>
      </c>
      <c r="M123" s="25">
        <v>3277.75</v>
      </c>
      <c r="N123" s="25">
        <v>2000</v>
      </c>
      <c r="O123" s="25">
        <f t="shared" si="33"/>
        <v>1277.75</v>
      </c>
      <c r="P123" s="25">
        <v>2000</v>
      </c>
      <c r="Q123" s="78" t="e">
        <f>M123-#REF!</f>
        <v>#REF!</v>
      </c>
    </row>
    <row r="124" spans="1:17" ht="12.75">
      <c r="A124" s="44">
        <v>6815</v>
      </c>
      <c r="B124" s="44">
        <v>6815</v>
      </c>
      <c r="C124" s="3" t="s">
        <v>151</v>
      </c>
      <c r="D124" s="25">
        <v>0</v>
      </c>
      <c r="E124" s="25">
        <v>5000</v>
      </c>
      <c r="F124" s="25">
        <f t="shared" si="30"/>
        <v>-5000</v>
      </c>
      <c r="G124" s="25">
        <v>0</v>
      </c>
      <c r="H124" s="25">
        <v>10000</v>
      </c>
      <c r="I124" s="25">
        <f t="shared" si="31"/>
        <v>-10000</v>
      </c>
      <c r="J124" s="25">
        <v>0</v>
      </c>
      <c r="K124" s="25">
        <v>15000</v>
      </c>
      <c r="L124" s="25">
        <f t="shared" si="32"/>
        <v>-15000</v>
      </c>
      <c r="M124" s="25">
        <v>0</v>
      </c>
      <c r="N124" s="25">
        <v>20000</v>
      </c>
      <c r="O124" s="25">
        <f t="shared" si="33"/>
        <v>-20000</v>
      </c>
      <c r="P124" s="25">
        <v>20000</v>
      </c>
      <c r="Q124" s="78" t="e">
        <f>M124-#REF!</f>
        <v>#REF!</v>
      </c>
    </row>
    <row r="125" spans="1:17" ht="12.75">
      <c r="A125" s="44">
        <v>6820</v>
      </c>
      <c r="B125" s="44">
        <v>6820</v>
      </c>
      <c r="C125" s="3" t="s">
        <v>152</v>
      </c>
      <c r="D125" s="25">
        <v>0</v>
      </c>
      <c r="E125" s="25">
        <v>0</v>
      </c>
      <c r="F125" s="25">
        <f t="shared" si="30"/>
        <v>0</v>
      </c>
      <c r="G125" s="25">
        <v>0</v>
      </c>
      <c r="H125" s="25">
        <v>0</v>
      </c>
      <c r="I125" s="25">
        <f t="shared" si="31"/>
        <v>0</v>
      </c>
      <c r="J125" s="25">
        <v>0</v>
      </c>
      <c r="K125" s="25">
        <v>0</v>
      </c>
      <c r="L125" s="25">
        <f t="shared" si="32"/>
        <v>0</v>
      </c>
      <c r="M125" s="25">
        <v>0</v>
      </c>
      <c r="N125" s="25">
        <v>0</v>
      </c>
      <c r="O125" s="25">
        <f t="shared" si="33"/>
        <v>0</v>
      </c>
      <c r="P125" s="25">
        <v>0</v>
      </c>
      <c r="Q125" s="78" t="e">
        <f>M125-#REF!</f>
        <v>#REF!</v>
      </c>
    </row>
    <row r="126" spans="1:17" ht="12.75">
      <c r="A126" s="44">
        <v>6860</v>
      </c>
      <c r="B126" s="44">
        <v>6860</v>
      </c>
      <c r="C126" s="3" t="s">
        <v>153</v>
      </c>
      <c r="D126" s="25">
        <v>0</v>
      </c>
      <c r="E126" s="25">
        <v>5000</v>
      </c>
      <c r="F126" s="25">
        <f t="shared" si="30"/>
        <v>-5000</v>
      </c>
      <c r="G126" s="25">
        <v>453.46</v>
      </c>
      <c r="H126" s="25">
        <v>10000</v>
      </c>
      <c r="I126" s="25">
        <f t="shared" si="31"/>
        <v>-9546.54</v>
      </c>
      <c r="J126" s="25">
        <v>4903.46</v>
      </c>
      <c r="K126" s="25">
        <v>15000</v>
      </c>
      <c r="L126" s="25">
        <f t="shared" si="32"/>
        <v>-10096.54</v>
      </c>
      <c r="M126" s="25">
        <v>8380.59</v>
      </c>
      <c r="N126" s="25">
        <v>20000</v>
      </c>
      <c r="O126" s="25">
        <f t="shared" si="33"/>
        <v>-11619.41</v>
      </c>
      <c r="P126" s="25">
        <v>20000</v>
      </c>
      <c r="Q126" s="78" t="e">
        <f>M126-#REF!</f>
        <v>#REF!</v>
      </c>
    </row>
    <row r="127" spans="1:17" ht="12.75">
      <c r="A127" s="44">
        <v>6900</v>
      </c>
      <c r="B127" s="44">
        <v>6900</v>
      </c>
      <c r="C127" s="3" t="s">
        <v>154</v>
      </c>
      <c r="D127" s="25">
        <v>0</v>
      </c>
      <c r="E127" s="25">
        <v>0</v>
      </c>
      <c r="F127" s="25">
        <f t="shared" si="30"/>
        <v>0</v>
      </c>
      <c r="G127" s="25">
        <v>0</v>
      </c>
      <c r="H127" s="25">
        <v>0</v>
      </c>
      <c r="I127" s="25">
        <f t="shared" si="31"/>
        <v>0</v>
      </c>
      <c r="J127" s="25">
        <v>0</v>
      </c>
      <c r="K127" s="25">
        <v>0</v>
      </c>
      <c r="L127" s="25">
        <f t="shared" si="32"/>
        <v>0</v>
      </c>
      <c r="M127" s="25">
        <v>0</v>
      </c>
      <c r="N127" s="25">
        <v>0</v>
      </c>
      <c r="O127" s="25">
        <f t="shared" si="33"/>
        <v>0</v>
      </c>
      <c r="P127" s="25">
        <v>0</v>
      </c>
      <c r="Q127" s="78" t="e">
        <f>M127-#REF!</f>
        <v>#REF!</v>
      </c>
    </row>
    <row r="128" spans="1:17" ht="12.75">
      <c r="A128" s="44">
        <v>6920</v>
      </c>
      <c r="B128" s="44">
        <v>6920</v>
      </c>
      <c r="C128" s="3" t="s">
        <v>155</v>
      </c>
      <c r="D128" s="25">
        <v>0</v>
      </c>
      <c r="E128" s="25">
        <v>0</v>
      </c>
      <c r="F128" s="25">
        <f t="shared" si="30"/>
        <v>0</v>
      </c>
      <c r="G128" s="25">
        <v>0</v>
      </c>
      <c r="H128" s="25">
        <v>0</v>
      </c>
      <c r="I128" s="25">
        <f t="shared" si="31"/>
        <v>0</v>
      </c>
      <c r="J128" s="25">
        <v>0</v>
      </c>
      <c r="K128" s="25">
        <v>0</v>
      </c>
      <c r="L128" s="25">
        <f t="shared" si="32"/>
        <v>0</v>
      </c>
      <c r="M128" s="25">
        <v>0</v>
      </c>
      <c r="N128" s="25">
        <v>0</v>
      </c>
      <c r="O128" s="25">
        <f t="shared" si="33"/>
        <v>0</v>
      </c>
      <c r="P128" s="25">
        <v>0</v>
      </c>
      <c r="Q128" s="78" t="e">
        <f>M128-#REF!</f>
        <v>#REF!</v>
      </c>
    </row>
    <row r="129" spans="1:17" ht="12.75">
      <c r="A129" s="44">
        <v>6930</v>
      </c>
      <c r="B129" s="44">
        <v>6930</v>
      </c>
      <c r="C129" s="3" t="s">
        <v>156</v>
      </c>
      <c r="D129" s="25">
        <v>0</v>
      </c>
      <c r="E129" s="25">
        <v>0</v>
      </c>
      <c r="F129" s="25">
        <f t="shared" si="30"/>
        <v>0</v>
      </c>
      <c r="G129" s="25">
        <v>0</v>
      </c>
      <c r="H129" s="25">
        <v>0</v>
      </c>
      <c r="I129" s="25">
        <f t="shared" si="31"/>
        <v>0</v>
      </c>
      <c r="J129" s="25">
        <v>1800</v>
      </c>
      <c r="K129" s="25">
        <v>0</v>
      </c>
      <c r="L129" s="25">
        <f t="shared" si="32"/>
        <v>1800</v>
      </c>
      <c r="M129" s="25">
        <v>1800</v>
      </c>
      <c r="N129" s="25">
        <v>0</v>
      </c>
      <c r="O129" s="25">
        <f t="shared" si="33"/>
        <v>1800</v>
      </c>
      <c r="P129" s="25">
        <v>0</v>
      </c>
      <c r="Q129" s="78" t="e">
        <f>M129-#REF!</f>
        <v>#REF!</v>
      </c>
    </row>
    <row r="130" spans="1:17" ht="12.75">
      <c r="A130" s="44">
        <v>6940</v>
      </c>
      <c r="B130" s="44">
        <v>6940</v>
      </c>
      <c r="C130" s="3" t="s">
        <v>157</v>
      </c>
      <c r="D130" s="25">
        <v>0</v>
      </c>
      <c r="E130" s="25">
        <v>0</v>
      </c>
      <c r="F130" s="25">
        <f t="shared" si="30"/>
        <v>0</v>
      </c>
      <c r="G130" s="25">
        <v>0</v>
      </c>
      <c r="H130" s="25">
        <v>0</v>
      </c>
      <c r="I130" s="25">
        <f t="shared" si="31"/>
        <v>0</v>
      </c>
      <c r="J130" s="25">
        <v>0</v>
      </c>
      <c r="K130" s="25">
        <v>0</v>
      </c>
      <c r="L130" s="25">
        <f t="shared" si="32"/>
        <v>0</v>
      </c>
      <c r="M130" s="25">
        <v>0</v>
      </c>
      <c r="N130" s="25">
        <v>0</v>
      </c>
      <c r="O130" s="25">
        <f t="shared" si="33"/>
        <v>0</v>
      </c>
      <c r="P130" s="25">
        <v>0</v>
      </c>
      <c r="Q130" s="78" t="e">
        <f>M130-#REF!</f>
        <v>#REF!</v>
      </c>
    </row>
    <row r="131" spans="1:17" ht="12.75">
      <c r="A131" s="44">
        <v>7140</v>
      </c>
      <c r="B131" s="44">
        <v>7140</v>
      </c>
      <c r="C131" s="3" t="s">
        <v>159</v>
      </c>
      <c r="D131" s="25">
        <v>0</v>
      </c>
      <c r="E131" s="25">
        <v>0</v>
      </c>
      <c r="F131" s="25">
        <f t="shared" si="30"/>
        <v>0</v>
      </c>
      <c r="G131" s="25">
        <v>0</v>
      </c>
      <c r="H131" s="25">
        <v>0</v>
      </c>
      <c r="I131" s="25">
        <f t="shared" si="31"/>
        <v>0</v>
      </c>
      <c r="J131" s="25">
        <v>0</v>
      </c>
      <c r="K131" s="25">
        <v>0</v>
      </c>
      <c r="L131" s="25">
        <f t="shared" si="32"/>
        <v>0</v>
      </c>
      <c r="M131" s="25">
        <v>0</v>
      </c>
      <c r="N131" s="25">
        <v>0</v>
      </c>
      <c r="O131" s="25">
        <f t="shared" si="33"/>
        <v>0</v>
      </c>
      <c r="P131" s="25">
        <v>0</v>
      </c>
      <c r="Q131" s="78" t="e">
        <f>M131-#REF!</f>
        <v>#REF!</v>
      </c>
    </row>
    <row r="132" spans="1:17" ht="12.75">
      <c r="A132" s="44">
        <v>7320</v>
      </c>
      <c r="B132" s="44">
        <v>7320</v>
      </c>
      <c r="C132" s="3" t="s">
        <v>160</v>
      </c>
      <c r="D132" s="25">
        <v>0</v>
      </c>
      <c r="E132" s="25">
        <v>0</v>
      </c>
      <c r="F132" s="25">
        <f t="shared" si="30"/>
        <v>0</v>
      </c>
      <c r="G132" s="25">
        <v>0</v>
      </c>
      <c r="H132" s="25">
        <v>0</v>
      </c>
      <c r="I132" s="25">
        <f t="shared" si="31"/>
        <v>0</v>
      </c>
      <c r="J132" s="25">
        <v>0</v>
      </c>
      <c r="K132" s="25">
        <v>0</v>
      </c>
      <c r="L132" s="25">
        <f t="shared" si="32"/>
        <v>0</v>
      </c>
      <c r="M132" s="25">
        <v>0</v>
      </c>
      <c r="N132" s="25">
        <v>0</v>
      </c>
      <c r="O132" s="25">
        <f t="shared" si="33"/>
        <v>0</v>
      </c>
      <c r="P132" s="25">
        <v>0</v>
      </c>
      <c r="Q132" s="78" t="e">
        <f>M132-#REF!</f>
        <v>#REF!</v>
      </c>
    </row>
    <row r="133" spans="1:17" ht="12.75">
      <c r="A133" s="44">
        <v>7400</v>
      </c>
      <c r="B133" s="44">
        <v>7400</v>
      </c>
      <c r="C133" s="3" t="s">
        <v>161</v>
      </c>
      <c r="D133" s="25">
        <v>0</v>
      </c>
      <c r="E133" s="25">
        <v>0</v>
      </c>
      <c r="F133" s="25">
        <f t="shared" si="30"/>
        <v>0</v>
      </c>
      <c r="G133" s="25">
        <v>0</v>
      </c>
      <c r="H133" s="25">
        <v>0</v>
      </c>
      <c r="I133" s="25">
        <f t="shared" si="31"/>
        <v>0</v>
      </c>
      <c r="J133" s="25">
        <v>0</v>
      </c>
      <c r="K133" s="25">
        <v>0</v>
      </c>
      <c r="L133" s="25">
        <f t="shared" si="32"/>
        <v>0</v>
      </c>
      <c r="M133" s="25">
        <v>0</v>
      </c>
      <c r="N133" s="25">
        <v>0</v>
      </c>
      <c r="O133" s="25">
        <f t="shared" si="33"/>
        <v>0</v>
      </c>
      <c r="P133" s="25">
        <v>0</v>
      </c>
      <c r="Q133" s="78" t="e">
        <f>M133-#REF!</f>
        <v>#REF!</v>
      </c>
    </row>
    <row r="134" spans="1:17" ht="12.75">
      <c r="A134" s="44">
        <v>7430</v>
      </c>
      <c r="B134" s="44">
        <v>7430</v>
      </c>
      <c r="C134" s="3" t="s">
        <v>162</v>
      </c>
      <c r="D134" s="25">
        <v>0</v>
      </c>
      <c r="E134" s="25">
        <v>0</v>
      </c>
      <c r="F134" s="25">
        <f t="shared" si="30"/>
        <v>0</v>
      </c>
      <c r="G134" s="25">
        <v>0</v>
      </c>
      <c r="H134" s="25">
        <v>0</v>
      </c>
      <c r="I134" s="25">
        <f t="shared" si="31"/>
        <v>0</v>
      </c>
      <c r="J134" s="25">
        <v>0</v>
      </c>
      <c r="K134" s="25">
        <v>0</v>
      </c>
      <c r="L134" s="25">
        <f t="shared" si="32"/>
        <v>0</v>
      </c>
      <c r="M134" s="25">
        <v>0</v>
      </c>
      <c r="N134" s="25">
        <v>0</v>
      </c>
      <c r="O134" s="25">
        <f t="shared" si="33"/>
        <v>0</v>
      </c>
      <c r="P134" s="25">
        <v>0</v>
      </c>
      <c r="Q134" s="78" t="e">
        <f>M134-#REF!</f>
        <v>#REF!</v>
      </c>
    </row>
    <row r="135" spans="1:17" ht="12.75">
      <c r="A135" s="44">
        <v>7500</v>
      </c>
      <c r="B135" s="44">
        <v>7500</v>
      </c>
      <c r="C135" s="3" t="s">
        <v>163</v>
      </c>
      <c r="D135" s="25">
        <v>0</v>
      </c>
      <c r="E135" s="25">
        <v>0</v>
      </c>
      <c r="F135" s="25">
        <f t="shared" si="30"/>
        <v>0</v>
      </c>
      <c r="G135" s="25">
        <v>0</v>
      </c>
      <c r="H135" s="25">
        <v>0</v>
      </c>
      <c r="I135" s="25">
        <f t="shared" si="31"/>
        <v>0</v>
      </c>
      <c r="J135" s="25">
        <v>0</v>
      </c>
      <c r="K135" s="25">
        <v>0</v>
      </c>
      <c r="L135" s="25">
        <f t="shared" si="32"/>
        <v>0</v>
      </c>
      <c r="M135" s="25">
        <v>0</v>
      </c>
      <c r="N135" s="25">
        <v>0</v>
      </c>
      <c r="O135" s="25">
        <f t="shared" si="33"/>
        <v>0</v>
      </c>
      <c r="P135" s="25">
        <v>0</v>
      </c>
      <c r="Q135" s="78" t="e">
        <f>M135-#REF!</f>
        <v>#REF!</v>
      </c>
    </row>
    <row r="136" spans="1:17" ht="12.75">
      <c r="A136" s="44">
        <v>7601</v>
      </c>
      <c r="B136" s="44">
        <v>7601</v>
      </c>
      <c r="C136" s="3" t="s">
        <v>164</v>
      </c>
      <c r="D136" s="25">
        <v>0</v>
      </c>
      <c r="E136" s="25">
        <v>0</v>
      </c>
      <c r="F136" s="25">
        <f t="shared" si="30"/>
        <v>0</v>
      </c>
      <c r="G136" s="25">
        <v>0</v>
      </c>
      <c r="H136" s="25">
        <v>0</v>
      </c>
      <c r="I136" s="25">
        <f t="shared" si="31"/>
        <v>0</v>
      </c>
      <c r="J136" s="25">
        <v>0</v>
      </c>
      <c r="K136" s="25">
        <v>0</v>
      </c>
      <c r="L136" s="25">
        <f t="shared" si="32"/>
        <v>0</v>
      </c>
      <c r="M136" s="25">
        <v>-27254.73</v>
      </c>
      <c r="N136" s="25">
        <v>0</v>
      </c>
      <c r="O136" s="25">
        <f t="shared" si="33"/>
        <v>-27254.73</v>
      </c>
      <c r="P136" s="25">
        <v>0</v>
      </c>
      <c r="Q136" s="78" t="e">
        <f>M136-#REF!</f>
        <v>#REF!</v>
      </c>
    </row>
    <row r="137" spans="1:17" ht="12.75">
      <c r="A137" s="44">
        <v>7740</v>
      </c>
      <c r="B137" s="44">
        <v>7740</v>
      </c>
      <c r="C137" s="3" t="s">
        <v>165</v>
      </c>
      <c r="D137" s="25">
        <v>0</v>
      </c>
      <c r="E137" s="25">
        <v>0</v>
      </c>
      <c r="F137" s="25">
        <f t="shared" si="30"/>
        <v>0</v>
      </c>
      <c r="G137" s="25">
        <v>0</v>
      </c>
      <c r="H137" s="25">
        <v>0</v>
      </c>
      <c r="I137" s="25">
        <f t="shared" si="31"/>
        <v>0</v>
      </c>
      <c r="J137" s="25">
        <v>0</v>
      </c>
      <c r="K137" s="25">
        <v>0</v>
      </c>
      <c r="L137" s="25">
        <f t="shared" si="32"/>
        <v>0</v>
      </c>
      <c r="M137" s="25">
        <v>0.5</v>
      </c>
      <c r="N137" s="25">
        <v>0</v>
      </c>
      <c r="O137" s="25">
        <f t="shared" si="33"/>
        <v>0.5</v>
      </c>
      <c r="P137" s="25">
        <v>0</v>
      </c>
      <c r="Q137" s="78" t="e">
        <f>M137-#REF!</f>
        <v>#REF!</v>
      </c>
    </row>
    <row r="138" spans="1:17" ht="12.75">
      <c r="A138" s="44">
        <v>7770</v>
      </c>
      <c r="B138" s="44">
        <v>7770</v>
      </c>
      <c r="C138" s="3" t="s">
        <v>166</v>
      </c>
      <c r="D138" s="25">
        <v>60.75</v>
      </c>
      <c r="E138" s="25">
        <v>0</v>
      </c>
      <c r="F138" s="25">
        <f t="shared" si="30"/>
        <v>60.75</v>
      </c>
      <c r="G138" s="25">
        <v>146</v>
      </c>
      <c r="H138" s="25">
        <v>0</v>
      </c>
      <c r="I138" s="25">
        <f t="shared" si="31"/>
        <v>146</v>
      </c>
      <c r="J138" s="25">
        <v>237.75</v>
      </c>
      <c r="K138" s="25">
        <v>0</v>
      </c>
      <c r="L138" s="25">
        <f t="shared" si="32"/>
        <v>237.75</v>
      </c>
      <c r="M138" s="25">
        <v>359.5</v>
      </c>
      <c r="N138" s="25">
        <v>0</v>
      </c>
      <c r="O138" s="25">
        <f t="shared" si="33"/>
        <v>359.5</v>
      </c>
      <c r="P138" s="25">
        <v>0</v>
      </c>
      <c r="Q138" s="78" t="e">
        <f>M138-#REF!</f>
        <v>#REF!</v>
      </c>
    </row>
    <row r="139" spans="1:17" ht="12.75">
      <c r="A139" s="44">
        <v>7780</v>
      </c>
      <c r="B139" s="44">
        <v>7780</v>
      </c>
      <c r="C139" s="3" t="s">
        <v>167</v>
      </c>
      <c r="D139" s="25">
        <v>0</v>
      </c>
      <c r="E139" s="25">
        <v>0</v>
      </c>
      <c r="F139" s="25">
        <f t="shared" si="30"/>
        <v>0</v>
      </c>
      <c r="G139" s="25">
        <v>0</v>
      </c>
      <c r="H139" s="25">
        <v>0</v>
      </c>
      <c r="I139" s="25">
        <f t="shared" si="31"/>
        <v>0</v>
      </c>
      <c r="J139" s="25">
        <v>0</v>
      </c>
      <c r="K139" s="25">
        <v>0</v>
      </c>
      <c r="L139" s="25">
        <f t="shared" si="32"/>
        <v>0</v>
      </c>
      <c r="M139" s="25">
        <v>0</v>
      </c>
      <c r="N139" s="25">
        <v>0</v>
      </c>
      <c r="O139" s="25">
        <f t="shared" si="33"/>
        <v>0</v>
      </c>
      <c r="P139" s="25">
        <v>0</v>
      </c>
      <c r="Q139" s="78" t="e">
        <f>M139-#REF!</f>
        <v>#REF!</v>
      </c>
    </row>
    <row r="140" spans="1:17" ht="12.75">
      <c r="A140" s="44">
        <v>7790</v>
      </c>
      <c r="B140" s="44">
        <v>7790</v>
      </c>
      <c r="C140" s="3" t="s">
        <v>168</v>
      </c>
      <c r="D140" s="25">
        <v>3637.98</v>
      </c>
      <c r="E140" s="25">
        <v>0</v>
      </c>
      <c r="F140" s="25">
        <f t="shared" si="30"/>
        <v>3637.98</v>
      </c>
      <c r="G140" s="25">
        <v>5038.29</v>
      </c>
      <c r="H140" s="25">
        <v>0</v>
      </c>
      <c r="I140" s="25">
        <f t="shared" si="31"/>
        <v>5038.29</v>
      </c>
      <c r="J140" s="25">
        <v>5438.99</v>
      </c>
      <c r="K140" s="25">
        <v>0</v>
      </c>
      <c r="L140" s="25">
        <f t="shared" si="32"/>
        <v>5438.99</v>
      </c>
      <c r="M140" s="25">
        <v>24458.89</v>
      </c>
      <c r="N140" s="25">
        <v>1000</v>
      </c>
      <c r="O140" s="25">
        <f t="shared" si="33"/>
        <v>23458.89</v>
      </c>
      <c r="P140" s="25">
        <v>1000</v>
      </c>
      <c r="Q140" s="78" t="e">
        <f>M140-#REF!</f>
        <v>#REF!</v>
      </c>
    </row>
    <row r="141" spans="1:17" ht="12.75">
      <c r="A141" s="44">
        <v>7791</v>
      </c>
      <c r="B141" s="44">
        <v>7791</v>
      </c>
      <c r="C141" s="3" t="s">
        <v>184</v>
      </c>
      <c r="D141" s="25">
        <v>0</v>
      </c>
      <c r="E141" s="25">
        <v>0</v>
      </c>
      <c r="F141" s="25">
        <f>D141-E141</f>
        <v>0</v>
      </c>
      <c r="G141" s="25">
        <v>0</v>
      </c>
      <c r="H141" s="25">
        <v>0</v>
      </c>
      <c r="I141" s="25">
        <f>G141-H141</f>
        <v>0</v>
      </c>
      <c r="J141" s="25">
        <v>0</v>
      </c>
      <c r="K141" s="25">
        <v>0</v>
      </c>
      <c r="L141" s="25">
        <f>J141-K141</f>
        <v>0</v>
      </c>
      <c r="M141" s="25">
        <v>0</v>
      </c>
      <c r="N141" s="25">
        <v>0</v>
      </c>
      <c r="O141" s="25">
        <f>M141-N141</f>
        <v>0</v>
      </c>
      <c r="P141" s="25">
        <v>0</v>
      </c>
      <c r="Q141" s="78" t="e">
        <f>M141-#REF!</f>
        <v>#REF!</v>
      </c>
    </row>
    <row r="142" spans="1:17" ht="12.75">
      <c r="A142" s="44">
        <v>7795</v>
      </c>
      <c r="B142" s="44">
        <v>7795</v>
      </c>
      <c r="C142" s="3" t="s">
        <v>188</v>
      </c>
      <c r="D142" s="25">
        <v>462</v>
      </c>
      <c r="E142" s="25">
        <v>10000</v>
      </c>
      <c r="F142" s="25">
        <f>D142-E142</f>
        <v>-9538</v>
      </c>
      <c r="G142" s="25">
        <v>5149.85</v>
      </c>
      <c r="H142" s="25">
        <v>10000</v>
      </c>
      <c r="I142" s="25">
        <f>G142-H142</f>
        <v>-4850.15</v>
      </c>
      <c r="J142" s="25">
        <v>5282.59</v>
      </c>
      <c r="K142" s="25">
        <v>10000</v>
      </c>
      <c r="L142" s="25">
        <f>J142-K142</f>
        <v>-4717.41</v>
      </c>
      <c r="M142" s="25">
        <v>14916.59</v>
      </c>
      <c r="N142" s="25">
        <v>25000</v>
      </c>
      <c r="O142" s="25">
        <f>M142-N142</f>
        <v>-10083.41</v>
      </c>
      <c r="P142" s="25">
        <v>25000</v>
      </c>
      <c r="Q142" s="78" t="e">
        <f>M142-#REF!</f>
        <v>#REF!</v>
      </c>
    </row>
    <row r="143" spans="1:17" ht="12.75">
      <c r="A143" s="44">
        <v>7796</v>
      </c>
      <c r="B143" s="44">
        <v>7796</v>
      </c>
      <c r="C143" s="3" t="s">
        <v>194</v>
      </c>
      <c r="D143" s="25">
        <v>0</v>
      </c>
      <c r="E143" s="25">
        <v>0</v>
      </c>
      <c r="F143" s="25">
        <f>D143-E143</f>
        <v>0</v>
      </c>
      <c r="G143" s="25">
        <v>0</v>
      </c>
      <c r="H143" s="25">
        <v>0</v>
      </c>
      <c r="I143" s="25">
        <f>G143-H143</f>
        <v>0</v>
      </c>
      <c r="J143" s="25">
        <v>0</v>
      </c>
      <c r="K143" s="25">
        <v>0</v>
      </c>
      <c r="L143" s="25">
        <f>J143-K143</f>
        <v>0</v>
      </c>
      <c r="M143" s="25">
        <v>0</v>
      </c>
      <c r="N143" s="25">
        <v>0</v>
      </c>
      <c r="O143" s="25">
        <f>M143-N143</f>
        <v>0</v>
      </c>
      <c r="P143" s="25">
        <v>0</v>
      </c>
      <c r="Q143" s="78"/>
    </row>
    <row r="144" spans="1:17" ht="12.75">
      <c r="A144" s="44">
        <v>7797</v>
      </c>
      <c r="B144" s="44">
        <v>7797</v>
      </c>
      <c r="C144" s="3" t="s">
        <v>195</v>
      </c>
      <c r="D144" s="25">
        <v>618.85</v>
      </c>
      <c r="E144" s="25">
        <v>0</v>
      </c>
      <c r="F144" s="25">
        <f>D144-E144</f>
        <v>618.85</v>
      </c>
      <c r="G144" s="25">
        <v>1315.5</v>
      </c>
      <c r="H144" s="25">
        <v>0</v>
      </c>
      <c r="I144" s="25">
        <f>G144-H144</f>
        <v>1315.5</v>
      </c>
      <c r="J144" s="25">
        <v>1315.5</v>
      </c>
      <c r="K144" s="25">
        <v>0</v>
      </c>
      <c r="L144" s="25">
        <f>J144-K144</f>
        <v>1315.5</v>
      </c>
      <c r="M144" s="25">
        <v>3145.74</v>
      </c>
      <c r="N144" s="25">
        <v>0</v>
      </c>
      <c r="O144" s="25">
        <f>M144-N144</f>
        <v>3145.74</v>
      </c>
      <c r="P144" s="25">
        <v>0</v>
      </c>
      <c r="Q144" s="78"/>
    </row>
    <row r="145" spans="1:17" ht="12.75">
      <c r="A145" s="44">
        <v>7830</v>
      </c>
      <c r="B145" s="44">
        <v>7830</v>
      </c>
      <c r="C145" s="3" t="s">
        <v>169</v>
      </c>
      <c r="D145" s="25">
        <v>0</v>
      </c>
      <c r="E145" s="25">
        <v>0</v>
      </c>
      <c r="F145" s="25">
        <f t="shared" si="30"/>
        <v>0</v>
      </c>
      <c r="G145" s="25">
        <v>0</v>
      </c>
      <c r="H145" s="25">
        <v>0</v>
      </c>
      <c r="I145" s="25">
        <f t="shared" si="31"/>
        <v>0</v>
      </c>
      <c r="J145" s="25">
        <v>0</v>
      </c>
      <c r="K145" s="25">
        <v>0</v>
      </c>
      <c r="L145" s="25">
        <f t="shared" si="32"/>
        <v>0</v>
      </c>
      <c r="M145" s="25">
        <v>0</v>
      </c>
      <c r="N145" s="25">
        <v>0</v>
      </c>
      <c r="O145" s="25">
        <f t="shared" si="33"/>
        <v>0</v>
      </c>
      <c r="P145" s="25">
        <v>0</v>
      </c>
      <c r="Q145" s="78" t="e">
        <f>M145-#REF!</f>
        <v>#REF!</v>
      </c>
    </row>
    <row r="146" spans="1:17" ht="12.75">
      <c r="A146" s="44">
        <v>7990</v>
      </c>
      <c r="B146" s="44">
        <v>7990</v>
      </c>
      <c r="C146" s="3" t="s">
        <v>170</v>
      </c>
      <c r="D146" s="25">
        <v>0</v>
      </c>
      <c r="E146" s="25">
        <v>0</v>
      </c>
      <c r="F146" s="25">
        <f t="shared" si="30"/>
        <v>0</v>
      </c>
      <c r="G146" s="25">
        <v>0</v>
      </c>
      <c r="H146" s="25">
        <v>0</v>
      </c>
      <c r="I146" s="25">
        <f t="shared" si="31"/>
        <v>0</v>
      </c>
      <c r="J146" s="25">
        <v>0</v>
      </c>
      <c r="K146" s="25">
        <v>0</v>
      </c>
      <c r="L146" s="25">
        <f t="shared" si="32"/>
        <v>0</v>
      </c>
      <c r="M146" s="25">
        <v>0</v>
      </c>
      <c r="N146" s="25">
        <v>0</v>
      </c>
      <c r="O146" s="25">
        <f t="shared" si="33"/>
        <v>0</v>
      </c>
      <c r="P146" s="25">
        <v>0</v>
      </c>
      <c r="Q146" s="78" t="e">
        <f>M146-#REF!</f>
        <v>#REF!</v>
      </c>
    </row>
    <row r="147" spans="1:17" ht="12.75">
      <c r="A147" s="44"/>
      <c r="B147" s="44"/>
      <c r="C147" s="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78"/>
    </row>
    <row r="148" spans="1:17" ht="12.75">
      <c r="A148" s="21"/>
      <c r="B148" s="21"/>
      <c r="C148" s="17" t="s">
        <v>9</v>
      </c>
      <c r="D148" s="18">
        <f aca="true" t="shared" si="34" ref="D148:P148">SUM(D111:D147)</f>
        <v>13962.33</v>
      </c>
      <c r="E148" s="18">
        <f t="shared" si="34"/>
        <v>21500</v>
      </c>
      <c r="F148" s="18">
        <f t="shared" si="34"/>
        <v>-7537.67</v>
      </c>
      <c r="G148" s="18">
        <f t="shared" si="34"/>
        <v>36665.729999999996</v>
      </c>
      <c r="H148" s="18">
        <f t="shared" si="34"/>
        <v>33000</v>
      </c>
      <c r="I148" s="18">
        <f t="shared" si="34"/>
        <v>3665.729999999997</v>
      </c>
      <c r="J148" s="18">
        <f t="shared" si="34"/>
        <v>46758.92</v>
      </c>
      <c r="K148" s="18">
        <f t="shared" si="34"/>
        <v>44500</v>
      </c>
      <c r="L148" s="18">
        <f t="shared" si="34"/>
        <v>2258.9199999999964</v>
      </c>
      <c r="M148" s="18">
        <f t="shared" si="34"/>
        <v>60106.71</v>
      </c>
      <c r="N148" s="18">
        <f t="shared" si="34"/>
        <v>72000</v>
      </c>
      <c r="O148" s="18">
        <f t="shared" si="34"/>
        <v>-11893.290000000003</v>
      </c>
      <c r="P148" s="18">
        <f t="shared" si="34"/>
        <v>72000</v>
      </c>
      <c r="Q148" s="79" t="e">
        <f>M148-#REF!</f>
        <v>#REF!</v>
      </c>
    </row>
    <row r="149" spans="1:17" ht="12.75">
      <c r="A149" s="21"/>
      <c r="B149" s="21"/>
      <c r="C149" s="17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8"/>
    </row>
    <row r="150" spans="1:17" ht="12.75">
      <c r="A150" s="44">
        <v>6000</v>
      </c>
      <c r="B150" s="44">
        <v>6000</v>
      </c>
      <c r="C150" s="3" t="s">
        <v>171</v>
      </c>
      <c r="D150" s="25">
        <v>0</v>
      </c>
      <c r="E150" s="25">
        <v>0</v>
      </c>
      <c r="F150" s="25">
        <f>D150-E150</f>
        <v>0</v>
      </c>
      <c r="G150" s="25">
        <v>0</v>
      </c>
      <c r="H150" s="25">
        <v>0</v>
      </c>
      <c r="I150" s="25">
        <f>G150-H150</f>
        <v>0</v>
      </c>
      <c r="J150" s="25">
        <v>0</v>
      </c>
      <c r="K150" s="25">
        <v>0</v>
      </c>
      <c r="L150" s="25">
        <f>J150-K150</f>
        <v>0</v>
      </c>
      <c r="M150" s="25">
        <v>0</v>
      </c>
      <c r="N150" s="25">
        <v>0</v>
      </c>
      <c r="O150" s="25">
        <f>M150-N150</f>
        <v>0</v>
      </c>
      <c r="P150" s="25">
        <v>0</v>
      </c>
      <c r="Q150" s="78" t="e">
        <f>M150-#REF!</f>
        <v>#REF!</v>
      </c>
    </row>
    <row r="151" spans="1:17" ht="12.75">
      <c r="A151" s="44">
        <v>6010</v>
      </c>
      <c r="B151" s="44">
        <v>6010</v>
      </c>
      <c r="C151" s="3" t="s">
        <v>172</v>
      </c>
      <c r="D151" s="25">
        <v>0</v>
      </c>
      <c r="E151" s="25">
        <v>0</v>
      </c>
      <c r="F151" s="25">
        <f>D151-E151</f>
        <v>0</v>
      </c>
      <c r="G151" s="25">
        <v>0</v>
      </c>
      <c r="H151" s="25">
        <v>0</v>
      </c>
      <c r="I151" s="25">
        <f>G151-H151</f>
        <v>0</v>
      </c>
      <c r="J151" s="25">
        <v>0</v>
      </c>
      <c r="K151" s="25">
        <v>0</v>
      </c>
      <c r="L151" s="25">
        <f>J151-K151</f>
        <v>0</v>
      </c>
      <c r="M151" s="25">
        <v>0</v>
      </c>
      <c r="N151" s="25">
        <v>0</v>
      </c>
      <c r="O151" s="25">
        <f>M151-N151</f>
        <v>0</v>
      </c>
      <c r="P151" s="25">
        <v>0</v>
      </c>
      <c r="Q151" s="78" t="e">
        <f>M151-#REF!</f>
        <v>#REF!</v>
      </c>
    </row>
    <row r="152" spans="1:17" ht="12.75">
      <c r="A152" s="21"/>
      <c r="B152" s="21"/>
      <c r="C152" s="17" t="s">
        <v>18</v>
      </c>
      <c r="D152" s="18">
        <f>SUM(D150:D151)</f>
        <v>0</v>
      </c>
      <c r="E152" s="18">
        <f aca="true" t="shared" si="35" ref="E152:P152">SUM(E150:E151)</f>
        <v>0</v>
      </c>
      <c r="F152" s="18">
        <f t="shared" si="35"/>
        <v>0</v>
      </c>
      <c r="G152" s="18">
        <f t="shared" si="35"/>
        <v>0</v>
      </c>
      <c r="H152" s="18">
        <f t="shared" si="35"/>
        <v>0</v>
      </c>
      <c r="I152" s="18">
        <f t="shared" si="35"/>
        <v>0</v>
      </c>
      <c r="J152" s="18">
        <f t="shared" si="35"/>
        <v>0</v>
      </c>
      <c r="K152" s="18">
        <f t="shared" si="35"/>
        <v>0</v>
      </c>
      <c r="L152" s="18">
        <f t="shared" si="35"/>
        <v>0</v>
      </c>
      <c r="M152" s="18">
        <f t="shared" si="35"/>
        <v>0</v>
      </c>
      <c r="N152" s="18">
        <f t="shared" si="35"/>
        <v>0</v>
      </c>
      <c r="O152" s="18">
        <f t="shared" si="35"/>
        <v>0</v>
      </c>
      <c r="P152" s="18">
        <f t="shared" si="35"/>
        <v>0</v>
      </c>
      <c r="Q152" s="78" t="e">
        <f>M152-#REF!</f>
        <v>#REF!</v>
      </c>
    </row>
    <row r="153" spans="1:17" ht="12.75">
      <c r="A153" s="44"/>
      <c r="B153" s="44"/>
      <c r="C153" s="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78"/>
    </row>
    <row r="154" spans="1:17" ht="13.5" customHeight="1">
      <c r="A154" s="21"/>
      <c r="B154" s="21"/>
      <c r="C154" s="17" t="s">
        <v>5</v>
      </c>
      <c r="D154" s="18">
        <f aca="true" t="shared" si="36" ref="D154:P154">D66-D84-D109-D148-D152</f>
        <v>94622.79000000005</v>
      </c>
      <c r="E154" s="18">
        <f t="shared" si="36"/>
        <v>224247</v>
      </c>
      <c r="F154" s="18">
        <f t="shared" si="36"/>
        <v>-129624.21</v>
      </c>
      <c r="G154" s="18">
        <f t="shared" si="36"/>
        <v>-120047.01000000002</v>
      </c>
      <c r="H154" s="18">
        <f t="shared" si="36"/>
        <v>-26175</v>
      </c>
      <c r="I154" s="18">
        <f t="shared" si="36"/>
        <v>-93872.00999999998</v>
      </c>
      <c r="J154" s="18">
        <f t="shared" si="36"/>
        <v>-150883.55</v>
      </c>
      <c r="K154" s="18">
        <f t="shared" si="36"/>
        <v>-198756</v>
      </c>
      <c r="L154" s="18">
        <f t="shared" si="36"/>
        <v>47872.44999999998</v>
      </c>
      <c r="M154" s="18">
        <f t="shared" si="36"/>
        <v>5208.589999999815</v>
      </c>
      <c r="N154" s="18">
        <f t="shared" si="36"/>
        <v>74851</v>
      </c>
      <c r="O154" s="18">
        <f t="shared" si="36"/>
        <v>-69642.41000000006</v>
      </c>
      <c r="P154" s="18">
        <f t="shared" si="36"/>
        <v>74851</v>
      </c>
      <c r="Q154" s="79" t="e">
        <f>M154-#REF!</f>
        <v>#REF!</v>
      </c>
    </row>
    <row r="155" spans="1:17" ht="13.5" customHeight="1">
      <c r="A155" s="44"/>
      <c r="B155" s="44"/>
      <c r="C155" s="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78"/>
    </row>
    <row r="156" spans="1:17" ht="13.5" customHeight="1">
      <c r="A156" s="44">
        <v>8050</v>
      </c>
      <c r="B156" s="44">
        <v>8050</v>
      </c>
      <c r="C156" s="3" t="s">
        <v>11</v>
      </c>
      <c r="D156" s="25">
        <v>0</v>
      </c>
      <c r="E156" s="25">
        <v>0</v>
      </c>
      <c r="F156" s="25">
        <f>D156-E156</f>
        <v>0</v>
      </c>
      <c r="G156" s="25">
        <v>0</v>
      </c>
      <c r="H156" s="25">
        <v>0</v>
      </c>
      <c r="I156" s="25">
        <f>G156-H156</f>
        <v>0</v>
      </c>
      <c r="J156" s="25">
        <v>0</v>
      </c>
      <c r="K156" s="25">
        <v>0</v>
      </c>
      <c r="L156" s="25">
        <f>J156-K156</f>
        <v>0</v>
      </c>
      <c r="M156" s="25">
        <v>-712.88</v>
      </c>
      <c r="N156" s="25">
        <v>0</v>
      </c>
      <c r="O156" s="25">
        <f>M156-N156</f>
        <v>-712.88</v>
      </c>
      <c r="P156" s="25">
        <v>0</v>
      </c>
      <c r="Q156" s="78" t="e">
        <f>M156-#REF!</f>
        <v>#REF!</v>
      </c>
    </row>
    <row r="157" spans="1:17" ht="13.5" customHeight="1">
      <c r="A157" s="44">
        <v>8070</v>
      </c>
      <c r="B157" s="44">
        <v>8070</v>
      </c>
      <c r="C157" s="3" t="s">
        <v>64</v>
      </c>
      <c r="D157" s="25">
        <v>0</v>
      </c>
      <c r="E157" s="25">
        <v>0</v>
      </c>
      <c r="F157" s="25">
        <f>D157-E157</f>
        <v>0</v>
      </c>
      <c r="G157" s="25">
        <v>0</v>
      </c>
      <c r="H157" s="25">
        <v>0</v>
      </c>
      <c r="I157" s="25">
        <f>G157-H157</f>
        <v>0</v>
      </c>
      <c r="J157" s="25">
        <v>0</v>
      </c>
      <c r="K157" s="25">
        <v>0</v>
      </c>
      <c r="L157" s="25">
        <f>J157-K157</f>
        <v>0</v>
      </c>
      <c r="M157" s="25">
        <v>0</v>
      </c>
      <c r="N157" s="25">
        <v>0</v>
      </c>
      <c r="O157" s="25">
        <f>M157-N157</f>
        <v>0</v>
      </c>
      <c r="P157" s="25">
        <v>0</v>
      </c>
      <c r="Q157" s="78" t="e">
        <f>M157-#REF!</f>
        <v>#REF!</v>
      </c>
    </row>
    <row r="158" spans="1:17" ht="13.5" customHeight="1">
      <c r="A158" s="44">
        <v>8150</v>
      </c>
      <c r="B158" s="44">
        <v>8150</v>
      </c>
      <c r="C158" s="3" t="s">
        <v>173</v>
      </c>
      <c r="D158" s="25">
        <v>0</v>
      </c>
      <c r="E158" s="25">
        <v>0</v>
      </c>
      <c r="F158" s="25">
        <f>D158-E158</f>
        <v>0</v>
      </c>
      <c r="G158" s="25">
        <v>0</v>
      </c>
      <c r="H158" s="25">
        <v>0</v>
      </c>
      <c r="I158" s="25">
        <f>G158-H158</f>
        <v>0</v>
      </c>
      <c r="J158" s="25">
        <v>0</v>
      </c>
      <c r="K158" s="25">
        <v>0</v>
      </c>
      <c r="L158" s="25">
        <f>J158-K158</f>
        <v>0</v>
      </c>
      <c r="M158" s="25">
        <v>0</v>
      </c>
      <c r="N158" s="25">
        <v>0</v>
      </c>
      <c r="O158" s="25">
        <f>M158-N158</f>
        <v>0</v>
      </c>
      <c r="P158" s="25">
        <v>0</v>
      </c>
      <c r="Q158" s="78" t="e">
        <f>M158-#REF!</f>
        <v>#REF!</v>
      </c>
    </row>
    <row r="159" spans="1:17" ht="13.5" customHeight="1">
      <c r="A159" s="21"/>
      <c r="B159" s="21"/>
      <c r="C159" s="17" t="s">
        <v>52</v>
      </c>
      <c r="D159" s="18">
        <f>SUM(D156:D158)</f>
        <v>0</v>
      </c>
      <c r="E159" s="18">
        <f aca="true" t="shared" si="37" ref="E159:P159">SUM(E156:E158)</f>
        <v>0</v>
      </c>
      <c r="F159" s="18">
        <f t="shared" si="37"/>
        <v>0</v>
      </c>
      <c r="G159" s="18">
        <f t="shared" si="37"/>
        <v>0</v>
      </c>
      <c r="H159" s="18">
        <f t="shared" si="37"/>
        <v>0</v>
      </c>
      <c r="I159" s="18">
        <f t="shared" si="37"/>
        <v>0</v>
      </c>
      <c r="J159" s="18">
        <f t="shared" si="37"/>
        <v>0</v>
      </c>
      <c r="K159" s="18">
        <f t="shared" si="37"/>
        <v>0</v>
      </c>
      <c r="L159" s="18">
        <f t="shared" si="37"/>
        <v>0</v>
      </c>
      <c r="M159" s="18">
        <f t="shared" si="37"/>
        <v>-712.88</v>
      </c>
      <c r="N159" s="18">
        <f t="shared" si="37"/>
        <v>0</v>
      </c>
      <c r="O159" s="18">
        <f t="shared" si="37"/>
        <v>-712.88</v>
      </c>
      <c r="P159" s="18">
        <f t="shared" si="37"/>
        <v>0</v>
      </c>
      <c r="Q159" s="78" t="e">
        <f>M159-#REF!</f>
        <v>#REF!</v>
      </c>
    </row>
    <row r="160" spans="1:17" ht="12.75">
      <c r="A160" s="44"/>
      <c r="B160" s="44"/>
      <c r="C160" s="3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78"/>
    </row>
    <row r="161" spans="1:17" ht="12.75">
      <c r="A161" s="21"/>
      <c r="B161" s="21"/>
      <c r="C161" s="19" t="s">
        <v>16</v>
      </c>
      <c r="D161" s="20">
        <f>D154-D159</f>
        <v>94622.79000000005</v>
      </c>
      <c r="E161" s="20">
        <f aca="true" t="shared" si="38" ref="E161:P161">E154-E159</f>
        <v>224247</v>
      </c>
      <c r="F161" s="20">
        <f t="shared" si="38"/>
        <v>-129624.21</v>
      </c>
      <c r="G161" s="20">
        <f t="shared" si="38"/>
        <v>-120047.01000000002</v>
      </c>
      <c r="H161" s="20">
        <f t="shared" si="38"/>
        <v>-26175</v>
      </c>
      <c r="I161" s="20">
        <f t="shared" si="38"/>
        <v>-93872.00999999998</v>
      </c>
      <c r="J161" s="20">
        <f t="shared" si="38"/>
        <v>-150883.55</v>
      </c>
      <c r="K161" s="20">
        <f t="shared" si="38"/>
        <v>-198756</v>
      </c>
      <c r="L161" s="20">
        <f t="shared" si="38"/>
        <v>47872.44999999998</v>
      </c>
      <c r="M161" s="20">
        <f t="shared" si="38"/>
        <v>5921.469999999815</v>
      </c>
      <c r="N161" s="20">
        <f t="shared" si="38"/>
        <v>74851</v>
      </c>
      <c r="O161" s="20">
        <f t="shared" si="38"/>
        <v>-68929.53000000006</v>
      </c>
      <c r="P161" s="20">
        <f t="shared" si="38"/>
        <v>74851</v>
      </c>
      <c r="Q161" s="80" t="e">
        <f>M161-#REF!</f>
        <v>#REF!</v>
      </c>
    </row>
    <row r="162" spans="5:17" ht="15.75" customHeight="1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2.7109375" style="0" customWidth="1"/>
  </cols>
  <sheetData>
    <row r="1" spans="1:16" ht="15">
      <c r="A1" s="2">
        <v>115</v>
      </c>
      <c r="C1" s="1" t="s">
        <v>48</v>
      </c>
      <c r="D1" s="1" t="str">
        <f>Totalt!D1</f>
        <v>Pr desember</v>
      </c>
      <c r="H1" s="9"/>
      <c r="J1" s="9"/>
      <c r="K1"/>
      <c r="M1"/>
      <c r="N1"/>
      <c r="O1"/>
      <c r="P1"/>
    </row>
    <row r="2" spans="3:16" ht="15">
      <c r="C2" s="1"/>
      <c r="D2" s="1"/>
      <c r="K2" s="1"/>
      <c r="M2" s="1"/>
      <c r="N2" s="1"/>
      <c r="O2" s="1"/>
      <c r="P2" s="1"/>
    </row>
    <row r="3" spans="3:16" ht="15">
      <c r="C3" s="1" t="s">
        <v>53</v>
      </c>
      <c r="D3" s="1"/>
      <c r="K3" s="1"/>
      <c r="M3" s="1"/>
      <c r="N3" s="1"/>
      <c r="O3" s="1"/>
      <c r="P3" s="1"/>
    </row>
    <row r="4" spans="3:16" ht="15">
      <c r="C4" s="1"/>
      <c r="D4" s="1"/>
      <c r="K4" s="1"/>
      <c r="M4" s="1"/>
      <c r="N4" s="1"/>
      <c r="O4" s="1"/>
      <c r="P4" s="1"/>
    </row>
    <row r="5" spans="1:17" s="84" customFormat="1" ht="12" hidden="1">
      <c r="A5" s="82"/>
      <c r="B5" s="82"/>
      <c r="C5" s="83"/>
      <c r="D5" s="83" t="e">
        <f>Totalt!D5</f>
        <v>#REF!</v>
      </c>
      <c r="E5" s="83" t="e">
        <f>Totalt!E5</f>
        <v>#REF!</v>
      </c>
      <c r="F5" s="83">
        <f>Totalt!F5</f>
        <v>0</v>
      </c>
      <c r="G5" s="83" t="e">
        <f>Totalt!G5</f>
        <v>#REF!</v>
      </c>
      <c r="H5" s="83">
        <v>201701</v>
      </c>
      <c r="I5" s="83">
        <f>Totalt!I5</f>
        <v>0</v>
      </c>
      <c r="J5" s="83" t="e">
        <f>Totalt!J5</f>
        <v>#REF!</v>
      </c>
      <c r="K5" s="83" t="e">
        <f>Totalt!K5</f>
        <v>#REF!</v>
      </c>
      <c r="L5" s="83">
        <f>Totalt!L5</f>
        <v>0</v>
      </c>
      <c r="M5" s="83" t="e">
        <f>Totalt!M5</f>
        <v>#REF!</v>
      </c>
      <c r="N5" s="83" t="e">
        <f>Totalt!N5</f>
        <v>#REF!</v>
      </c>
      <c r="O5" s="83">
        <f>Totalt!O5</f>
        <v>0</v>
      </c>
      <c r="P5" s="83" t="e">
        <f>Totalt!P5</f>
        <v>#REF!</v>
      </c>
      <c r="Q5" s="82"/>
    </row>
    <row r="6" spans="1:17" s="84" customFormat="1" ht="12" hidden="1">
      <c r="A6" s="82"/>
      <c r="B6" s="82"/>
      <c r="C6" s="83"/>
      <c r="D6" s="83">
        <v>201703</v>
      </c>
      <c r="E6" s="83">
        <f>Totalt!E6</f>
        <v>201703</v>
      </c>
      <c r="F6" s="83">
        <f>Totalt!F6</f>
        <v>0</v>
      </c>
      <c r="G6" s="83">
        <v>201706</v>
      </c>
      <c r="H6" s="83" t="e">
        <f>Totalt!H6</f>
        <v>#REF!</v>
      </c>
      <c r="I6" s="83">
        <f>Totalt!I6</f>
        <v>0</v>
      </c>
      <c r="J6" s="83">
        <f>Totalt!J6</f>
        <v>201709</v>
      </c>
      <c r="K6" s="83" t="e">
        <f>Totalt!K6</f>
        <v>#REF!</v>
      </c>
      <c r="L6" s="83">
        <f>Totalt!L6</f>
        <v>0</v>
      </c>
      <c r="M6" s="83">
        <f>Totalt!M6</f>
        <v>201712</v>
      </c>
      <c r="N6" s="83" t="e">
        <f>Totalt!N6</f>
        <v>#REF!</v>
      </c>
      <c r="O6" s="83">
        <f>Totalt!O6</f>
        <v>0</v>
      </c>
      <c r="P6" s="83" t="e">
        <f>Totalt!P6</f>
        <v>#REF!</v>
      </c>
      <c r="Q6" s="82"/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23" t="s">
        <v>175</v>
      </c>
      <c r="H8" s="23" t="s">
        <v>175</v>
      </c>
      <c r="I8" s="23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274621</v>
      </c>
      <c r="E9" s="24">
        <v>300000</v>
      </c>
      <c r="F9" s="24">
        <f aca="true" t="shared" si="0" ref="F9:F15">D9-E9</f>
        <v>-25379</v>
      </c>
      <c r="G9" s="24">
        <v>287161</v>
      </c>
      <c r="H9" s="24">
        <v>300000</v>
      </c>
      <c r="I9" s="24">
        <f aca="true" t="shared" si="1" ref="I9:I15">G9-H9</f>
        <v>-12839</v>
      </c>
      <c r="J9" s="24">
        <v>438322</v>
      </c>
      <c r="K9" s="24">
        <v>500000</v>
      </c>
      <c r="L9" s="24">
        <f aca="true" t="shared" si="2" ref="L9:L15">J9-K9</f>
        <v>-61678</v>
      </c>
      <c r="M9" s="24">
        <v>496870.47</v>
      </c>
      <c r="N9" s="24">
        <v>500000</v>
      </c>
      <c r="O9" s="24">
        <f aca="true" t="shared" si="3" ref="O9:O15">M9-N9</f>
        <v>-3129.530000000028</v>
      </c>
      <c r="P9" s="24">
        <v>500000</v>
      </c>
      <c r="Q9" s="77" t="e">
        <f>M9-#REF!</f>
        <v>#REF!</v>
      </c>
    </row>
    <row r="10" spans="1:17" ht="12.75">
      <c r="A10" s="2">
        <v>322</v>
      </c>
      <c r="B10" s="2">
        <v>322</v>
      </c>
      <c r="C10" s="3" t="s">
        <v>67</v>
      </c>
      <c r="D10" s="25">
        <v>1250</v>
      </c>
      <c r="E10" s="25">
        <v>1250</v>
      </c>
      <c r="F10" s="25">
        <f t="shared" si="0"/>
        <v>0</v>
      </c>
      <c r="G10" s="25">
        <v>2500</v>
      </c>
      <c r="H10" s="25">
        <v>2500</v>
      </c>
      <c r="I10" s="25">
        <f t="shared" si="1"/>
        <v>0</v>
      </c>
      <c r="J10" s="25">
        <v>2500</v>
      </c>
      <c r="K10" s="25">
        <v>3750</v>
      </c>
      <c r="L10" s="25">
        <f t="shared" si="2"/>
        <v>-1250</v>
      </c>
      <c r="M10" s="25">
        <v>16500</v>
      </c>
      <c r="N10" s="25">
        <v>45000</v>
      </c>
      <c r="O10" s="25">
        <f t="shared" si="3"/>
        <v>-28500</v>
      </c>
      <c r="P10" s="25">
        <v>45000</v>
      </c>
      <c r="Q10" s="78" t="e">
        <f>M10-#REF!</f>
        <v>#REF!</v>
      </c>
    </row>
    <row r="11" spans="1:17" ht="12.75">
      <c r="A11" s="2">
        <v>323</v>
      </c>
      <c r="B11" s="2">
        <v>323</v>
      </c>
      <c r="C11" s="3" t="s">
        <v>68</v>
      </c>
      <c r="D11" s="25">
        <v>99736</v>
      </c>
      <c r="E11" s="25">
        <v>50000</v>
      </c>
      <c r="F11" s="25">
        <f t="shared" si="0"/>
        <v>49736</v>
      </c>
      <c r="G11" s="25">
        <v>99736</v>
      </c>
      <c r="H11" s="25">
        <v>50000</v>
      </c>
      <c r="I11" s="25">
        <f t="shared" si="1"/>
        <v>49736</v>
      </c>
      <c r="J11" s="25">
        <v>99736</v>
      </c>
      <c r="K11" s="25">
        <v>50000</v>
      </c>
      <c r="L11" s="25">
        <f t="shared" si="2"/>
        <v>49736</v>
      </c>
      <c r="M11" s="25">
        <v>109266</v>
      </c>
      <c r="N11" s="25">
        <v>68000</v>
      </c>
      <c r="O11" s="25">
        <f t="shared" si="3"/>
        <v>41266</v>
      </c>
      <c r="P11" s="25">
        <v>68000</v>
      </c>
      <c r="Q11" s="78" t="e">
        <f>M11-#REF!</f>
        <v>#REF!</v>
      </c>
    </row>
    <row r="12" spans="1:17" ht="12.75">
      <c r="A12" s="2">
        <v>324</v>
      </c>
      <c r="B12" s="2">
        <v>324</v>
      </c>
      <c r="C12" s="3" t="s">
        <v>69</v>
      </c>
      <c r="D12" s="25">
        <v>47070.62</v>
      </c>
      <c r="E12" s="25">
        <v>34000</v>
      </c>
      <c r="F12" s="25">
        <f t="shared" si="0"/>
        <v>13070.620000000003</v>
      </c>
      <c r="G12" s="25">
        <v>48920.62</v>
      </c>
      <c r="H12" s="25">
        <v>34000</v>
      </c>
      <c r="I12" s="25">
        <f t="shared" si="1"/>
        <v>14920.620000000003</v>
      </c>
      <c r="J12" s="25">
        <v>51460.62</v>
      </c>
      <c r="K12" s="25">
        <v>6000</v>
      </c>
      <c r="L12" s="25">
        <f t="shared" si="2"/>
        <v>45460.62</v>
      </c>
      <c r="M12" s="25">
        <v>245577.62</v>
      </c>
      <c r="N12" s="25">
        <v>200000</v>
      </c>
      <c r="O12" s="25">
        <f t="shared" si="3"/>
        <v>45577.619999999995</v>
      </c>
      <c r="P12" s="25">
        <v>200000</v>
      </c>
      <c r="Q12" s="78" t="e">
        <f>M12-#REF!</f>
        <v>#REF!</v>
      </c>
    </row>
    <row r="13" spans="1:17" ht="12.75">
      <c r="A13" s="2">
        <v>325</v>
      </c>
      <c r="B13" s="2">
        <v>325</v>
      </c>
      <c r="C13" s="3" t="s">
        <v>70</v>
      </c>
      <c r="D13" s="25">
        <v>0</v>
      </c>
      <c r="E13" s="25">
        <v>0</v>
      </c>
      <c r="F13" s="25">
        <f t="shared" si="0"/>
        <v>0</v>
      </c>
      <c r="G13" s="25">
        <v>32355.06</v>
      </c>
      <c r="H13" s="25">
        <v>0</v>
      </c>
      <c r="I13" s="25">
        <f t="shared" si="1"/>
        <v>32355.06</v>
      </c>
      <c r="J13" s="25">
        <v>84182.06</v>
      </c>
      <c r="K13" s="25">
        <v>43582</v>
      </c>
      <c r="L13" s="25">
        <f t="shared" si="2"/>
        <v>40600.06</v>
      </c>
      <c r="M13" s="25">
        <v>137771.06</v>
      </c>
      <c r="N13" s="25">
        <v>89832</v>
      </c>
      <c r="O13" s="25">
        <f t="shared" si="3"/>
        <v>47939.06</v>
      </c>
      <c r="P13" s="25">
        <v>89832</v>
      </c>
      <c r="Q13" s="78" t="e">
        <f>M13-#REF!</f>
        <v>#REF!</v>
      </c>
    </row>
    <row r="14" spans="1:17" ht="12.75">
      <c r="A14" s="2">
        <v>326</v>
      </c>
      <c r="B14" s="2">
        <v>326</v>
      </c>
      <c r="C14" s="3" t="s">
        <v>1</v>
      </c>
      <c r="D14" s="25">
        <v>0</v>
      </c>
      <c r="E14" s="25">
        <v>0</v>
      </c>
      <c r="F14" s="25">
        <f t="shared" si="0"/>
        <v>0</v>
      </c>
      <c r="G14" s="25">
        <v>0</v>
      </c>
      <c r="H14" s="25">
        <v>0</v>
      </c>
      <c r="I14" s="25">
        <f t="shared" si="1"/>
        <v>0</v>
      </c>
      <c r="J14" s="25">
        <v>0</v>
      </c>
      <c r="K14" s="25">
        <v>0</v>
      </c>
      <c r="L14" s="25">
        <f t="shared" si="2"/>
        <v>0</v>
      </c>
      <c r="M14" s="25">
        <v>0</v>
      </c>
      <c r="N14" s="25">
        <v>0</v>
      </c>
      <c r="O14" s="25">
        <f t="shared" si="3"/>
        <v>0</v>
      </c>
      <c r="P14" s="25">
        <v>0</v>
      </c>
      <c r="Q14" s="78" t="e">
        <f>M14-#REF!</f>
        <v>#REF!</v>
      </c>
    </row>
    <row r="15" spans="1:17" ht="12.75">
      <c r="A15" s="15"/>
      <c r="B15" s="16"/>
      <c r="C15" s="17" t="s">
        <v>187</v>
      </c>
      <c r="D15" s="18">
        <f>SUM(D9:D14)</f>
        <v>422677.62</v>
      </c>
      <c r="E15" s="18">
        <f>SUM(E9:E14)</f>
        <v>385250</v>
      </c>
      <c r="F15" s="18">
        <f t="shared" si="0"/>
        <v>37427.619999999995</v>
      </c>
      <c r="G15" s="18">
        <f>SUM(G9:G14)</f>
        <v>470672.68</v>
      </c>
      <c r="H15" s="18">
        <f>SUM(H9:H14)</f>
        <v>386500</v>
      </c>
      <c r="I15" s="18">
        <f t="shared" si="1"/>
        <v>84172.68</v>
      </c>
      <c r="J15" s="18">
        <f>SUM(J9:J14)</f>
        <v>676200.6799999999</v>
      </c>
      <c r="K15" s="18">
        <f>SUM(K9:K14)</f>
        <v>603332</v>
      </c>
      <c r="L15" s="18">
        <f t="shared" si="2"/>
        <v>72868.67999999993</v>
      </c>
      <c r="M15" s="18">
        <f>SUM(M9:M14)</f>
        <v>1005985.1499999999</v>
      </c>
      <c r="N15" s="18">
        <f>SUM(N9:N14)</f>
        <v>902832</v>
      </c>
      <c r="O15" s="18">
        <f t="shared" si="3"/>
        <v>103153.1499999999</v>
      </c>
      <c r="P15" s="18">
        <f>SUM(P9:P14)</f>
        <v>902832</v>
      </c>
      <c r="Q15" s="79" t="e">
        <f>M15-#REF!</f>
        <v>#REF!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178765.88</v>
      </c>
      <c r="E17" s="25">
        <v>93500</v>
      </c>
      <c r="F17" s="25">
        <f aca="true" t="shared" si="4" ref="F17:F24">D17-E17</f>
        <v>85265.88</v>
      </c>
      <c r="G17" s="25">
        <v>184653.43</v>
      </c>
      <c r="H17" s="25">
        <v>93500</v>
      </c>
      <c r="I17" s="25">
        <f aca="true" t="shared" si="5" ref="I17:I24">G17-H17</f>
        <v>91153.43</v>
      </c>
      <c r="J17" s="25">
        <v>211683.43</v>
      </c>
      <c r="K17" s="25">
        <v>161500</v>
      </c>
      <c r="L17" s="25">
        <f aca="true" t="shared" si="6" ref="L17:L24">J17-K17</f>
        <v>50183.42999999999</v>
      </c>
      <c r="M17" s="25">
        <v>314330.68</v>
      </c>
      <c r="N17" s="25">
        <v>256500</v>
      </c>
      <c r="O17" s="25">
        <f aca="true" t="shared" si="7" ref="O17:O24">M17-N17</f>
        <v>57830.67999999999</v>
      </c>
      <c r="P17" s="25">
        <v>256500</v>
      </c>
      <c r="Q17" s="78" t="e">
        <f>M17-#REF!</f>
        <v>#REF!</v>
      </c>
    </row>
    <row r="18" spans="1:17" ht="12.75">
      <c r="A18" s="2">
        <v>410</v>
      </c>
      <c r="B18" s="2">
        <v>410</v>
      </c>
      <c r="C18" s="3" t="s">
        <v>72</v>
      </c>
      <c r="D18" s="25">
        <v>90056.9</v>
      </c>
      <c r="E18" s="25">
        <v>88000</v>
      </c>
      <c r="F18" s="25">
        <f t="shared" si="4"/>
        <v>2056.899999999994</v>
      </c>
      <c r="G18" s="25">
        <v>116236.9</v>
      </c>
      <c r="H18" s="25">
        <v>98000</v>
      </c>
      <c r="I18" s="25">
        <f t="shared" si="5"/>
        <v>18236.899999999994</v>
      </c>
      <c r="J18" s="25">
        <v>127436.9</v>
      </c>
      <c r="K18" s="25">
        <v>134000</v>
      </c>
      <c r="L18" s="25">
        <f t="shared" si="6"/>
        <v>-6563.100000000006</v>
      </c>
      <c r="M18" s="25">
        <v>204253.18</v>
      </c>
      <c r="N18" s="25">
        <v>212000</v>
      </c>
      <c r="O18" s="25">
        <f t="shared" si="7"/>
        <v>-7746.820000000007</v>
      </c>
      <c r="P18" s="25">
        <v>212000</v>
      </c>
      <c r="Q18" s="78" t="e">
        <f>M18-#REF!</f>
        <v>#REF!</v>
      </c>
    </row>
    <row r="19" spans="1:17" ht="12.75">
      <c r="A19" s="2">
        <v>420</v>
      </c>
      <c r="B19" s="2">
        <v>420</v>
      </c>
      <c r="C19" s="3" t="s">
        <v>73</v>
      </c>
      <c r="D19" s="25">
        <v>790</v>
      </c>
      <c r="E19" s="25">
        <v>25270</v>
      </c>
      <c r="F19" s="25">
        <f t="shared" si="4"/>
        <v>-24480</v>
      </c>
      <c r="G19" s="25">
        <v>1870</v>
      </c>
      <c r="H19" s="25">
        <v>33080</v>
      </c>
      <c r="I19" s="25">
        <f t="shared" si="5"/>
        <v>-31210</v>
      </c>
      <c r="J19" s="25">
        <v>1405</v>
      </c>
      <c r="K19" s="25">
        <v>33080</v>
      </c>
      <c r="L19" s="25">
        <f t="shared" si="6"/>
        <v>-31675</v>
      </c>
      <c r="M19" s="25">
        <v>153942.82</v>
      </c>
      <c r="N19" s="25">
        <v>179770</v>
      </c>
      <c r="O19" s="25">
        <f t="shared" si="7"/>
        <v>-25827.179999999993</v>
      </c>
      <c r="P19" s="25">
        <v>179770</v>
      </c>
      <c r="Q19" s="78" t="e">
        <f>M19-#REF!</f>
        <v>#REF!</v>
      </c>
    </row>
    <row r="20" spans="1:17" ht="12.75">
      <c r="A20" s="2">
        <v>500</v>
      </c>
      <c r="B20" s="2">
        <v>500</v>
      </c>
      <c r="C20" s="3" t="s">
        <v>74</v>
      </c>
      <c r="D20" s="25">
        <v>77560</v>
      </c>
      <c r="E20" s="25">
        <v>40000</v>
      </c>
      <c r="F20" s="25">
        <f t="shared" si="4"/>
        <v>37560</v>
      </c>
      <c r="G20" s="25">
        <v>77560</v>
      </c>
      <c r="H20" s="25">
        <v>50000</v>
      </c>
      <c r="I20" s="25">
        <f t="shared" si="5"/>
        <v>27560</v>
      </c>
      <c r="J20" s="25">
        <v>77560</v>
      </c>
      <c r="K20" s="25">
        <v>50000</v>
      </c>
      <c r="L20" s="25">
        <f t="shared" si="6"/>
        <v>27560</v>
      </c>
      <c r="M20" s="25">
        <v>94948</v>
      </c>
      <c r="N20" s="25">
        <v>90000</v>
      </c>
      <c r="O20" s="25">
        <f t="shared" si="7"/>
        <v>4948</v>
      </c>
      <c r="P20" s="25">
        <v>90000</v>
      </c>
      <c r="Q20" s="78" t="e">
        <f>M20-#REF!</f>
        <v>#REF!</v>
      </c>
    </row>
    <row r="21" spans="1:17" ht="12.75">
      <c r="A21" s="2">
        <v>610</v>
      </c>
      <c r="B21" s="2">
        <v>610</v>
      </c>
      <c r="C21" s="3" t="s">
        <v>4</v>
      </c>
      <c r="D21" s="25">
        <v>28611.44</v>
      </c>
      <c r="E21" s="25">
        <v>32000</v>
      </c>
      <c r="F21" s="25">
        <f t="shared" si="4"/>
        <v>-3388.5600000000013</v>
      </c>
      <c r="G21" s="25">
        <v>29227.22</v>
      </c>
      <c r="H21" s="25">
        <v>32000</v>
      </c>
      <c r="I21" s="25">
        <f t="shared" si="5"/>
        <v>-2772.779999999999</v>
      </c>
      <c r="J21" s="25">
        <v>29778.48</v>
      </c>
      <c r="K21" s="25">
        <v>32865</v>
      </c>
      <c r="L21" s="25">
        <f t="shared" si="6"/>
        <v>-3086.5200000000004</v>
      </c>
      <c r="M21" s="25">
        <v>40052.15</v>
      </c>
      <c r="N21" s="25">
        <v>53663</v>
      </c>
      <c r="O21" s="25">
        <f t="shared" si="7"/>
        <v>-13610.849999999999</v>
      </c>
      <c r="P21" s="25">
        <v>53663</v>
      </c>
      <c r="Q21" s="78" t="e">
        <f>M21-#REF!</f>
        <v>#REF!</v>
      </c>
    </row>
    <row r="22" spans="1:17" ht="12.75">
      <c r="A22" s="15"/>
      <c r="B22" s="16"/>
      <c r="C22" s="17" t="s">
        <v>186</v>
      </c>
      <c r="D22" s="18">
        <f>SUM(D17:D21)</f>
        <v>375784.22000000003</v>
      </c>
      <c r="E22" s="18">
        <f aca="true" t="shared" si="8" ref="E22:P22">SUM(E17:E21)</f>
        <v>278770</v>
      </c>
      <c r="F22" s="18">
        <f t="shared" si="8"/>
        <v>97014.22</v>
      </c>
      <c r="G22" s="18">
        <f t="shared" si="8"/>
        <v>409547.54999999993</v>
      </c>
      <c r="H22" s="18">
        <f t="shared" si="8"/>
        <v>306580</v>
      </c>
      <c r="I22" s="18">
        <f t="shared" si="8"/>
        <v>102967.54999999999</v>
      </c>
      <c r="J22" s="18">
        <f t="shared" si="8"/>
        <v>447863.80999999994</v>
      </c>
      <c r="K22" s="18">
        <f t="shared" si="8"/>
        <v>411445</v>
      </c>
      <c r="L22" s="18">
        <f t="shared" si="8"/>
        <v>36418.80999999998</v>
      </c>
      <c r="M22" s="18">
        <f t="shared" si="8"/>
        <v>807526.83</v>
      </c>
      <c r="N22" s="18">
        <f t="shared" si="8"/>
        <v>791933</v>
      </c>
      <c r="O22" s="18">
        <f t="shared" si="8"/>
        <v>15593.829999999994</v>
      </c>
      <c r="P22" s="18">
        <f t="shared" si="8"/>
        <v>791933</v>
      </c>
      <c r="Q22" s="79" t="e">
        <f>M22-#REF!</f>
        <v>#REF!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10653.75</v>
      </c>
      <c r="E24" s="88">
        <v>10653</v>
      </c>
      <c r="F24" s="88">
        <f t="shared" si="4"/>
        <v>0.75</v>
      </c>
      <c r="G24" s="88">
        <v>21307.5</v>
      </c>
      <c r="H24" s="88">
        <v>21306</v>
      </c>
      <c r="I24" s="88">
        <f t="shared" si="5"/>
        <v>1.5</v>
      </c>
      <c r="J24" s="88">
        <v>31961.25</v>
      </c>
      <c r="K24" s="88">
        <v>31959</v>
      </c>
      <c r="L24" s="88">
        <f t="shared" si="6"/>
        <v>2.25</v>
      </c>
      <c r="M24" s="88">
        <v>43486</v>
      </c>
      <c r="N24" s="88">
        <v>42612</v>
      </c>
      <c r="O24" s="88">
        <f t="shared" si="7"/>
        <v>874</v>
      </c>
      <c r="P24" s="88">
        <v>42612</v>
      </c>
      <c r="Q24" s="90" t="e">
        <f>M24-#REF!</f>
        <v>#REF!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36239.649999999965</v>
      </c>
      <c r="E26" s="18">
        <f aca="true" t="shared" si="9" ref="E26:P26">E15-E22-E24</f>
        <v>95827</v>
      </c>
      <c r="F26" s="18">
        <f t="shared" si="9"/>
        <v>-59587.350000000006</v>
      </c>
      <c r="G26" s="18">
        <f t="shared" si="9"/>
        <v>39817.63000000006</v>
      </c>
      <c r="H26" s="18">
        <f t="shared" si="9"/>
        <v>58614</v>
      </c>
      <c r="I26" s="18">
        <f t="shared" si="9"/>
        <v>-18796.369999999995</v>
      </c>
      <c r="J26" s="18">
        <f t="shared" si="9"/>
        <v>196375.62</v>
      </c>
      <c r="K26" s="18">
        <f t="shared" si="9"/>
        <v>159928</v>
      </c>
      <c r="L26" s="18">
        <f t="shared" si="9"/>
        <v>36447.61999999995</v>
      </c>
      <c r="M26" s="18">
        <f t="shared" si="9"/>
        <v>154972.31999999995</v>
      </c>
      <c r="N26" s="18">
        <f t="shared" si="9"/>
        <v>68287</v>
      </c>
      <c r="O26" s="18">
        <f t="shared" si="9"/>
        <v>86685.31999999992</v>
      </c>
      <c r="P26" s="18">
        <f t="shared" si="9"/>
        <v>68287</v>
      </c>
      <c r="Q26" s="79" t="e">
        <f>M26-#REF!</f>
        <v>#REF!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>D28-E28</f>
        <v>0</v>
      </c>
      <c r="G28" s="25">
        <v>0</v>
      </c>
      <c r="H28" s="25">
        <v>0</v>
      </c>
      <c r="I28" s="25">
        <f>G28-H28</f>
        <v>0</v>
      </c>
      <c r="J28" s="25">
        <v>0</v>
      </c>
      <c r="K28" s="25">
        <v>0</v>
      </c>
      <c r="L28" s="25">
        <f>J28-K28</f>
        <v>0</v>
      </c>
      <c r="M28" s="25">
        <v>-95.2</v>
      </c>
      <c r="N28" s="25">
        <v>0</v>
      </c>
      <c r="O28" s="25">
        <f>M28-N28</f>
        <v>-95.2</v>
      </c>
      <c r="P28" s="25">
        <v>0</v>
      </c>
      <c r="Q28" s="78" t="e">
        <f>M28-#REF!</f>
        <v>#REF!</v>
      </c>
    </row>
    <row r="29" spans="1:17" ht="12.75">
      <c r="A29" s="2">
        <v>815</v>
      </c>
      <c r="B29" s="8">
        <v>815</v>
      </c>
      <c r="C29" s="3" t="s">
        <v>10</v>
      </c>
      <c r="D29" s="25">
        <v>0</v>
      </c>
      <c r="E29" s="25">
        <v>0</v>
      </c>
      <c r="F29" s="25">
        <f>D29-E29</f>
        <v>0</v>
      </c>
      <c r="G29" s="25">
        <v>0</v>
      </c>
      <c r="H29" s="25">
        <v>0</v>
      </c>
      <c r="I29" s="25">
        <f>G29-H29</f>
        <v>0</v>
      </c>
      <c r="J29" s="25">
        <v>0</v>
      </c>
      <c r="K29" s="25">
        <v>0</v>
      </c>
      <c r="L29" s="25">
        <f>J29-K29</f>
        <v>0</v>
      </c>
      <c r="M29" s="25">
        <v>2800</v>
      </c>
      <c r="N29" s="25">
        <v>0</v>
      </c>
      <c r="O29" s="25">
        <f>M29-N29</f>
        <v>2800</v>
      </c>
      <c r="P29" s="25">
        <v>0</v>
      </c>
      <c r="Q29" s="78" t="e">
        <f>M29-#REF!</f>
        <v>#REF!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36239.649999999965</v>
      </c>
      <c r="E31" s="20">
        <f>E26+E28*-1-E29</f>
        <v>95827</v>
      </c>
      <c r="F31" s="20">
        <f>D31-E31</f>
        <v>-59587.350000000035</v>
      </c>
      <c r="G31" s="20">
        <f>G26+G28*-1-G29</f>
        <v>39817.63000000006</v>
      </c>
      <c r="H31" s="20">
        <f>H26+H28*-1-H29</f>
        <v>58614</v>
      </c>
      <c r="I31" s="20">
        <f>G31-H31</f>
        <v>-18796.369999999937</v>
      </c>
      <c r="J31" s="20">
        <f>J26+J28*-1-J29</f>
        <v>196375.62</v>
      </c>
      <c r="K31" s="20">
        <f>K26+K28*-1-K29</f>
        <v>159928</v>
      </c>
      <c r="L31" s="20">
        <f>J31-K31</f>
        <v>36447.619999999995</v>
      </c>
      <c r="M31" s="20">
        <f>M26+M28*-1-M29</f>
        <v>152267.51999999996</v>
      </c>
      <c r="N31" s="20">
        <f>N26+N28*-1-N29</f>
        <v>68287</v>
      </c>
      <c r="O31" s="20">
        <f>M31-N31</f>
        <v>83980.51999999996</v>
      </c>
      <c r="P31" s="20">
        <f>P26+P28*-1-P29</f>
        <v>68287</v>
      </c>
      <c r="Q31" s="80" t="e">
        <f>M31-#REF!</f>
        <v>#REF!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23" t="s">
        <v>174</v>
      </c>
      <c r="E35" s="23" t="s">
        <v>174</v>
      </c>
      <c r="F35" s="23" t="s">
        <v>174</v>
      </c>
      <c r="G35" s="23" t="s">
        <v>175</v>
      </c>
      <c r="H35" s="23" t="s">
        <v>175</v>
      </c>
      <c r="I35" s="23" t="s">
        <v>175</v>
      </c>
      <c r="J35" s="23" t="s">
        <v>176</v>
      </c>
      <c r="K35" s="23" t="s">
        <v>176</v>
      </c>
      <c r="L35" s="23" t="s">
        <v>176</v>
      </c>
      <c r="M35" s="23" t="s">
        <v>177</v>
      </c>
      <c r="N35" s="23" t="s">
        <v>177</v>
      </c>
      <c r="O35" s="23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 aca="true" t="shared" si="10" ref="F37:F56">D37-E37</f>
        <v>0</v>
      </c>
      <c r="G37" s="25">
        <v>0</v>
      </c>
      <c r="H37" s="25">
        <v>0</v>
      </c>
      <c r="I37" s="25">
        <f aca="true" t="shared" si="11" ref="I37:I56">G37-H37</f>
        <v>0</v>
      </c>
      <c r="J37" s="25">
        <v>0</v>
      </c>
      <c r="K37" s="25">
        <v>0</v>
      </c>
      <c r="L37" s="25">
        <f aca="true" t="shared" si="12" ref="L37:L56">J37-K37</f>
        <v>0</v>
      </c>
      <c r="M37" s="25">
        <v>0</v>
      </c>
      <c r="N37" s="25">
        <v>0</v>
      </c>
      <c r="O37" s="25">
        <f aca="true" t="shared" si="13" ref="O37:O56">M37-N37</f>
        <v>0</v>
      </c>
      <c r="P37" s="25">
        <v>0</v>
      </c>
      <c r="Q37" s="78" t="e">
        <f>M37-#REF!</f>
        <v>#REF!</v>
      </c>
    </row>
    <row r="38" spans="1:17" ht="12.75">
      <c r="A38" s="44">
        <v>3120</v>
      </c>
      <c r="B38" s="44">
        <v>3120</v>
      </c>
      <c r="C38" s="3" t="s">
        <v>91</v>
      </c>
      <c r="D38" s="25">
        <v>1250</v>
      </c>
      <c r="E38" s="25">
        <v>1250</v>
      </c>
      <c r="F38" s="25">
        <f t="shared" si="10"/>
        <v>0</v>
      </c>
      <c r="G38" s="25">
        <v>2500</v>
      </c>
      <c r="H38" s="25">
        <v>2500</v>
      </c>
      <c r="I38" s="25">
        <f t="shared" si="11"/>
        <v>0</v>
      </c>
      <c r="J38" s="25">
        <v>2500</v>
      </c>
      <c r="K38" s="25">
        <v>3750</v>
      </c>
      <c r="L38" s="25">
        <f t="shared" si="12"/>
        <v>-1250</v>
      </c>
      <c r="M38" s="25">
        <v>16500</v>
      </c>
      <c r="N38" s="25">
        <v>45000</v>
      </c>
      <c r="O38" s="25">
        <f t="shared" si="13"/>
        <v>-28500</v>
      </c>
      <c r="P38" s="25">
        <v>45000</v>
      </c>
      <c r="Q38" s="78" t="e">
        <f>M38-#REF!</f>
        <v>#REF!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0</v>
      </c>
      <c r="F39" s="25">
        <f t="shared" si="10"/>
        <v>0</v>
      </c>
      <c r="G39" s="25">
        <v>0</v>
      </c>
      <c r="H39" s="25">
        <v>0</v>
      </c>
      <c r="I39" s="25">
        <f t="shared" si="11"/>
        <v>0</v>
      </c>
      <c r="J39" s="25">
        <v>0</v>
      </c>
      <c r="K39" s="25">
        <v>0</v>
      </c>
      <c r="L39" s="25">
        <f t="shared" si="12"/>
        <v>0</v>
      </c>
      <c r="M39" s="25">
        <v>0</v>
      </c>
      <c r="N39" s="25">
        <v>18000</v>
      </c>
      <c r="O39" s="25">
        <f t="shared" si="13"/>
        <v>-18000</v>
      </c>
      <c r="P39" s="25">
        <v>18000</v>
      </c>
      <c r="Q39" s="78" t="e">
        <f>M39-#REF!</f>
        <v>#REF!</v>
      </c>
    </row>
    <row r="40" spans="1:17" ht="12.75">
      <c r="A40" s="44">
        <v>3130</v>
      </c>
      <c r="B40" s="44">
        <v>3130</v>
      </c>
      <c r="C40" s="3" t="s">
        <v>93</v>
      </c>
      <c r="D40" s="25">
        <v>47070.62</v>
      </c>
      <c r="E40" s="25">
        <v>34000</v>
      </c>
      <c r="F40" s="25">
        <f t="shared" si="10"/>
        <v>13070.620000000003</v>
      </c>
      <c r="G40" s="25">
        <v>48920.62</v>
      </c>
      <c r="H40" s="25">
        <v>34000</v>
      </c>
      <c r="I40" s="25">
        <f t="shared" si="11"/>
        <v>14920.620000000003</v>
      </c>
      <c r="J40" s="25">
        <v>51460.62</v>
      </c>
      <c r="K40" s="25">
        <v>6000</v>
      </c>
      <c r="L40" s="25">
        <f t="shared" si="12"/>
        <v>45460.62</v>
      </c>
      <c r="M40" s="25">
        <v>245577.62</v>
      </c>
      <c r="N40" s="25">
        <v>200000</v>
      </c>
      <c r="O40" s="25">
        <f t="shared" si="13"/>
        <v>45577.619999999995</v>
      </c>
      <c r="P40" s="25">
        <v>200000</v>
      </c>
      <c r="Q40" s="78" t="e">
        <f>M40-#REF!</f>
        <v>#REF!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 t="e">
        <f>M41-#REF!</f>
        <v>#REF!</v>
      </c>
    </row>
    <row r="42" spans="1:17" ht="12.75">
      <c r="A42" s="44">
        <v>3210</v>
      </c>
      <c r="B42" s="44">
        <v>3210</v>
      </c>
      <c r="C42" s="3" t="s">
        <v>95</v>
      </c>
      <c r="D42" s="25">
        <v>274621</v>
      </c>
      <c r="E42" s="25">
        <v>300000</v>
      </c>
      <c r="F42" s="25">
        <f t="shared" si="10"/>
        <v>-25379</v>
      </c>
      <c r="G42" s="25">
        <v>287161</v>
      </c>
      <c r="H42" s="25">
        <v>300000</v>
      </c>
      <c r="I42" s="25">
        <f t="shared" si="11"/>
        <v>-12839</v>
      </c>
      <c r="J42" s="25">
        <v>438322</v>
      </c>
      <c r="K42" s="25">
        <v>500000</v>
      </c>
      <c r="L42" s="25">
        <f t="shared" si="12"/>
        <v>-61678</v>
      </c>
      <c r="M42" s="25">
        <v>496870.47</v>
      </c>
      <c r="N42" s="25">
        <v>500000</v>
      </c>
      <c r="O42" s="25">
        <f t="shared" si="13"/>
        <v>-3129.530000000028</v>
      </c>
      <c r="P42" s="25">
        <v>500000</v>
      </c>
      <c r="Q42" s="78" t="e">
        <f>M42-#REF!</f>
        <v>#REF!</v>
      </c>
    </row>
    <row r="43" spans="1:17" ht="12.75">
      <c r="A43" s="44">
        <v>3215</v>
      </c>
      <c r="B43" s="44">
        <v>3215</v>
      </c>
      <c r="C43" s="3" t="s">
        <v>96</v>
      </c>
      <c r="D43" s="25">
        <v>0</v>
      </c>
      <c r="E43" s="25">
        <v>0</v>
      </c>
      <c r="F43" s="25">
        <f t="shared" si="10"/>
        <v>0</v>
      </c>
      <c r="G43" s="25">
        <v>0</v>
      </c>
      <c r="H43" s="25">
        <v>0</v>
      </c>
      <c r="I43" s="25">
        <f t="shared" si="11"/>
        <v>0</v>
      </c>
      <c r="J43" s="25">
        <v>0</v>
      </c>
      <c r="K43" s="25">
        <v>0</v>
      </c>
      <c r="L43" s="25">
        <f t="shared" si="12"/>
        <v>0</v>
      </c>
      <c r="M43" s="25">
        <v>0</v>
      </c>
      <c r="N43" s="25">
        <v>0</v>
      </c>
      <c r="O43" s="25">
        <f t="shared" si="13"/>
        <v>0</v>
      </c>
      <c r="P43" s="25">
        <v>0</v>
      </c>
      <c r="Q43" s="78" t="e">
        <f>M43-#REF!</f>
        <v>#REF!</v>
      </c>
    </row>
    <row r="44" spans="1:17" ht="12.75">
      <c r="A44" s="44">
        <v>3217</v>
      </c>
      <c r="B44" s="44">
        <v>3217</v>
      </c>
      <c r="C44" s="3" t="s">
        <v>97</v>
      </c>
      <c r="D44" s="25">
        <v>0</v>
      </c>
      <c r="E44" s="25">
        <v>0</v>
      </c>
      <c r="F44" s="25">
        <f t="shared" si="10"/>
        <v>0</v>
      </c>
      <c r="G44" s="25">
        <v>0</v>
      </c>
      <c r="H44" s="25">
        <v>0</v>
      </c>
      <c r="I44" s="25">
        <f t="shared" si="11"/>
        <v>0</v>
      </c>
      <c r="J44" s="25">
        <v>0</v>
      </c>
      <c r="K44" s="25">
        <v>0</v>
      </c>
      <c r="L44" s="25">
        <f t="shared" si="12"/>
        <v>0</v>
      </c>
      <c r="M44" s="25">
        <v>0</v>
      </c>
      <c r="N44" s="25">
        <v>0</v>
      </c>
      <c r="O44" s="25">
        <f t="shared" si="13"/>
        <v>0</v>
      </c>
      <c r="P44" s="25">
        <v>0</v>
      </c>
      <c r="Q44" s="78" t="e">
        <f>M44-#REF!</f>
        <v>#REF!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0</v>
      </c>
      <c r="H45" s="25">
        <v>0</v>
      </c>
      <c r="I45" s="25">
        <f t="shared" si="11"/>
        <v>0</v>
      </c>
      <c r="J45" s="25">
        <v>0</v>
      </c>
      <c r="K45" s="25">
        <v>0</v>
      </c>
      <c r="L45" s="25">
        <f t="shared" si="12"/>
        <v>0</v>
      </c>
      <c r="M45" s="25">
        <v>0</v>
      </c>
      <c r="N45" s="25">
        <v>0</v>
      </c>
      <c r="O45" s="25">
        <f t="shared" si="13"/>
        <v>0</v>
      </c>
      <c r="P45" s="25">
        <v>0</v>
      </c>
      <c r="Q45" s="78" t="e">
        <f>M45-#REF!</f>
        <v>#REF!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0</v>
      </c>
      <c r="H46" s="25">
        <v>0</v>
      </c>
      <c r="I46" s="25">
        <f t="shared" si="11"/>
        <v>0</v>
      </c>
      <c r="J46" s="25">
        <v>0</v>
      </c>
      <c r="K46" s="25">
        <v>0</v>
      </c>
      <c r="L46" s="25">
        <f t="shared" si="12"/>
        <v>0</v>
      </c>
      <c r="M46" s="25">
        <v>0</v>
      </c>
      <c r="N46" s="25">
        <v>0</v>
      </c>
      <c r="O46" s="25">
        <f t="shared" si="13"/>
        <v>0</v>
      </c>
      <c r="P46" s="25">
        <v>0</v>
      </c>
      <c r="Q46" s="78" t="e">
        <f>M46-#REF!</f>
        <v>#REF!</v>
      </c>
    </row>
    <row r="47" spans="1:17" ht="12.75">
      <c r="A47" s="44">
        <v>3320</v>
      </c>
      <c r="B47" s="44">
        <v>3320</v>
      </c>
      <c r="C47" s="3" t="s">
        <v>100</v>
      </c>
      <c r="D47" s="25">
        <v>99736</v>
      </c>
      <c r="E47" s="25">
        <v>0</v>
      </c>
      <c r="F47" s="25">
        <f t="shared" si="10"/>
        <v>99736</v>
      </c>
      <c r="G47" s="25">
        <v>99736</v>
      </c>
      <c r="H47" s="25">
        <v>0</v>
      </c>
      <c r="I47" s="25">
        <f t="shared" si="11"/>
        <v>99736</v>
      </c>
      <c r="J47" s="25">
        <v>99736</v>
      </c>
      <c r="K47" s="25">
        <v>0</v>
      </c>
      <c r="L47" s="25">
        <f t="shared" si="12"/>
        <v>99736</v>
      </c>
      <c r="M47" s="25">
        <v>108136</v>
      </c>
      <c r="N47" s="25">
        <v>0</v>
      </c>
      <c r="O47" s="25">
        <f t="shared" si="13"/>
        <v>108136</v>
      </c>
      <c r="P47" s="25">
        <v>0</v>
      </c>
      <c r="Q47" s="78" t="e">
        <f>M47-#REF!</f>
        <v>#REF!</v>
      </c>
    </row>
    <row r="48" spans="1:17" ht="12.75">
      <c r="A48" s="44">
        <v>3321</v>
      </c>
      <c r="B48" s="44">
        <v>3321</v>
      </c>
      <c r="C48" s="3" t="s">
        <v>101</v>
      </c>
      <c r="D48" s="25">
        <v>0</v>
      </c>
      <c r="E48" s="25">
        <v>0</v>
      </c>
      <c r="F48" s="25">
        <f t="shared" si="10"/>
        <v>0</v>
      </c>
      <c r="G48" s="25">
        <v>0</v>
      </c>
      <c r="H48" s="25">
        <v>0</v>
      </c>
      <c r="I48" s="25">
        <f t="shared" si="11"/>
        <v>0</v>
      </c>
      <c r="J48" s="25">
        <v>0</v>
      </c>
      <c r="K48" s="25">
        <v>0</v>
      </c>
      <c r="L48" s="25">
        <f t="shared" si="12"/>
        <v>0</v>
      </c>
      <c r="M48" s="25">
        <v>0</v>
      </c>
      <c r="N48" s="25">
        <v>0</v>
      </c>
      <c r="O48" s="25">
        <f t="shared" si="13"/>
        <v>0</v>
      </c>
      <c r="P48" s="25">
        <v>0</v>
      </c>
      <c r="Q48" s="78" t="e">
        <f>M48-#REF!</f>
        <v>#REF!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50000</v>
      </c>
      <c r="F49" s="25">
        <f t="shared" si="10"/>
        <v>-50000</v>
      </c>
      <c r="G49" s="25">
        <v>0</v>
      </c>
      <c r="H49" s="25">
        <v>50000</v>
      </c>
      <c r="I49" s="25">
        <f t="shared" si="11"/>
        <v>-50000</v>
      </c>
      <c r="J49" s="25">
        <v>0</v>
      </c>
      <c r="K49" s="25">
        <v>50000</v>
      </c>
      <c r="L49" s="25">
        <f t="shared" si="12"/>
        <v>-50000</v>
      </c>
      <c r="M49" s="25">
        <v>0</v>
      </c>
      <c r="N49" s="25">
        <v>50000</v>
      </c>
      <c r="O49" s="25">
        <f t="shared" si="13"/>
        <v>-50000</v>
      </c>
      <c r="P49" s="25">
        <v>50000</v>
      </c>
      <c r="Q49" s="78" t="e">
        <f>M49-#REF!</f>
        <v>#REF!</v>
      </c>
    </row>
    <row r="50" spans="1:17" ht="12.75">
      <c r="A50" s="44">
        <v>3350</v>
      </c>
      <c r="B50" s="44">
        <v>3350</v>
      </c>
      <c r="C50" s="3" t="s">
        <v>102</v>
      </c>
      <c r="D50" s="25">
        <v>0</v>
      </c>
      <c r="E50" s="25">
        <v>0</v>
      </c>
      <c r="F50" s="25">
        <f t="shared" si="10"/>
        <v>0</v>
      </c>
      <c r="G50" s="25">
        <v>0</v>
      </c>
      <c r="H50" s="25">
        <v>0</v>
      </c>
      <c r="I50" s="25">
        <f t="shared" si="11"/>
        <v>0</v>
      </c>
      <c r="J50" s="25">
        <v>0</v>
      </c>
      <c r="K50" s="25">
        <v>0</v>
      </c>
      <c r="L50" s="25">
        <f t="shared" si="12"/>
        <v>0</v>
      </c>
      <c r="M50" s="25">
        <v>1130</v>
      </c>
      <c r="N50" s="25">
        <v>0</v>
      </c>
      <c r="O50" s="25">
        <f t="shared" si="13"/>
        <v>1130</v>
      </c>
      <c r="P50" s="25">
        <v>0</v>
      </c>
      <c r="Q50" s="78" t="e">
        <f>M50-#REF!</f>
        <v>#REF!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 t="e">
        <f>M51-#REF!</f>
        <v>#REF!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f t="shared" si="12"/>
        <v>0</v>
      </c>
      <c r="M52" s="25">
        <v>0</v>
      </c>
      <c r="N52" s="25">
        <v>0</v>
      </c>
      <c r="O52" s="25">
        <f t="shared" si="13"/>
        <v>0</v>
      </c>
      <c r="P52" s="25">
        <v>0</v>
      </c>
      <c r="Q52" s="78" t="e">
        <f>M52-#REF!</f>
        <v>#REF!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 t="e">
        <f>M53-#REF!</f>
        <v>#REF!</v>
      </c>
    </row>
    <row r="54" spans="1:17" ht="12.75">
      <c r="A54" s="44">
        <v>3605</v>
      </c>
      <c r="B54" s="44">
        <v>3605</v>
      </c>
      <c r="C54" s="3" t="s">
        <v>104</v>
      </c>
      <c r="D54" s="25">
        <v>0</v>
      </c>
      <c r="E54" s="25">
        <v>0</v>
      </c>
      <c r="F54" s="25">
        <f t="shared" si="10"/>
        <v>0</v>
      </c>
      <c r="G54" s="25">
        <v>0</v>
      </c>
      <c r="H54" s="25">
        <v>0</v>
      </c>
      <c r="I54" s="25">
        <f t="shared" si="11"/>
        <v>0</v>
      </c>
      <c r="J54" s="25">
        <v>0</v>
      </c>
      <c r="K54" s="25">
        <v>0</v>
      </c>
      <c r="L54" s="25">
        <f t="shared" si="12"/>
        <v>0</v>
      </c>
      <c r="M54" s="25">
        <v>0</v>
      </c>
      <c r="N54" s="25">
        <v>0</v>
      </c>
      <c r="O54" s="25">
        <f t="shared" si="13"/>
        <v>0</v>
      </c>
      <c r="P54" s="25">
        <v>0</v>
      </c>
      <c r="Q54" s="78" t="e">
        <f>M54-#REF!</f>
        <v>#REF!</v>
      </c>
    </row>
    <row r="55" spans="1:17" ht="12.75">
      <c r="A55" s="44">
        <v>3610</v>
      </c>
      <c r="B55" s="44">
        <v>3610</v>
      </c>
      <c r="C55" s="3" t="s">
        <v>105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f t="shared" si="12"/>
        <v>0</v>
      </c>
      <c r="M55" s="25">
        <v>0</v>
      </c>
      <c r="N55" s="25">
        <v>0</v>
      </c>
      <c r="O55" s="25">
        <f t="shared" si="13"/>
        <v>0</v>
      </c>
      <c r="P55" s="25">
        <v>0</v>
      </c>
      <c r="Q55" s="78" t="e">
        <f>M55-#REF!</f>
        <v>#REF!</v>
      </c>
    </row>
    <row r="56" spans="1:17" ht="12.75">
      <c r="A56" s="44"/>
      <c r="B56" s="44"/>
      <c r="C56" s="17" t="s">
        <v>6</v>
      </c>
      <c r="D56" s="18">
        <f>SUM(D37:D55)</f>
        <v>422677.62</v>
      </c>
      <c r="E56" s="18">
        <f>SUM(E37:E55)</f>
        <v>385250</v>
      </c>
      <c r="F56" s="18">
        <f t="shared" si="10"/>
        <v>37427.619999999995</v>
      </c>
      <c r="G56" s="18">
        <f>SUM(G37:G55)</f>
        <v>438317.62</v>
      </c>
      <c r="H56" s="18">
        <f>SUM(H37:H55)</f>
        <v>386500</v>
      </c>
      <c r="I56" s="18">
        <f t="shared" si="11"/>
        <v>51817.619999999995</v>
      </c>
      <c r="J56" s="18">
        <f>SUM(J37:J55)</f>
        <v>592018.62</v>
      </c>
      <c r="K56" s="18">
        <f>SUM(K37:K55)</f>
        <v>559750</v>
      </c>
      <c r="L56" s="18">
        <f t="shared" si="12"/>
        <v>32268.619999999995</v>
      </c>
      <c r="M56" s="18">
        <f>SUM(M37:M55)</f>
        <v>868214.09</v>
      </c>
      <c r="N56" s="18">
        <f>SUM(N37:N55)</f>
        <v>813000</v>
      </c>
      <c r="O56" s="18">
        <f t="shared" si="13"/>
        <v>55214.08999999997</v>
      </c>
      <c r="P56" s="18">
        <f>SUM(P37:P55)</f>
        <v>813000</v>
      </c>
      <c r="Q56" s="79" t="e">
        <f>M56-#REF!</f>
        <v>#REF!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0</v>
      </c>
      <c r="E58" s="25">
        <v>0</v>
      </c>
      <c r="F58" s="25">
        <f aca="true" t="shared" si="14" ref="F58:F64">D58-E58</f>
        <v>0</v>
      </c>
      <c r="G58" s="25">
        <v>32355.06</v>
      </c>
      <c r="H58" s="25">
        <v>0</v>
      </c>
      <c r="I58" s="25">
        <f aca="true" t="shared" si="15" ref="I58:I64">G58-H58</f>
        <v>32355.06</v>
      </c>
      <c r="J58" s="25">
        <v>32355.06</v>
      </c>
      <c r="K58" s="25">
        <v>0</v>
      </c>
      <c r="L58" s="25">
        <f aca="true" t="shared" si="16" ref="L58:L64">J58-K58</f>
        <v>32355.06</v>
      </c>
      <c r="M58" s="25">
        <v>39780.06</v>
      </c>
      <c r="N58" s="25">
        <v>0</v>
      </c>
      <c r="O58" s="25">
        <f aca="true" t="shared" si="17" ref="O58:O64">M58-N58</f>
        <v>39780.06</v>
      </c>
      <c r="P58" s="25">
        <v>0</v>
      </c>
      <c r="Q58" s="78" t="e">
        <f>M58-#REF!</f>
        <v>#REF!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46164</v>
      </c>
      <c r="N59" s="25">
        <v>46250</v>
      </c>
      <c r="O59" s="25">
        <f t="shared" si="17"/>
        <v>-86</v>
      </c>
      <c r="P59" s="25">
        <v>46250</v>
      </c>
      <c r="Q59" s="78" t="e">
        <f>M59-#REF!</f>
        <v>#REF!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0</v>
      </c>
      <c r="H60" s="25">
        <v>0</v>
      </c>
      <c r="I60" s="25">
        <f t="shared" si="15"/>
        <v>0</v>
      </c>
      <c r="J60" s="25">
        <v>51827</v>
      </c>
      <c r="K60" s="25">
        <v>43582</v>
      </c>
      <c r="L60" s="25">
        <f t="shared" si="16"/>
        <v>8245</v>
      </c>
      <c r="M60" s="25">
        <v>51827</v>
      </c>
      <c r="N60" s="25">
        <v>43582</v>
      </c>
      <c r="O60" s="25">
        <f t="shared" si="17"/>
        <v>8245</v>
      </c>
      <c r="P60" s="25">
        <v>43582</v>
      </c>
      <c r="Q60" s="78" t="e">
        <f>M60-#REF!</f>
        <v>#REF!</v>
      </c>
    </row>
    <row r="61" spans="1:17" ht="12.75">
      <c r="A61" s="44">
        <v>3630</v>
      </c>
      <c r="B61" s="44">
        <v>3630</v>
      </c>
      <c r="C61" s="3" t="s">
        <v>109</v>
      </c>
      <c r="D61" s="25">
        <v>0</v>
      </c>
      <c r="E61" s="25">
        <v>0</v>
      </c>
      <c r="F61" s="25">
        <f t="shared" si="14"/>
        <v>0</v>
      </c>
      <c r="G61" s="25">
        <v>0</v>
      </c>
      <c r="H61" s="25">
        <v>0</v>
      </c>
      <c r="I61" s="25">
        <f t="shared" si="15"/>
        <v>0</v>
      </c>
      <c r="J61" s="25">
        <v>0</v>
      </c>
      <c r="K61" s="25">
        <v>0</v>
      </c>
      <c r="L61" s="25">
        <f t="shared" si="16"/>
        <v>0</v>
      </c>
      <c r="M61" s="25">
        <v>0</v>
      </c>
      <c r="N61" s="25">
        <v>0</v>
      </c>
      <c r="O61" s="25">
        <f t="shared" si="17"/>
        <v>0</v>
      </c>
      <c r="P61" s="25">
        <v>0</v>
      </c>
      <c r="Q61" s="78" t="e">
        <f>M61-#REF!</f>
        <v>#REF!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D62-E62</f>
        <v>0</v>
      </c>
      <c r="G62" s="25">
        <v>0</v>
      </c>
      <c r="H62" s="25">
        <v>0</v>
      </c>
      <c r="I62" s="25">
        <f>G62-H62</f>
        <v>0</v>
      </c>
      <c r="J62" s="25">
        <v>0</v>
      </c>
      <c r="K62" s="25">
        <v>0</v>
      </c>
      <c r="L62" s="25">
        <f>J62-K62</f>
        <v>0</v>
      </c>
      <c r="M62" s="25">
        <v>0</v>
      </c>
      <c r="N62" s="25">
        <v>0</v>
      </c>
      <c r="O62" s="25">
        <f>M62-N62</f>
        <v>0</v>
      </c>
      <c r="P62" s="25">
        <v>0</v>
      </c>
      <c r="Q62" s="78" t="e">
        <f>M62-#REF!</f>
        <v>#REF!</v>
      </c>
    </row>
    <row r="63" spans="1:17" ht="12.75">
      <c r="A63" s="44">
        <v>3990</v>
      </c>
      <c r="B63" s="44">
        <v>3990</v>
      </c>
      <c r="C63" s="3" t="s">
        <v>110</v>
      </c>
      <c r="D63" s="25">
        <v>0</v>
      </c>
      <c r="E63" s="25">
        <v>0</v>
      </c>
      <c r="F63" s="25">
        <f t="shared" si="14"/>
        <v>0</v>
      </c>
      <c r="G63" s="25">
        <v>0</v>
      </c>
      <c r="H63" s="25">
        <v>0</v>
      </c>
      <c r="I63" s="25">
        <f t="shared" si="15"/>
        <v>0</v>
      </c>
      <c r="J63" s="25">
        <v>0</v>
      </c>
      <c r="K63" s="25">
        <v>0</v>
      </c>
      <c r="L63" s="25">
        <f t="shared" si="16"/>
        <v>0</v>
      </c>
      <c r="M63" s="25">
        <v>0</v>
      </c>
      <c r="N63" s="25">
        <v>0</v>
      </c>
      <c r="O63" s="25">
        <f t="shared" si="17"/>
        <v>0</v>
      </c>
      <c r="P63" s="25">
        <v>0</v>
      </c>
      <c r="Q63" s="78" t="e">
        <f>M63-#REF!</f>
        <v>#REF!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 t="e">
        <f>M64-#REF!</f>
        <v>#REF!</v>
      </c>
    </row>
    <row r="65" spans="1:17" ht="12.75">
      <c r="A65" s="44"/>
      <c r="B65" s="44"/>
      <c r="C65" s="17" t="s">
        <v>17</v>
      </c>
      <c r="D65" s="18">
        <f>SUM(D58:D64)</f>
        <v>0</v>
      </c>
      <c r="E65" s="18">
        <f aca="true" t="shared" si="18" ref="E65:P65">SUM(E58:E64)</f>
        <v>0</v>
      </c>
      <c r="F65" s="18">
        <f t="shared" si="18"/>
        <v>0</v>
      </c>
      <c r="G65" s="18">
        <f t="shared" si="18"/>
        <v>32355.06</v>
      </c>
      <c r="H65" s="18">
        <f t="shared" si="18"/>
        <v>0</v>
      </c>
      <c r="I65" s="18">
        <f t="shared" si="18"/>
        <v>32355.06</v>
      </c>
      <c r="J65" s="18">
        <f t="shared" si="18"/>
        <v>84182.06</v>
      </c>
      <c r="K65" s="18">
        <f t="shared" si="18"/>
        <v>43582</v>
      </c>
      <c r="L65" s="18">
        <f t="shared" si="18"/>
        <v>40600.06</v>
      </c>
      <c r="M65" s="18">
        <f t="shared" si="18"/>
        <v>137771.06</v>
      </c>
      <c r="N65" s="18">
        <f t="shared" si="18"/>
        <v>89832</v>
      </c>
      <c r="O65" s="18">
        <f t="shared" si="18"/>
        <v>47939.06</v>
      </c>
      <c r="P65" s="18">
        <f t="shared" si="18"/>
        <v>89832</v>
      </c>
      <c r="Q65" s="79" t="e">
        <f>M65-#REF!</f>
        <v>#REF!</v>
      </c>
    </row>
    <row r="66" spans="1:17" ht="12.75">
      <c r="A66" s="21"/>
      <c r="B66" s="21"/>
      <c r="C66" s="17" t="s">
        <v>2</v>
      </c>
      <c r="D66" s="18">
        <f>D56+D65</f>
        <v>422677.62</v>
      </c>
      <c r="E66" s="18">
        <f aca="true" t="shared" si="19" ref="E66:P66">E56+E65</f>
        <v>385250</v>
      </c>
      <c r="F66" s="18">
        <f t="shared" si="19"/>
        <v>37427.619999999995</v>
      </c>
      <c r="G66" s="18">
        <f t="shared" si="19"/>
        <v>470672.68</v>
      </c>
      <c r="H66" s="18">
        <f t="shared" si="19"/>
        <v>386500</v>
      </c>
      <c r="I66" s="18">
        <f t="shared" si="19"/>
        <v>84172.68</v>
      </c>
      <c r="J66" s="18">
        <f t="shared" si="19"/>
        <v>676200.6799999999</v>
      </c>
      <c r="K66" s="18">
        <f t="shared" si="19"/>
        <v>603332</v>
      </c>
      <c r="L66" s="18">
        <f t="shared" si="19"/>
        <v>72868.68</v>
      </c>
      <c r="M66" s="18">
        <f t="shared" si="19"/>
        <v>1005985.1499999999</v>
      </c>
      <c r="N66" s="18">
        <f t="shared" si="19"/>
        <v>902832</v>
      </c>
      <c r="O66" s="18">
        <f t="shared" si="19"/>
        <v>103153.14999999997</v>
      </c>
      <c r="P66" s="18">
        <f t="shared" si="19"/>
        <v>902832</v>
      </c>
      <c r="Q66" s="79" t="e">
        <f>M66-#REF!</f>
        <v>#REF!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75750</v>
      </c>
      <c r="E68" s="25">
        <v>43000</v>
      </c>
      <c r="F68" s="25">
        <f aca="true" t="shared" si="20" ref="F68:F83">D68-E68</f>
        <v>32750</v>
      </c>
      <c r="G68" s="25">
        <v>78250</v>
      </c>
      <c r="H68" s="25">
        <v>43000</v>
      </c>
      <c r="I68" s="25">
        <f aca="true" t="shared" si="21" ref="I68:I83">G68-H68</f>
        <v>35250</v>
      </c>
      <c r="J68" s="25">
        <v>78250</v>
      </c>
      <c r="K68" s="25">
        <v>74000</v>
      </c>
      <c r="L68" s="25">
        <f aca="true" t="shared" si="22" ref="L68:L83">J68-K68</f>
        <v>4250</v>
      </c>
      <c r="M68" s="25">
        <v>129185</v>
      </c>
      <c r="N68" s="25">
        <v>128000</v>
      </c>
      <c r="O68" s="25">
        <f aca="true" t="shared" si="23" ref="O68:O83">M68-N68</f>
        <v>1185</v>
      </c>
      <c r="P68" s="25">
        <v>128000</v>
      </c>
      <c r="Q68" s="78" t="e">
        <f>M68-#REF!</f>
        <v>#REF!</v>
      </c>
    </row>
    <row r="69" spans="1:17" ht="12.75">
      <c r="A69" s="44">
        <v>4221</v>
      </c>
      <c r="B69" s="44">
        <v>4221</v>
      </c>
      <c r="C69" s="3" t="s">
        <v>58</v>
      </c>
      <c r="D69" s="25">
        <v>0</v>
      </c>
      <c r="E69" s="25">
        <v>0</v>
      </c>
      <c r="F69" s="25">
        <f t="shared" si="20"/>
        <v>0</v>
      </c>
      <c r="G69" s="25">
        <v>0</v>
      </c>
      <c r="H69" s="25">
        <v>0</v>
      </c>
      <c r="I69" s="25">
        <f t="shared" si="21"/>
        <v>0</v>
      </c>
      <c r="J69" s="25">
        <v>0</v>
      </c>
      <c r="K69" s="25">
        <v>0</v>
      </c>
      <c r="L69" s="25">
        <f t="shared" si="22"/>
        <v>0</v>
      </c>
      <c r="M69" s="25">
        <v>0</v>
      </c>
      <c r="N69" s="25">
        <v>0</v>
      </c>
      <c r="O69" s="25">
        <f t="shared" si="23"/>
        <v>0</v>
      </c>
      <c r="P69" s="25">
        <v>0</v>
      </c>
      <c r="Q69" s="78" t="e">
        <f>M69-#REF!</f>
        <v>#REF!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D70-E70</f>
        <v>0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0</v>
      </c>
      <c r="N70" s="25">
        <v>0</v>
      </c>
      <c r="O70" s="25">
        <f>M70-N70</f>
        <v>0</v>
      </c>
      <c r="P70" s="25">
        <v>0</v>
      </c>
      <c r="Q70" s="78" t="e">
        <f>M70-#REF!</f>
        <v>#REF!</v>
      </c>
    </row>
    <row r="71" spans="1:17" ht="12.75">
      <c r="A71" s="44">
        <v>4225</v>
      </c>
      <c r="B71" s="44">
        <v>4225</v>
      </c>
      <c r="C71" s="3" t="s">
        <v>113</v>
      </c>
      <c r="D71" s="25">
        <v>26496.9</v>
      </c>
      <c r="E71" s="25">
        <v>0</v>
      </c>
      <c r="F71" s="25">
        <f t="shared" si="20"/>
        <v>26496.9</v>
      </c>
      <c r="G71" s="25">
        <v>26496.9</v>
      </c>
      <c r="H71" s="25">
        <v>0</v>
      </c>
      <c r="I71" s="25">
        <f t="shared" si="21"/>
        <v>26496.9</v>
      </c>
      <c r="J71" s="25">
        <v>26496.9</v>
      </c>
      <c r="K71" s="25">
        <v>0</v>
      </c>
      <c r="L71" s="25">
        <f t="shared" si="22"/>
        <v>26496.9</v>
      </c>
      <c r="M71" s="25">
        <v>26496.9</v>
      </c>
      <c r="N71" s="25">
        <v>0</v>
      </c>
      <c r="O71" s="25">
        <f t="shared" si="23"/>
        <v>26496.9</v>
      </c>
      <c r="P71" s="25">
        <v>0</v>
      </c>
      <c r="Q71" s="78" t="e">
        <f>M71-#REF!</f>
        <v>#REF!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10000</v>
      </c>
      <c r="F72" s="25">
        <f t="shared" si="20"/>
        <v>-10000</v>
      </c>
      <c r="G72" s="25">
        <v>0</v>
      </c>
      <c r="H72" s="25">
        <v>10000</v>
      </c>
      <c r="I72" s="25">
        <f t="shared" si="21"/>
        <v>-10000</v>
      </c>
      <c r="J72" s="25">
        <v>0</v>
      </c>
      <c r="K72" s="25">
        <v>10000</v>
      </c>
      <c r="L72" s="25">
        <f t="shared" si="22"/>
        <v>-10000</v>
      </c>
      <c r="M72" s="25">
        <v>0</v>
      </c>
      <c r="N72" s="25">
        <v>10000</v>
      </c>
      <c r="O72" s="25">
        <f t="shared" si="23"/>
        <v>-10000</v>
      </c>
      <c r="P72" s="25">
        <v>10000</v>
      </c>
      <c r="Q72" s="78" t="e">
        <f>M72-#REF!</f>
        <v>#REF!</v>
      </c>
    </row>
    <row r="73" spans="1:17" ht="12.75">
      <c r="A73" s="44">
        <v>4230</v>
      </c>
      <c r="B73" s="44">
        <v>4230</v>
      </c>
      <c r="C73" s="3" t="s">
        <v>115</v>
      </c>
      <c r="D73" s="25">
        <v>63560</v>
      </c>
      <c r="E73" s="25">
        <v>78000</v>
      </c>
      <c r="F73" s="25">
        <f t="shared" si="20"/>
        <v>-14440</v>
      </c>
      <c r="G73" s="25">
        <v>89740</v>
      </c>
      <c r="H73" s="25">
        <v>88000</v>
      </c>
      <c r="I73" s="25">
        <f t="shared" si="21"/>
        <v>1740</v>
      </c>
      <c r="J73" s="25">
        <v>100940</v>
      </c>
      <c r="K73" s="25">
        <v>124000</v>
      </c>
      <c r="L73" s="25">
        <f t="shared" si="22"/>
        <v>-23060</v>
      </c>
      <c r="M73" s="25">
        <v>177176</v>
      </c>
      <c r="N73" s="25">
        <v>202000</v>
      </c>
      <c r="O73" s="25">
        <f t="shared" si="23"/>
        <v>-24824</v>
      </c>
      <c r="P73" s="25">
        <v>202000</v>
      </c>
      <c r="Q73" s="78" t="e">
        <f>M73-#REF!</f>
        <v>#REF!</v>
      </c>
    </row>
    <row r="74" spans="1:17" ht="12.75">
      <c r="A74" s="44">
        <v>4241</v>
      </c>
      <c r="B74" s="44">
        <v>4241</v>
      </c>
      <c r="C74" s="3" t="s">
        <v>117</v>
      </c>
      <c r="D74" s="25">
        <v>41769</v>
      </c>
      <c r="E74" s="25">
        <v>18000</v>
      </c>
      <c r="F74" s="25">
        <f t="shared" si="20"/>
        <v>23769</v>
      </c>
      <c r="G74" s="25">
        <v>44869</v>
      </c>
      <c r="H74" s="25">
        <v>18000</v>
      </c>
      <c r="I74" s="25">
        <f t="shared" si="21"/>
        <v>26869</v>
      </c>
      <c r="J74" s="25">
        <v>71619</v>
      </c>
      <c r="K74" s="25">
        <v>51000</v>
      </c>
      <c r="L74" s="25">
        <f t="shared" si="22"/>
        <v>20619</v>
      </c>
      <c r="M74" s="25">
        <v>90619</v>
      </c>
      <c r="N74" s="25">
        <v>63000</v>
      </c>
      <c r="O74" s="25">
        <f t="shared" si="23"/>
        <v>27619</v>
      </c>
      <c r="P74" s="25">
        <v>63000</v>
      </c>
      <c r="Q74" s="78" t="e">
        <f>M74-#REF!</f>
        <v>#REF!</v>
      </c>
    </row>
    <row r="75" spans="1:17" ht="12.75">
      <c r="A75" s="44">
        <v>4247</v>
      </c>
      <c r="B75" s="44">
        <v>4247</v>
      </c>
      <c r="C75" s="3" t="s">
        <v>59</v>
      </c>
      <c r="D75" s="25">
        <v>0</v>
      </c>
      <c r="E75" s="25">
        <v>0</v>
      </c>
      <c r="F75" s="25">
        <f t="shared" si="20"/>
        <v>0</v>
      </c>
      <c r="G75" s="25">
        <v>0</v>
      </c>
      <c r="H75" s="25">
        <v>0</v>
      </c>
      <c r="I75" s="25">
        <f t="shared" si="21"/>
        <v>0</v>
      </c>
      <c r="J75" s="25">
        <v>0</v>
      </c>
      <c r="K75" s="25">
        <v>0</v>
      </c>
      <c r="L75" s="25">
        <f t="shared" si="22"/>
        <v>0</v>
      </c>
      <c r="M75" s="25">
        <v>0</v>
      </c>
      <c r="N75" s="25">
        <v>0</v>
      </c>
      <c r="O75" s="25">
        <f t="shared" si="23"/>
        <v>0</v>
      </c>
      <c r="P75" s="25">
        <v>0</v>
      </c>
      <c r="Q75" s="78" t="e">
        <f>M75-#REF!</f>
        <v>#REF!</v>
      </c>
    </row>
    <row r="76" spans="1:17" ht="12.75">
      <c r="A76" s="44">
        <v>4280</v>
      </c>
      <c r="B76" s="44">
        <v>4280</v>
      </c>
      <c r="C76" s="3" t="s">
        <v>119</v>
      </c>
      <c r="D76" s="25">
        <v>31925</v>
      </c>
      <c r="E76" s="25">
        <v>20500</v>
      </c>
      <c r="F76" s="25">
        <f t="shared" si="20"/>
        <v>11425</v>
      </c>
      <c r="G76" s="25">
        <v>32212.55</v>
      </c>
      <c r="H76" s="25">
        <v>20500</v>
      </c>
      <c r="I76" s="25">
        <f t="shared" si="21"/>
        <v>11712.55</v>
      </c>
      <c r="J76" s="25">
        <v>32212.55</v>
      </c>
      <c r="K76" s="25">
        <v>20500</v>
      </c>
      <c r="L76" s="25">
        <f t="shared" si="22"/>
        <v>11712.55</v>
      </c>
      <c r="M76" s="25">
        <v>50713.55</v>
      </c>
      <c r="N76" s="25">
        <v>37500</v>
      </c>
      <c r="O76" s="25">
        <f t="shared" si="23"/>
        <v>13213.550000000003</v>
      </c>
      <c r="P76" s="25">
        <v>37500</v>
      </c>
      <c r="Q76" s="78" t="e">
        <f>M76-#REF!</f>
        <v>#REF!</v>
      </c>
    </row>
    <row r="77" spans="1:17" ht="12.75">
      <c r="A77" s="44">
        <v>4300</v>
      </c>
      <c r="B77" s="44">
        <v>4300</v>
      </c>
      <c r="C77" s="3" t="s">
        <v>120</v>
      </c>
      <c r="D77" s="25">
        <v>8380</v>
      </c>
      <c r="E77" s="25">
        <v>10000</v>
      </c>
      <c r="F77" s="25">
        <f t="shared" si="20"/>
        <v>-1620</v>
      </c>
      <c r="G77" s="25">
        <v>8380</v>
      </c>
      <c r="H77" s="25">
        <v>10000</v>
      </c>
      <c r="I77" s="25">
        <f t="shared" si="21"/>
        <v>-1620</v>
      </c>
      <c r="J77" s="25">
        <v>11855</v>
      </c>
      <c r="K77" s="25">
        <v>10000</v>
      </c>
      <c r="L77" s="25">
        <f t="shared" si="22"/>
        <v>1855</v>
      </c>
      <c r="M77" s="25">
        <v>163912.82</v>
      </c>
      <c r="N77" s="25">
        <v>170000</v>
      </c>
      <c r="O77" s="25">
        <f t="shared" si="23"/>
        <v>-6087.179999999993</v>
      </c>
      <c r="P77" s="25">
        <v>170000</v>
      </c>
      <c r="Q77" s="78" t="e">
        <f>M77-#REF!</f>
        <v>#REF!</v>
      </c>
    </row>
    <row r="78" spans="1:17" ht="12.75">
      <c r="A78" s="44">
        <v>4331</v>
      </c>
      <c r="B78" s="44">
        <v>4331</v>
      </c>
      <c r="C78" s="3" t="s">
        <v>121</v>
      </c>
      <c r="D78" s="25">
        <v>0</v>
      </c>
      <c r="E78" s="25">
        <v>0</v>
      </c>
      <c r="F78" s="25">
        <f t="shared" si="20"/>
        <v>0</v>
      </c>
      <c r="G78" s="25">
        <v>0</v>
      </c>
      <c r="H78" s="25">
        <v>0</v>
      </c>
      <c r="I78" s="25">
        <f t="shared" si="21"/>
        <v>0</v>
      </c>
      <c r="J78" s="25">
        <v>0</v>
      </c>
      <c r="K78" s="25">
        <v>0</v>
      </c>
      <c r="L78" s="25">
        <f t="shared" si="22"/>
        <v>0</v>
      </c>
      <c r="M78" s="25">
        <v>580.28</v>
      </c>
      <c r="N78" s="25">
        <v>0</v>
      </c>
      <c r="O78" s="25">
        <f t="shared" si="23"/>
        <v>580.28</v>
      </c>
      <c r="P78" s="25">
        <v>0</v>
      </c>
      <c r="Q78" s="78" t="e">
        <f>M78-#REF!</f>
        <v>#REF!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20"/>
        <v>0</v>
      </c>
      <c r="G79" s="25">
        <v>0</v>
      </c>
      <c r="H79" s="25">
        <v>0</v>
      </c>
      <c r="I79" s="25">
        <f t="shared" si="21"/>
        <v>0</v>
      </c>
      <c r="J79" s="25">
        <v>0</v>
      </c>
      <c r="K79" s="25">
        <v>0</v>
      </c>
      <c r="L79" s="25">
        <f t="shared" si="22"/>
        <v>0</v>
      </c>
      <c r="M79" s="25">
        <v>0</v>
      </c>
      <c r="N79" s="25">
        <v>0</v>
      </c>
      <c r="O79" s="25">
        <f t="shared" si="23"/>
        <v>0</v>
      </c>
      <c r="P79" s="25">
        <v>0</v>
      </c>
      <c r="Q79" s="78" t="e">
        <f>M79-#REF!</f>
        <v>#REF!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D80-E80</f>
        <v>0</v>
      </c>
      <c r="G80" s="25">
        <v>0</v>
      </c>
      <c r="H80" s="25">
        <v>0</v>
      </c>
      <c r="I80" s="25">
        <f>G80-H80</f>
        <v>0</v>
      </c>
      <c r="J80" s="25">
        <v>0</v>
      </c>
      <c r="K80" s="25">
        <v>0</v>
      </c>
      <c r="L80" s="25">
        <f>J80-K80</f>
        <v>0</v>
      </c>
      <c r="M80" s="25">
        <v>0</v>
      </c>
      <c r="N80" s="25">
        <v>0</v>
      </c>
      <c r="O80" s="25">
        <f>M80-N80</f>
        <v>0</v>
      </c>
      <c r="P80" s="25">
        <v>0</v>
      </c>
      <c r="Q80" s="78" t="e">
        <f>M80-#REF!</f>
        <v>#REF!</v>
      </c>
    </row>
    <row r="81" spans="1:17" ht="12.75">
      <c r="A81" s="44">
        <v>4990</v>
      </c>
      <c r="B81" s="44">
        <v>4990</v>
      </c>
      <c r="C81" s="3" t="s">
        <v>123</v>
      </c>
      <c r="D81" s="25">
        <v>-7590</v>
      </c>
      <c r="E81" s="25">
        <v>15270</v>
      </c>
      <c r="F81" s="25">
        <f>D81-E81</f>
        <v>-22860</v>
      </c>
      <c r="G81" s="25">
        <v>-6510</v>
      </c>
      <c r="H81" s="25">
        <v>23080</v>
      </c>
      <c r="I81" s="25">
        <f>G81-H81</f>
        <v>-29590</v>
      </c>
      <c r="J81" s="25">
        <v>-10450</v>
      </c>
      <c r="K81" s="25">
        <v>23080</v>
      </c>
      <c r="L81" s="25">
        <f>J81-K81</f>
        <v>-33530</v>
      </c>
      <c r="M81" s="25">
        <v>-9970</v>
      </c>
      <c r="N81" s="25">
        <v>9770</v>
      </c>
      <c r="O81" s="25">
        <f>M81-N81</f>
        <v>-19740</v>
      </c>
      <c r="P81" s="25">
        <v>9770</v>
      </c>
      <c r="Q81" s="78" t="e">
        <f>M81-#REF!</f>
        <v>#REF!</v>
      </c>
    </row>
    <row r="82" spans="1:17" ht="12.75">
      <c r="A82" s="44">
        <v>6550</v>
      </c>
      <c r="B82" s="44">
        <v>6550</v>
      </c>
      <c r="C82" s="3" t="s">
        <v>141</v>
      </c>
      <c r="D82" s="25">
        <v>29321.88</v>
      </c>
      <c r="E82" s="25">
        <v>12000</v>
      </c>
      <c r="F82" s="25">
        <f>D82-E82</f>
        <v>17321.88</v>
      </c>
      <c r="G82" s="25">
        <v>29321.88</v>
      </c>
      <c r="H82" s="25">
        <v>12000</v>
      </c>
      <c r="I82" s="25">
        <f>G82-H82</f>
        <v>17321.88</v>
      </c>
      <c r="J82" s="25">
        <v>29601.88</v>
      </c>
      <c r="K82" s="25">
        <v>16000</v>
      </c>
      <c r="L82" s="25">
        <f>J82-K82</f>
        <v>13601.880000000001</v>
      </c>
      <c r="M82" s="25">
        <v>43813.13</v>
      </c>
      <c r="N82" s="25">
        <v>28000</v>
      </c>
      <c r="O82" s="25">
        <f>M82-N82</f>
        <v>15813.129999999997</v>
      </c>
      <c r="P82" s="25">
        <v>28000</v>
      </c>
      <c r="Q82" s="78" t="e">
        <f>M82-#REF!</f>
        <v>#REF!</v>
      </c>
    </row>
    <row r="83" spans="1:17" ht="12.75">
      <c r="A83" s="44">
        <v>6555</v>
      </c>
      <c r="B83" s="44">
        <v>6555</v>
      </c>
      <c r="C83" s="3" t="s">
        <v>142</v>
      </c>
      <c r="D83" s="25">
        <v>0</v>
      </c>
      <c r="E83" s="25">
        <v>0</v>
      </c>
      <c r="F83" s="25">
        <f t="shared" si="20"/>
        <v>0</v>
      </c>
      <c r="G83" s="25">
        <v>0</v>
      </c>
      <c r="H83" s="25">
        <v>0</v>
      </c>
      <c r="I83" s="25">
        <f t="shared" si="21"/>
        <v>0</v>
      </c>
      <c r="J83" s="25">
        <v>0</v>
      </c>
      <c r="K83" s="25">
        <v>0</v>
      </c>
      <c r="L83" s="25">
        <f t="shared" si="22"/>
        <v>0</v>
      </c>
      <c r="M83" s="25">
        <v>0</v>
      </c>
      <c r="N83" s="25">
        <v>0</v>
      </c>
      <c r="O83" s="25">
        <f t="shared" si="23"/>
        <v>0</v>
      </c>
      <c r="P83" s="25">
        <v>0</v>
      </c>
      <c r="Q83" s="78" t="e">
        <f>M83-#REF!</f>
        <v>#REF!</v>
      </c>
    </row>
    <row r="84" spans="1:17" ht="12.75">
      <c r="A84" s="21"/>
      <c r="B84" s="21"/>
      <c r="C84" s="17" t="s">
        <v>7</v>
      </c>
      <c r="D84" s="18">
        <f aca="true" t="shared" si="24" ref="D84:P84">SUM(D68:D83)</f>
        <v>269612.77999999997</v>
      </c>
      <c r="E84" s="18">
        <f t="shared" si="24"/>
        <v>206770</v>
      </c>
      <c r="F84" s="18">
        <f t="shared" si="24"/>
        <v>62842.78</v>
      </c>
      <c r="G84" s="18">
        <f t="shared" si="24"/>
        <v>302760.33</v>
      </c>
      <c r="H84" s="18">
        <f t="shared" si="24"/>
        <v>224580</v>
      </c>
      <c r="I84" s="18">
        <f t="shared" si="24"/>
        <v>78180.33</v>
      </c>
      <c r="J84" s="18">
        <f t="shared" si="24"/>
        <v>340525.33</v>
      </c>
      <c r="K84" s="18">
        <f t="shared" si="24"/>
        <v>328580</v>
      </c>
      <c r="L84" s="18">
        <f t="shared" si="24"/>
        <v>11945.330000000002</v>
      </c>
      <c r="M84" s="18">
        <f t="shared" si="24"/>
        <v>672526.68</v>
      </c>
      <c r="N84" s="18">
        <f t="shared" si="24"/>
        <v>648270</v>
      </c>
      <c r="O84" s="18">
        <f t="shared" si="24"/>
        <v>24256.680000000008</v>
      </c>
      <c r="P84" s="18">
        <f t="shared" si="24"/>
        <v>648270</v>
      </c>
      <c r="Q84" s="79" t="e">
        <f>M84-#REF!</f>
        <v>#REF!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0</v>
      </c>
      <c r="E86" s="25">
        <v>0</v>
      </c>
      <c r="F86" s="25">
        <f aca="true" t="shared" si="25" ref="F86:F108">D86-E86</f>
        <v>0</v>
      </c>
      <c r="G86" s="25">
        <v>0</v>
      </c>
      <c r="H86" s="25">
        <v>0</v>
      </c>
      <c r="I86" s="25">
        <f aca="true" t="shared" si="26" ref="I86:I108">G86-H86</f>
        <v>0</v>
      </c>
      <c r="J86" s="25">
        <v>0</v>
      </c>
      <c r="K86" s="25">
        <v>0</v>
      </c>
      <c r="L86" s="25">
        <f aca="true" t="shared" si="27" ref="L86:L108">J86-K86</f>
        <v>0</v>
      </c>
      <c r="M86" s="25">
        <v>0</v>
      </c>
      <c r="N86" s="25">
        <v>0</v>
      </c>
      <c r="O86" s="25">
        <f aca="true" t="shared" si="28" ref="O86:O108">M86-N86</f>
        <v>0</v>
      </c>
      <c r="P86" s="25">
        <v>0</v>
      </c>
      <c r="Q86" s="78" t="e">
        <f>M86-#REF!</f>
        <v>#REF!</v>
      </c>
    </row>
    <row r="87" spans="1:17" ht="12.75">
      <c r="A87" s="44">
        <v>4250</v>
      </c>
      <c r="B87" s="44">
        <v>4250</v>
      </c>
      <c r="C87" s="3" t="s">
        <v>118</v>
      </c>
      <c r="D87" s="25">
        <v>0</v>
      </c>
      <c r="E87" s="25">
        <v>0</v>
      </c>
      <c r="F87" s="25">
        <f>D87-E87</f>
        <v>0</v>
      </c>
      <c r="G87" s="25">
        <v>0</v>
      </c>
      <c r="H87" s="25">
        <v>0</v>
      </c>
      <c r="I87" s="25">
        <f>G87-H87</f>
        <v>0</v>
      </c>
      <c r="J87" s="25">
        <v>0</v>
      </c>
      <c r="K87" s="25">
        <v>0</v>
      </c>
      <c r="L87" s="25">
        <f>J87-K87</f>
        <v>0</v>
      </c>
      <c r="M87" s="25">
        <v>0</v>
      </c>
      <c r="N87" s="25">
        <v>0</v>
      </c>
      <c r="O87" s="25">
        <f>M87-N87</f>
        <v>0</v>
      </c>
      <c r="P87" s="25">
        <v>0</v>
      </c>
      <c r="Q87" s="78" t="e">
        <f>M87-#REF!</f>
        <v>#REF!</v>
      </c>
    </row>
    <row r="88" spans="1:17" ht="12.75">
      <c r="A88" s="44">
        <v>5000</v>
      </c>
      <c r="B88" s="44">
        <v>5000</v>
      </c>
      <c r="C88" s="3" t="s">
        <v>124</v>
      </c>
      <c r="D88" s="25">
        <v>0</v>
      </c>
      <c r="E88" s="25">
        <v>0</v>
      </c>
      <c r="F88" s="25">
        <f>D88-E88</f>
        <v>0</v>
      </c>
      <c r="G88" s="25">
        <v>0</v>
      </c>
      <c r="H88" s="25">
        <v>0</v>
      </c>
      <c r="I88" s="25">
        <f>G88-H88</f>
        <v>0</v>
      </c>
      <c r="J88" s="25">
        <v>0</v>
      </c>
      <c r="K88" s="25">
        <v>0</v>
      </c>
      <c r="L88" s="25">
        <f>J88-K88</f>
        <v>0</v>
      </c>
      <c r="M88" s="25">
        <v>0</v>
      </c>
      <c r="N88" s="25">
        <v>0</v>
      </c>
      <c r="O88" s="25">
        <f>M88-N88</f>
        <v>0</v>
      </c>
      <c r="P88" s="25">
        <v>0</v>
      </c>
      <c r="Q88" s="78" t="e">
        <f>M88-#REF!</f>
        <v>#REF!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D89-E89</f>
        <v>0</v>
      </c>
      <c r="G89" s="25">
        <v>0</v>
      </c>
      <c r="H89" s="25">
        <v>0</v>
      </c>
      <c r="I89" s="25">
        <f>G89-H89</f>
        <v>0</v>
      </c>
      <c r="J89" s="25">
        <v>0</v>
      </c>
      <c r="K89" s="25">
        <v>0</v>
      </c>
      <c r="L89" s="25">
        <f>J89-K89</f>
        <v>0</v>
      </c>
      <c r="M89" s="25">
        <v>0</v>
      </c>
      <c r="N89" s="25">
        <v>0</v>
      </c>
      <c r="O89" s="25">
        <f>M89-N89</f>
        <v>0</v>
      </c>
      <c r="P89" s="25">
        <v>0</v>
      </c>
      <c r="Q89" s="78" t="e">
        <f>M89-#REF!</f>
        <v>#REF!</v>
      </c>
    </row>
    <row r="90" spans="1:17" ht="12.75">
      <c r="A90" s="75">
        <v>5007</v>
      </c>
      <c r="B90" s="44">
        <v>5007</v>
      </c>
      <c r="C90" s="3" t="s">
        <v>65</v>
      </c>
      <c r="D90" s="25">
        <v>0</v>
      </c>
      <c r="E90" s="25">
        <v>0</v>
      </c>
      <c r="F90" s="25">
        <f t="shared" si="25"/>
        <v>0</v>
      </c>
      <c r="G90" s="25">
        <v>0</v>
      </c>
      <c r="H90" s="25">
        <v>0</v>
      </c>
      <c r="I90" s="25">
        <f t="shared" si="26"/>
        <v>0</v>
      </c>
      <c r="J90" s="25">
        <v>0</v>
      </c>
      <c r="K90" s="25">
        <v>0</v>
      </c>
      <c r="L90" s="25">
        <f t="shared" si="27"/>
        <v>0</v>
      </c>
      <c r="M90" s="25">
        <v>0</v>
      </c>
      <c r="N90" s="25">
        <v>0</v>
      </c>
      <c r="O90" s="25">
        <f t="shared" si="28"/>
        <v>0</v>
      </c>
      <c r="P90" s="25">
        <v>0</v>
      </c>
      <c r="Q90" s="78" t="e">
        <f>M90-#REF!</f>
        <v>#REF!</v>
      </c>
    </row>
    <row r="91" spans="1:17" ht="12.75">
      <c r="A91" s="44">
        <v>5010</v>
      </c>
      <c r="B91" s="44">
        <v>5010</v>
      </c>
      <c r="C91" s="3" t="s">
        <v>125</v>
      </c>
      <c r="D91" s="25">
        <v>0</v>
      </c>
      <c r="E91" s="25">
        <v>0</v>
      </c>
      <c r="F91" s="25">
        <f t="shared" si="25"/>
        <v>0</v>
      </c>
      <c r="G91" s="25">
        <v>0</v>
      </c>
      <c r="H91" s="25">
        <v>0</v>
      </c>
      <c r="I91" s="25">
        <f t="shared" si="26"/>
        <v>0</v>
      </c>
      <c r="J91" s="25">
        <v>0</v>
      </c>
      <c r="K91" s="25">
        <v>0</v>
      </c>
      <c r="L91" s="25">
        <f t="shared" si="27"/>
        <v>0</v>
      </c>
      <c r="M91" s="25">
        <v>0</v>
      </c>
      <c r="N91" s="25">
        <v>0</v>
      </c>
      <c r="O91" s="25">
        <f t="shared" si="28"/>
        <v>0</v>
      </c>
      <c r="P91" s="25">
        <v>0</v>
      </c>
      <c r="Q91" s="78" t="e">
        <f>M91-#REF!</f>
        <v>#REF!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5"/>
        <v>0</v>
      </c>
      <c r="G92" s="25">
        <v>0</v>
      </c>
      <c r="H92" s="25">
        <v>0</v>
      </c>
      <c r="I92" s="25">
        <f t="shared" si="26"/>
        <v>0</v>
      </c>
      <c r="J92" s="25">
        <v>0</v>
      </c>
      <c r="K92" s="25">
        <v>0</v>
      </c>
      <c r="L92" s="25">
        <f t="shared" si="27"/>
        <v>0</v>
      </c>
      <c r="M92" s="25">
        <v>0</v>
      </c>
      <c r="N92" s="25">
        <v>0</v>
      </c>
      <c r="O92" s="25">
        <f t="shared" si="28"/>
        <v>0</v>
      </c>
      <c r="P92" s="25">
        <v>0</v>
      </c>
      <c r="Q92" s="78" t="e">
        <f>M92-#REF!</f>
        <v>#REF!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5"/>
        <v>0</v>
      </c>
      <c r="G93" s="25">
        <v>0</v>
      </c>
      <c r="H93" s="25">
        <v>0</v>
      </c>
      <c r="I93" s="25">
        <f t="shared" si="26"/>
        <v>0</v>
      </c>
      <c r="J93" s="25">
        <v>0</v>
      </c>
      <c r="K93" s="25">
        <v>0</v>
      </c>
      <c r="L93" s="25">
        <f t="shared" si="27"/>
        <v>0</v>
      </c>
      <c r="M93" s="25">
        <v>0</v>
      </c>
      <c r="N93" s="25">
        <v>0</v>
      </c>
      <c r="O93" s="25">
        <f t="shared" si="28"/>
        <v>0</v>
      </c>
      <c r="P93" s="25">
        <v>0</v>
      </c>
      <c r="Q93" s="78" t="e">
        <f>M93-#REF!</f>
        <v>#REF!</v>
      </c>
    </row>
    <row r="94" spans="1:17" ht="12.75">
      <c r="A94" s="44">
        <v>5100</v>
      </c>
      <c r="B94" s="44">
        <v>5100</v>
      </c>
      <c r="C94" s="3" t="s">
        <v>60</v>
      </c>
      <c r="D94" s="25">
        <v>77560</v>
      </c>
      <c r="E94" s="25">
        <v>40000</v>
      </c>
      <c r="F94" s="25">
        <f t="shared" si="25"/>
        <v>37560</v>
      </c>
      <c r="G94" s="25">
        <v>77560</v>
      </c>
      <c r="H94" s="25">
        <v>50000</v>
      </c>
      <c r="I94" s="25">
        <f t="shared" si="26"/>
        <v>27560</v>
      </c>
      <c r="J94" s="25">
        <v>77560</v>
      </c>
      <c r="K94" s="25">
        <v>50000</v>
      </c>
      <c r="L94" s="25">
        <f t="shared" si="27"/>
        <v>27560</v>
      </c>
      <c r="M94" s="25">
        <v>94948</v>
      </c>
      <c r="N94" s="25">
        <v>90000</v>
      </c>
      <c r="O94" s="25">
        <f t="shared" si="28"/>
        <v>4948</v>
      </c>
      <c r="P94" s="25">
        <v>90000</v>
      </c>
      <c r="Q94" s="78" t="e">
        <f>M94-#REF!</f>
        <v>#REF!</v>
      </c>
    </row>
    <row r="95" spans="1:17" ht="12.75">
      <c r="A95" s="44">
        <v>5180</v>
      </c>
      <c r="B95" s="44">
        <v>5180</v>
      </c>
      <c r="C95" s="3" t="s">
        <v>127</v>
      </c>
      <c r="D95" s="25">
        <v>0</v>
      </c>
      <c r="E95" s="25">
        <v>0</v>
      </c>
      <c r="F95" s="25">
        <f t="shared" si="25"/>
        <v>0</v>
      </c>
      <c r="G95" s="25">
        <v>0</v>
      </c>
      <c r="H95" s="25">
        <v>0</v>
      </c>
      <c r="I95" s="25">
        <f t="shared" si="26"/>
        <v>0</v>
      </c>
      <c r="J95" s="25">
        <v>0</v>
      </c>
      <c r="K95" s="25">
        <v>0</v>
      </c>
      <c r="L95" s="25">
        <f t="shared" si="27"/>
        <v>0</v>
      </c>
      <c r="M95" s="25">
        <v>0</v>
      </c>
      <c r="N95" s="25">
        <v>0</v>
      </c>
      <c r="O95" s="25">
        <f t="shared" si="28"/>
        <v>0</v>
      </c>
      <c r="P95" s="25">
        <v>0</v>
      </c>
      <c r="Q95" s="78" t="e">
        <f>M95-#REF!</f>
        <v>#REF!</v>
      </c>
    </row>
    <row r="96" spans="1:17" ht="12.75">
      <c r="A96" s="44">
        <v>5182</v>
      </c>
      <c r="B96" s="44">
        <v>5182</v>
      </c>
      <c r="C96" s="3" t="s">
        <v>128</v>
      </c>
      <c r="D96" s="25">
        <v>0</v>
      </c>
      <c r="E96" s="25">
        <v>0</v>
      </c>
      <c r="F96" s="25">
        <f t="shared" si="25"/>
        <v>0</v>
      </c>
      <c r="G96" s="25">
        <v>0</v>
      </c>
      <c r="H96" s="25">
        <v>0</v>
      </c>
      <c r="I96" s="25">
        <f t="shared" si="26"/>
        <v>0</v>
      </c>
      <c r="J96" s="25">
        <v>0</v>
      </c>
      <c r="K96" s="25">
        <v>0</v>
      </c>
      <c r="L96" s="25">
        <f t="shared" si="27"/>
        <v>0</v>
      </c>
      <c r="M96" s="25">
        <v>0</v>
      </c>
      <c r="N96" s="25">
        <v>0</v>
      </c>
      <c r="O96" s="25">
        <f t="shared" si="28"/>
        <v>0</v>
      </c>
      <c r="P96" s="25">
        <v>0</v>
      </c>
      <c r="Q96" s="78" t="e">
        <f>M96-#REF!</f>
        <v>#REF!</v>
      </c>
    </row>
    <row r="97" spans="1:17" ht="12.75">
      <c r="A97" s="44">
        <v>5210</v>
      </c>
      <c r="B97" s="44">
        <v>5210</v>
      </c>
      <c r="C97" s="3" t="s">
        <v>129</v>
      </c>
      <c r="D97" s="25">
        <v>0</v>
      </c>
      <c r="E97" s="25">
        <v>0</v>
      </c>
      <c r="F97" s="25">
        <f t="shared" si="25"/>
        <v>0</v>
      </c>
      <c r="G97" s="25">
        <v>0</v>
      </c>
      <c r="H97" s="25">
        <v>0</v>
      </c>
      <c r="I97" s="25">
        <f t="shared" si="26"/>
        <v>0</v>
      </c>
      <c r="J97" s="25">
        <v>0</v>
      </c>
      <c r="K97" s="25">
        <v>0</v>
      </c>
      <c r="L97" s="25">
        <f t="shared" si="27"/>
        <v>0</v>
      </c>
      <c r="M97" s="25">
        <v>0</v>
      </c>
      <c r="N97" s="25">
        <v>0</v>
      </c>
      <c r="O97" s="25">
        <f t="shared" si="28"/>
        <v>0</v>
      </c>
      <c r="P97" s="25">
        <v>0</v>
      </c>
      <c r="Q97" s="78" t="e">
        <f>M97-#REF!</f>
        <v>#REF!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  <c r="J98" s="25">
        <v>0</v>
      </c>
      <c r="K98" s="25">
        <v>0</v>
      </c>
      <c r="L98" s="25">
        <f t="shared" si="27"/>
        <v>0</v>
      </c>
      <c r="M98" s="25">
        <v>0</v>
      </c>
      <c r="N98" s="25">
        <v>0</v>
      </c>
      <c r="O98" s="25">
        <f t="shared" si="28"/>
        <v>0</v>
      </c>
      <c r="P98" s="25">
        <v>0</v>
      </c>
      <c r="Q98" s="78" t="e">
        <f>M98-#REF!</f>
        <v>#REF!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  <c r="J99" s="25">
        <v>0</v>
      </c>
      <c r="K99" s="25">
        <v>0</v>
      </c>
      <c r="L99" s="25">
        <f t="shared" si="27"/>
        <v>0</v>
      </c>
      <c r="M99" s="25">
        <v>0</v>
      </c>
      <c r="N99" s="25">
        <v>0</v>
      </c>
      <c r="O99" s="25">
        <f t="shared" si="28"/>
        <v>0</v>
      </c>
      <c r="P99" s="25">
        <v>0</v>
      </c>
      <c r="Q99" s="78" t="e">
        <f>M99-#REF!</f>
        <v>#REF!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  <c r="J100" s="25">
        <v>0</v>
      </c>
      <c r="K100" s="25">
        <v>0</v>
      </c>
      <c r="L100" s="25">
        <f t="shared" si="27"/>
        <v>0</v>
      </c>
      <c r="M100" s="25">
        <v>0</v>
      </c>
      <c r="N100" s="25">
        <v>0</v>
      </c>
      <c r="O100" s="25">
        <f t="shared" si="28"/>
        <v>0</v>
      </c>
      <c r="P100" s="25">
        <v>0</v>
      </c>
      <c r="Q100" s="78" t="e">
        <f>M100-#REF!</f>
        <v>#REF!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0</v>
      </c>
      <c r="E101" s="25">
        <v>0</v>
      </c>
      <c r="F101" s="25">
        <f t="shared" si="25"/>
        <v>0</v>
      </c>
      <c r="G101" s="25">
        <v>0</v>
      </c>
      <c r="H101" s="25">
        <v>0</v>
      </c>
      <c r="I101" s="25">
        <f t="shared" si="26"/>
        <v>0</v>
      </c>
      <c r="J101" s="25">
        <v>0</v>
      </c>
      <c r="K101" s="25">
        <v>0</v>
      </c>
      <c r="L101" s="25">
        <f t="shared" si="27"/>
        <v>0</v>
      </c>
      <c r="M101" s="25">
        <v>0</v>
      </c>
      <c r="N101" s="25">
        <v>0</v>
      </c>
      <c r="O101" s="25">
        <f t="shared" si="28"/>
        <v>0</v>
      </c>
      <c r="P101" s="25">
        <v>0</v>
      </c>
      <c r="Q101" s="78" t="e">
        <f>M101-#REF!</f>
        <v>#REF!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  <c r="J102" s="25">
        <v>0</v>
      </c>
      <c r="K102" s="25">
        <v>0</v>
      </c>
      <c r="L102" s="25">
        <f t="shared" si="27"/>
        <v>0</v>
      </c>
      <c r="M102" s="25">
        <v>0</v>
      </c>
      <c r="N102" s="25">
        <v>0</v>
      </c>
      <c r="O102" s="25">
        <f t="shared" si="28"/>
        <v>0</v>
      </c>
      <c r="P102" s="25">
        <v>0</v>
      </c>
      <c r="Q102" s="78" t="e">
        <f>M102-#REF!</f>
        <v>#REF!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0</v>
      </c>
      <c r="E103" s="25">
        <v>0</v>
      </c>
      <c r="F103" s="25">
        <f t="shared" si="25"/>
        <v>0</v>
      </c>
      <c r="G103" s="25">
        <v>0</v>
      </c>
      <c r="H103" s="25">
        <v>0</v>
      </c>
      <c r="I103" s="25">
        <f t="shared" si="26"/>
        <v>0</v>
      </c>
      <c r="J103" s="25">
        <v>0</v>
      </c>
      <c r="K103" s="25">
        <v>0</v>
      </c>
      <c r="L103" s="25">
        <f t="shared" si="27"/>
        <v>0</v>
      </c>
      <c r="M103" s="25">
        <v>0</v>
      </c>
      <c r="N103" s="25">
        <v>0</v>
      </c>
      <c r="O103" s="25">
        <f t="shared" si="28"/>
        <v>0</v>
      </c>
      <c r="P103" s="25">
        <v>0</v>
      </c>
      <c r="Q103" s="78" t="e">
        <f>M103-#REF!</f>
        <v>#REF!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0</v>
      </c>
      <c r="E104" s="25">
        <v>0</v>
      </c>
      <c r="F104" s="25">
        <f t="shared" si="25"/>
        <v>0</v>
      </c>
      <c r="G104" s="25">
        <v>0</v>
      </c>
      <c r="H104" s="25">
        <v>0</v>
      </c>
      <c r="I104" s="25">
        <f t="shared" si="26"/>
        <v>0</v>
      </c>
      <c r="J104" s="25">
        <v>0</v>
      </c>
      <c r="K104" s="25">
        <v>0</v>
      </c>
      <c r="L104" s="25">
        <f t="shared" si="27"/>
        <v>0</v>
      </c>
      <c r="M104" s="25">
        <v>0</v>
      </c>
      <c r="N104" s="25">
        <v>0</v>
      </c>
      <c r="O104" s="25">
        <f t="shared" si="28"/>
        <v>0</v>
      </c>
      <c r="P104" s="25">
        <v>0</v>
      </c>
      <c r="Q104" s="78" t="e">
        <f>M104-#REF!</f>
        <v>#REF!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5"/>
        <v>0</v>
      </c>
      <c r="G105" s="25">
        <v>0</v>
      </c>
      <c r="H105" s="25">
        <v>0</v>
      </c>
      <c r="I105" s="25">
        <f t="shared" si="26"/>
        <v>0</v>
      </c>
      <c r="J105" s="25">
        <v>0</v>
      </c>
      <c r="K105" s="25">
        <v>0</v>
      </c>
      <c r="L105" s="25">
        <f t="shared" si="27"/>
        <v>0</v>
      </c>
      <c r="M105" s="25">
        <v>0</v>
      </c>
      <c r="N105" s="25">
        <v>0</v>
      </c>
      <c r="O105" s="25">
        <f t="shared" si="28"/>
        <v>0</v>
      </c>
      <c r="P105" s="25">
        <v>0</v>
      </c>
      <c r="Q105" s="78" t="e">
        <f>M105-#REF!</f>
        <v>#REF!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0</v>
      </c>
      <c r="F106" s="25">
        <f t="shared" si="25"/>
        <v>0</v>
      </c>
      <c r="G106" s="25">
        <v>0</v>
      </c>
      <c r="H106" s="25">
        <v>0</v>
      </c>
      <c r="I106" s="25">
        <f t="shared" si="26"/>
        <v>0</v>
      </c>
      <c r="J106" s="25">
        <v>0</v>
      </c>
      <c r="K106" s="25">
        <v>0</v>
      </c>
      <c r="L106" s="25">
        <f t="shared" si="27"/>
        <v>0</v>
      </c>
      <c r="M106" s="25">
        <v>0</v>
      </c>
      <c r="N106" s="25">
        <v>0</v>
      </c>
      <c r="O106" s="25">
        <f t="shared" si="28"/>
        <v>0</v>
      </c>
      <c r="P106" s="25">
        <v>0</v>
      </c>
      <c r="Q106" s="78" t="e">
        <f>M106-#REF!</f>
        <v>#REF!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D107-E107</f>
        <v>0</v>
      </c>
      <c r="G107" s="25">
        <v>0</v>
      </c>
      <c r="H107" s="25">
        <v>0</v>
      </c>
      <c r="I107" s="25">
        <f>G107-H107</f>
        <v>0</v>
      </c>
      <c r="J107" s="25">
        <v>0</v>
      </c>
      <c r="K107" s="25">
        <v>0</v>
      </c>
      <c r="L107" s="25">
        <f>J107-K107</f>
        <v>0</v>
      </c>
      <c r="M107" s="25">
        <v>0</v>
      </c>
      <c r="N107" s="25">
        <v>0</v>
      </c>
      <c r="O107" s="25">
        <f>M107-N107</f>
        <v>0</v>
      </c>
      <c r="P107" s="25">
        <v>0</v>
      </c>
      <c r="Q107" s="78" t="e">
        <f>M107-#REF!</f>
        <v>#REF!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0</v>
      </c>
      <c r="E108" s="25">
        <v>0</v>
      </c>
      <c r="F108" s="25">
        <f t="shared" si="25"/>
        <v>0</v>
      </c>
      <c r="G108" s="25">
        <v>0</v>
      </c>
      <c r="H108" s="25">
        <v>0</v>
      </c>
      <c r="I108" s="25">
        <f t="shared" si="26"/>
        <v>0</v>
      </c>
      <c r="J108" s="25">
        <v>0</v>
      </c>
      <c r="K108" s="25">
        <v>0</v>
      </c>
      <c r="L108" s="25">
        <f t="shared" si="27"/>
        <v>0</v>
      </c>
      <c r="M108" s="25">
        <v>0</v>
      </c>
      <c r="N108" s="25">
        <v>0</v>
      </c>
      <c r="O108" s="25">
        <f t="shared" si="28"/>
        <v>0</v>
      </c>
      <c r="P108" s="25">
        <v>0</v>
      </c>
      <c r="Q108" s="78" t="e">
        <f>M108-#REF!</f>
        <v>#REF!</v>
      </c>
    </row>
    <row r="109" spans="1:17" ht="12.75">
      <c r="A109" s="21"/>
      <c r="B109" s="21"/>
      <c r="C109" s="17" t="s">
        <v>8</v>
      </c>
      <c r="D109" s="18">
        <f>SUM(D86:D108)</f>
        <v>77560</v>
      </c>
      <c r="E109" s="18">
        <f aca="true" t="shared" si="29" ref="E109:P109">SUM(E86:E108)</f>
        <v>40000</v>
      </c>
      <c r="F109" s="18">
        <f t="shared" si="29"/>
        <v>37560</v>
      </c>
      <c r="G109" s="18">
        <f t="shared" si="29"/>
        <v>77560</v>
      </c>
      <c r="H109" s="18">
        <f t="shared" si="29"/>
        <v>50000</v>
      </c>
      <c r="I109" s="18">
        <f t="shared" si="29"/>
        <v>27560</v>
      </c>
      <c r="J109" s="18">
        <f t="shared" si="29"/>
        <v>77560</v>
      </c>
      <c r="K109" s="18">
        <f t="shared" si="29"/>
        <v>50000</v>
      </c>
      <c r="L109" s="18">
        <f t="shared" si="29"/>
        <v>27560</v>
      </c>
      <c r="M109" s="18">
        <f t="shared" si="29"/>
        <v>94948</v>
      </c>
      <c r="N109" s="18">
        <f t="shared" si="29"/>
        <v>90000</v>
      </c>
      <c r="O109" s="18">
        <f t="shared" si="29"/>
        <v>4948</v>
      </c>
      <c r="P109" s="18">
        <f t="shared" si="29"/>
        <v>90000</v>
      </c>
      <c r="Q109" s="79" t="e">
        <f>M109-#REF!</f>
        <v>#REF!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0</v>
      </c>
      <c r="E111" s="25">
        <v>0</v>
      </c>
      <c r="F111" s="25">
        <f aca="true" t="shared" si="30" ref="F111:F146">D111-E111</f>
        <v>0</v>
      </c>
      <c r="G111" s="25">
        <v>0</v>
      </c>
      <c r="H111" s="25">
        <v>0</v>
      </c>
      <c r="I111" s="25">
        <f aca="true" t="shared" si="31" ref="I111:I146">G111-H111</f>
        <v>0</v>
      </c>
      <c r="J111" s="25">
        <v>0</v>
      </c>
      <c r="K111" s="25">
        <v>0</v>
      </c>
      <c r="L111" s="25">
        <f aca="true" t="shared" si="32" ref="L111:L146">J111-K111</f>
        <v>0</v>
      </c>
      <c r="M111" s="25">
        <v>0</v>
      </c>
      <c r="N111" s="25">
        <v>0</v>
      </c>
      <c r="O111" s="25">
        <f aca="true" t="shared" si="33" ref="O111:O146">M111-N111</f>
        <v>0</v>
      </c>
      <c r="P111" s="25">
        <v>0</v>
      </c>
      <c r="Q111" s="78" t="e">
        <f>M111-#REF!</f>
        <v>#REF!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516.95</v>
      </c>
      <c r="E112" s="25">
        <v>0</v>
      </c>
      <c r="F112" s="25">
        <f>D112-E112</f>
        <v>516.95</v>
      </c>
      <c r="G112" s="25">
        <v>516.95</v>
      </c>
      <c r="H112" s="25">
        <v>0</v>
      </c>
      <c r="I112" s="25">
        <f>G112-H112</f>
        <v>516.95</v>
      </c>
      <c r="J112" s="25">
        <v>516.95</v>
      </c>
      <c r="K112" s="25">
        <v>865</v>
      </c>
      <c r="L112" s="25">
        <f>J112-K112</f>
        <v>-348.04999999999995</v>
      </c>
      <c r="M112" s="25">
        <v>516.95</v>
      </c>
      <c r="N112" s="25">
        <v>865</v>
      </c>
      <c r="O112" s="25">
        <f>M112-N112</f>
        <v>-348.04999999999995</v>
      </c>
      <c r="P112" s="25">
        <v>865</v>
      </c>
      <c r="Q112" s="78" t="e">
        <f>M112-#REF!</f>
        <v>#REF!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0</v>
      </c>
      <c r="E113" s="25">
        <v>0</v>
      </c>
      <c r="F113" s="25">
        <f t="shared" si="30"/>
        <v>0</v>
      </c>
      <c r="G113" s="25">
        <v>0</v>
      </c>
      <c r="H113" s="25">
        <v>0</v>
      </c>
      <c r="I113" s="25">
        <f t="shared" si="31"/>
        <v>0</v>
      </c>
      <c r="J113" s="25">
        <v>0</v>
      </c>
      <c r="K113" s="25">
        <v>0</v>
      </c>
      <c r="L113" s="25">
        <f t="shared" si="32"/>
        <v>0</v>
      </c>
      <c r="M113" s="25">
        <v>0</v>
      </c>
      <c r="N113" s="25">
        <v>0</v>
      </c>
      <c r="O113" s="25">
        <f t="shared" si="33"/>
        <v>0</v>
      </c>
      <c r="P113" s="25">
        <v>0</v>
      </c>
      <c r="Q113" s="78" t="e">
        <f>M113-#REF!</f>
        <v>#REF!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0</v>
      </c>
      <c r="E114" s="25">
        <v>0</v>
      </c>
      <c r="F114" s="25">
        <f t="shared" si="30"/>
        <v>0</v>
      </c>
      <c r="G114" s="25">
        <v>0</v>
      </c>
      <c r="H114" s="25">
        <v>0</v>
      </c>
      <c r="I114" s="25">
        <f t="shared" si="31"/>
        <v>0</v>
      </c>
      <c r="J114" s="25">
        <v>0</v>
      </c>
      <c r="K114" s="25">
        <v>0</v>
      </c>
      <c r="L114" s="25">
        <f t="shared" si="32"/>
        <v>0</v>
      </c>
      <c r="M114" s="25">
        <v>0</v>
      </c>
      <c r="N114" s="25">
        <v>0</v>
      </c>
      <c r="O114" s="25">
        <f t="shared" si="33"/>
        <v>0</v>
      </c>
      <c r="P114" s="25">
        <v>0</v>
      </c>
      <c r="Q114" s="78" t="e">
        <f>M114-#REF!</f>
        <v>#REF!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30"/>
        <v>0</v>
      </c>
      <c r="G115" s="25">
        <v>0</v>
      </c>
      <c r="H115" s="25">
        <v>0</v>
      </c>
      <c r="I115" s="25">
        <f t="shared" si="31"/>
        <v>0</v>
      </c>
      <c r="J115" s="25">
        <v>0</v>
      </c>
      <c r="K115" s="25">
        <v>0</v>
      </c>
      <c r="L115" s="25">
        <f t="shared" si="32"/>
        <v>0</v>
      </c>
      <c r="M115" s="25">
        <v>0</v>
      </c>
      <c r="N115" s="25">
        <v>0</v>
      </c>
      <c r="O115" s="25">
        <f t="shared" si="33"/>
        <v>0</v>
      </c>
      <c r="P115" s="25">
        <v>0</v>
      </c>
      <c r="Q115" s="78" t="e">
        <f>M115-#REF!</f>
        <v>#REF!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1900</v>
      </c>
      <c r="E116" s="25">
        <v>0</v>
      </c>
      <c r="F116" s="25">
        <f t="shared" si="30"/>
        <v>1900</v>
      </c>
      <c r="G116" s="25">
        <v>1900</v>
      </c>
      <c r="H116" s="25">
        <v>0</v>
      </c>
      <c r="I116" s="25">
        <f t="shared" si="31"/>
        <v>1900</v>
      </c>
      <c r="J116" s="25">
        <v>1900</v>
      </c>
      <c r="K116" s="25">
        <v>0</v>
      </c>
      <c r="L116" s="25">
        <f t="shared" si="32"/>
        <v>1900</v>
      </c>
      <c r="M116" s="25">
        <v>1900</v>
      </c>
      <c r="N116" s="25">
        <v>0</v>
      </c>
      <c r="O116" s="25">
        <f t="shared" si="33"/>
        <v>1900</v>
      </c>
      <c r="P116" s="25">
        <v>0</v>
      </c>
      <c r="Q116" s="78" t="e">
        <f>M116-#REF!</f>
        <v>#REF!</v>
      </c>
    </row>
    <row r="117" spans="1:17" ht="12.75">
      <c r="A117" s="44">
        <v>6620</v>
      </c>
      <c r="B117" s="44">
        <v>6620</v>
      </c>
      <c r="C117" s="3" t="s">
        <v>144</v>
      </c>
      <c r="D117" s="25">
        <v>0</v>
      </c>
      <c r="E117" s="25">
        <v>0</v>
      </c>
      <c r="F117" s="25">
        <f t="shared" si="30"/>
        <v>0</v>
      </c>
      <c r="G117" s="25">
        <v>0</v>
      </c>
      <c r="H117" s="25">
        <v>0</v>
      </c>
      <c r="I117" s="25">
        <f t="shared" si="31"/>
        <v>0</v>
      </c>
      <c r="J117" s="25">
        <v>0</v>
      </c>
      <c r="K117" s="25">
        <v>0</v>
      </c>
      <c r="L117" s="25">
        <f t="shared" si="32"/>
        <v>0</v>
      </c>
      <c r="M117" s="25">
        <v>0</v>
      </c>
      <c r="N117" s="25">
        <v>0</v>
      </c>
      <c r="O117" s="25">
        <f t="shared" si="33"/>
        <v>0</v>
      </c>
      <c r="P117" s="25">
        <v>0</v>
      </c>
      <c r="Q117" s="78" t="e">
        <f>M117-#REF!</f>
        <v>#REF!</v>
      </c>
    </row>
    <row r="118" spans="1:17" ht="12.75">
      <c r="A118" s="44">
        <v>6625</v>
      </c>
      <c r="B118" s="44">
        <v>6625</v>
      </c>
      <c r="C118" s="3" t="s">
        <v>145</v>
      </c>
      <c r="D118" s="25">
        <v>0</v>
      </c>
      <c r="E118" s="25">
        <v>0</v>
      </c>
      <c r="F118" s="25">
        <f t="shared" si="30"/>
        <v>0</v>
      </c>
      <c r="G118" s="25">
        <v>0</v>
      </c>
      <c r="H118" s="25">
        <v>0</v>
      </c>
      <c r="I118" s="25">
        <f t="shared" si="31"/>
        <v>0</v>
      </c>
      <c r="J118" s="25">
        <v>0</v>
      </c>
      <c r="K118" s="25">
        <v>0</v>
      </c>
      <c r="L118" s="25">
        <f t="shared" si="32"/>
        <v>0</v>
      </c>
      <c r="M118" s="25">
        <v>0</v>
      </c>
      <c r="N118" s="25">
        <v>0</v>
      </c>
      <c r="O118" s="25">
        <f t="shared" si="33"/>
        <v>0</v>
      </c>
      <c r="P118" s="25">
        <v>0</v>
      </c>
      <c r="Q118" s="78" t="e">
        <f>M118-#REF!</f>
        <v>#REF!</v>
      </c>
    </row>
    <row r="119" spans="1:17" ht="12.75">
      <c r="A119" s="44">
        <v>6630</v>
      </c>
      <c r="B119" s="44">
        <v>6630</v>
      </c>
      <c r="C119" s="3" t="s">
        <v>146</v>
      </c>
      <c r="D119" s="25">
        <v>21176.31</v>
      </c>
      <c r="E119" s="25">
        <v>12000</v>
      </c>
      <c r="F119" s="25">
        <f t="shared" si="30"/>
        <v>9176.310000000001</v>
      </c>
      <c r="G119" s="25">
        <v>21176.31</v>
      </c>
      <c r="H119" s="25">
        <v>12000</v>
      </c>
      <c r="I119" s="25">
        <f t="shared" si="31"/>
        <v>9176.310000000001</v>
      </c>
      <c r="J119" s="25">
        <v>21697.57</v>
      </c>
      <c r="K119" s="25">
        <v>12000</v>
      </c>
      <c r="L119" s="25">
        <f t="shared" si="32"/>
        <v>9697.57</v>
      </c>
      <c r="M119" s="25">
        <v>33273.81</v>
      </c>
      <c r="N119" s="25">
        <v>24000</v>
      </c>
      <c r="O119" s="25">
        <f t="shared" si="33"/>
        <v>9273.809999999998</v>
      </c>
      <c r="P119" s="25">
        <v>24000</v>
      </c>
      <c r="Q119" s="78" t="e">
        <f>M119-#REF!</f>
        <v>#REF!</v>
      </c>
    </row>
    <row r="120" spans="1:17" ht="12.75">
      <c r="A120" s="44">
        <v>6700</v>
      </c>
      <c r="B120" s="44">
        <v>6700</v>
      </c>
      <c r="C120" s="3" t="s">
        <v>147</v>
      </c>
      <c r="D120" s="25">
        <v>0</v>
      </c>
      <c r="E120" s="25">
        <v>0</v>
      </c>
      <c r="F120" s="25">
        <f t="shared" si="30"/>
        <v>0</v>
      </c>
      <c r="G120" s="25">
        <v>0</v>
      </c>
      <c r="H120" s="25">
        <v>0</v>
      </c>
      <c r="I120" s="25">
        <f t="shared" si="31"/>
        <v>0</v>
      </c>
      <c r="J120" s="25">
        <v>0</v>
      </c>
      <c r="K120" s="25">
        <v>0</v>
      </c>
      <c r="L120" s="25">
        <f t="shared" si="32"/>
        <v>0</v>
      </c>
      <c r="M120" s="25">
        <v>0</v>
      </c>
      <c r="N120" s="25">
        <v>0</v>
      </c>
      <c r="O120" s="25">
        <f t="shared" si="33"/>
        <v>0</v>
      </c>
      <c r="P120" s="25">
        <v>0</v>
      </c>
      <c r="Q120" s="78" t="e">
        <f>M120-#REF!</f>
        <v>#REF!</v>
      </c>
    </row>
    <row r="121" spans="1:17" ht="12.75">
      <c r="A121" s="44">
        <v>6710</v>
      </c>
      <c r="B121" s="44">
        <v>6710</v>
      </c>
      <c r="C121" s="3" t="s">
        <v>148</v>
      </c>
      <c r="D121" s="25">
        <v>0</v>
      </c>
      <c r="E121" s="25">
        <v>0</v>
      </c>
      <c r="F121" s="25">
        <f t="shared" si="30"/>
        <v>0</v>
      </c>
      <c r="G121" s="25">
        <v>0</v>
      </c>
      <c r="H121" s="25">
        <v>0</v>
      </c>
      <c r="I121" s="25">
        <f t="shared" si="31"/>
        <v>0</v>
      </c>
      <c r="J121" s="25">
        <v>0</v>
      </c>
      <c r="K121" s="25">
        <v>0</v>
      </c>
      <c r="L121" s="25">
        <f t="shared" si="32"/>
        <v>0</v>
      </c>
      <c r="M121" s="25">
        <v>0</v>
      </c>
      <c r="N121" s="25">
        <v>0</v>
      </c>
      <c r="O121" s="25">
        <f t="shared" si="33"/>
        <v>0</v>
      </c>
      <c r="P121" s="25">
        <v>0</v>
      </c>
      <c r="Q121" s="78" t="e">
        <f>M121-#REF!</f>
        <v>#REF!</v>
      </c>
    </row>
    <row r="122" spans="1:17" ht="12.75">
      <c r="A122" s="44">
        <v>6790</v>
      </c>
      <c r="B122" s="44">
        <v>6790</v>
      </c>
      <c r="C122" s="3" t="s">
        <v>149</v>
      </c>
      <c r="D122" s="25">
        <v>0</v>
      </c>
      <c r="E122" s="25">
        <v>0</v>
      </c>
      <c r="F122" s="25">
        <f t="shared" si="30"/>
        <v>0</v>
      </c>
      <c r="G122" s="25">
        <v>0</v>
      </c>
      <c r="H122" s="25">
        <v>0</v>
      </c>
      <c r="I122" s="25">
        <f t="shared" si="31"/>
        <v>0</v>
      </c>
      <c r="J122" s="25">
        <v>0</v>
      </c>
      <c r="K122" s="25">
        <v>0</v>
      </c>
      <c r="L122" s="25">
        <f t="shared" si="32"/>
        <v>0</v>
      </c>
      <c r="M122" s="25">
        <v>0</v>
      </c>
      <c r="N122" s="25">
        <v>0</v>
      </c>
      <c r="O122" s="25">
        <f t="shared" si="33"/>
        <v>0</v>
      </c>
      <c r="P122" s="25">
        <v>0</v>
      </c>
      <c r="Q122" s="78" t="e">
        <f>M122-#REF!</f>
        <v>#REF!</v>
      </c>
    </row>
    <row r="123" spans="1:17" ht="12.75">
      <c r="A123" s="44">
        <v>6800</v>
      </c>
      <c r="B123" s="44">
        <v>6800</v>
      </c>
      <c r="C123" s="3" t="s">
        <v>150</v>
      </c>
      <c r="D123" s="25">
        <v>0</v>
      </c>
      <c r="E123" s="25">
        <v>0</v>
      </c>
      <c r="F123" s="25">
        <f t="shared" si="30"/>
        <v>0</v>
      </c>
      <c r="G123" s="25">
        <v>0</v>
      </c>
      <c r="H123" s="25">
        <v>0</v>
      </c>
      <c r="I123" s="25">
        <f t="shared" si="31"/>
        <v>0</v>
      </c>
      <c r="J123" s="25">
        <v>0</v>
      </c>
      <c r="K123" s="25">
        <v>0</v>
      </c>
      <c r="L123" s="25">
        <f t="shared" si="32"/>
        <v>0</v>
      </c>
      <c r="M123" s="25">
        <v>0</v>
      </c>
      <c r="N123" s="25">
        <v>0</v>
      </c>
      <c r="O123" s="25">
        <f t="shared" si="33"/>
        <v>0</v>
      </c>
      <c r="P123" s="25">
        <v>0</v>
      </c>
      <c r="Q123" s="78" t="e">
        <f>M123-#REF!</f>
        <v>#REF!</v>
      </c>
    </row>
    <row r="124" spans="1:17" ht="12.75">
      <c r="A124" s="44">
        <v>6815</v>
      </c>
      <c r="B124" s="44">
        <v>6815</v>
      </c>
      <c r="C124" s="3" t="s">
        <v>151</v>
      </c>
      <c r="D124" s="25">
        <v>0</v>
      </c>
      <c r="E124" s="25">
        <v>0</v>
      </c>
      <c r="F124" s="25">
        <f t="shared" si="30"/>
        <v>0</v>
      </c>
      <c r="G124" s="25">
        <v>0</v>
      </c>
      <c r="H124" s="25">
        <v>0</v>
      </c>
      <c r="I124" s="25">
        <f t="shared" si="31"/>
        <v>0</v>
      </c>
      <c r="J124" s="25">
        <v>0</v>
      </c>
      <c r="K124" s="25">
        <v>0</v>
      </c>
      <c r="L124" s="25">
        <f t="shared" si="32"/>
        <v>0</v>
      </c>
      <c r="M124" s="25">
        <v>0</v>
      </c>
      <c r="N124" s="25">
        <v>0</v>
      </c>
      <c r="O124" s="25">
        <f t="shared" si="33"/>
        <v>0</v>
      </c>
      <c r="P124" s="25">
        <v>0</v>
      </c>
      <c r="Q124" s="78" t="e">
        <f>M124-#REF!</f>
        <v>#REF!</v>
      </c>
    </row>
    <row r="125" spans="1:17" ht="12.75">
      <c r="A125" s="44">
        <v>6820</v>
      </c>
      <c r="B125" s="44">
        <v>6820</v>
      </c>
      <c r="C125" s="3" t="s">
        <v>152</v>
      </c>
      <c r="D125" s="25">
        <v>0</v>
      </c>
      <c r="E125" s="25">
        <v>0</v>
      </c>
      <c r="F125" s="25">
        <f t="shared" si="30"/>
        <v>0</v>
      </c>
      <c r="G125" s="25">
        <v>0</v>
      </c>
      <c r="H125" s="25">
        <v>0</v>
      </c>
      <c r="I125" s="25">
        <f t="shared" si="31"/>
        <v>0</v>
      </c>
      <c r="J125" s="25">
        <v>0</v>
      </c>
      <c r="K125" s="25">
        <v>0</v>
      </c>
      <c r="L125" s="25">
        <f t="shared" si="32"/>
        <v>0</v>
      </c>
      <c r="M125" s="25">
        <v>0</v>
      </c>
      <c r="N125" s="25">
        <v>0</v>
      </c>
      <c r="O125" s="25">
        <f t="shared" si="33"/>
        <v>0</v>
      </c>
      <c r="P125" s="25">
        <v>0</v>
      </c>
      <c r="Q125" s="78" t="e">
        <f>M125-#REF!</f>
        <v>#REF!</v>
      </c>
    </row>
    <row r="126" spans="1:17" ht="12.75">
      <c r="A126" s="44">
        <v>6860</v>
      </c>
      <c r="B126" s="44">
        <v>6860</v>
      </c>
      <c r="C126" s="3" t="s">
        <v>153</v>
      </c>
      <c r="D126" s="25">
        <v>0</v>
      </c>
      <c r="E126" s="25">
        <v>0</v>
      </c>
      <c r="F126" s="25">
        <f t="shared" si="30"/>
        <v>0</v>
      </c>
      <c r="G126" s="25">
        <v>0</v>
      </c>
      <c r="H126" s="25">
        <v>0</v>
      </c>
      <c r="I126" s="25">
        <f t="shared" si="31"/>
        <v>0</v>
      </c>
      <c r="J126" s="25">
        <v>0</v>
      </c>
      <c r="K126" s="25">
        <v>0</v>
      </c>
      <c r="L126" s="25">
        <f t="shared" si="32"/>
        <v>0</v>
      </c>
      <c r="M126" s="25">
        <v>0</v>
      </c>
      <c r="N126" s="25">
        <v>0</v>
      </c>
      <c r="O126" s="25">
        <f t="shared" si="33"/>
        <v>0</v>
      </c>
      <c r="P126" s="25">
        <v>0</v>
      </c>
      <c r="Q126" s="78" t="e">
        <f>M126-#REF!</f>
        <v>#REF!</v>
      </c>
    </row>
    <row r="127" spans="1:17" ht="12.75">
      <c r="A127" s="44">
        <v>6900</v>
      </c>
      <c r="B127" s="44">
        <v>6900</v>
      </c>
      <c r="C127" s="3" t="s">
        <v>154</v>
      </c>
      <c r="D127" s="25">
        <v>0</v>
      </c>
      <c r="E127" s="25">
        <v>0</v>
      </c>
      <c r="F127" s="25">
        <f t="shared" si="30"/>
        <v>0</v>
      </c>
      <c r="G127" s="25">
        <v>0</v>
      </c>
      <c r="H127" s="25">
        <v>0</v>
      </c>
      <c r="I127" s="25">
        <f t="shared" si="31"/>
        <v>0</v>
      </c>
      <c r="J127" s="25">
        <v>0</v>
      </c>
      <c r="K127" s="25">
        <v>0</v>
      </c>
      <c r="L127" s="25">
        <f t="shared" si="32"/>
        <v>0</v>
      </c>
      <c r="M127" s="25">
        <v>0</v>
      </c>
      <c r="N127" s="25">
        <v>0</v>
      </c>
      <c r="O127" s="25">
        <f t="shared" si="33"/>
        <v>0</v>
      </c>
      <c r="P127" s="25">
        <v>0</v>
      </c>
      <c r="Q127" s="78" t="e">
        <f>M127-#REF!</f>
        <v>#REF!</v>
      </c>
    </row>
    <row r="128" spans="1:17" ht="12.75">
      <c r="A128" s="44">
        <v>6920</v>
      </c>
      <c r="B128" s="44">
        <v>6920</v>
      </c>
      <c r="C128" s="3" t="s">
        <v>155</v>
      </c>
      <c r="D128" s="25">
        <v>0</v>
      </c>
      <c r="E128" s="25">
        <v>0</v>
      </c>
      <c r="F128" s="25">
        <f t="shared" si="30"/>
        <v>0</v>
      </c>
      <c r="G128" s="25">
        <v>0</v>
      </c>
      <c r="H128" s="25">
        <v>0</v>
      </c>
      <c r="I128" s="25">
        <f t="shared" si="31"/>
        <v>0</v>
      </c>
      <c r="J128" s="25">
        <v>0</v>
      </c>
      <c r="K128" s="25">
        <v>0</v>
      </c>
      <c r="L128" s="25">
        <f t="shared" si="32"/>
        <v>0</v>
      </c>
      <c r="M128" s="25">
        <v>0</v>
      </c>
      <c r="N128" s="25">
        <v>0</v>
      </c>
      <c r="O128" s="25">
        <f t="shared" si="33"/>
        <v>0</v>
      </c>
      <c r="P128" s="25">
        <v>0</v>
      </c>
      <c r="Q128" s="78" t="e">
        <f>M128-#REF!</f>
        <v>#REF!</v>
      </c>
    </row>
    <row r="129" spans="1:17" ht="12.75">
      <c r="A129" s="44">
        <v>6930</v>
      </c>
      <c r="B129" s="44">
        <v>6930</v>
      </c>
      <c r="C129" s="3" t="s">
        <v>156</v>
      </c>
      <c r="D129" s="25">
        <v>0</v>
      </c>
      <c r="E129" s="25">
        <v>0</v>
      </c>
      <c r="F129" s="25">
        <f t="shared" si="30"/>
        <v>0</v>
      </c>
      <c r="G129" s="25">
        <v>0</v>
      </c>
      <c r="H129" s="25">
        <v>0</v>
      </c>
      <c r="I129" s="25">
        <f t="shared" si="31"/>
        <v>0</v>
      </c>
      <c r="J129" s="25">
        <v>0</v>
      </c>
      <c r="K129" s="25">
        <v>0</v>
      </c>
      <c r="L129" s="25">
        <f t="shared" si="32"/>
        <v>0</v>
      </c>
      <c r="M129" s="25">
        <v>0</v>
      </c>
      <c r="N129" s="25">
        <v>0</v>
      </c>
      <c r="O129" s="25">
        <f t="shared" si="33"/>
        <v>0</v>
      </c>
      <c r="P129" s="25">
        <v>0</v>
      </c>
      <c r="Q129" s="78" t="e">
        <f>M129-#REF!</f>
        <v>#REF!</v>
      </c>
    </row>
    <row r="130" spans="1:17" ht="12.75">
      <c r="A130" s="44">
        <v>6940</v>
      </c>
      <c r="B130" s="44">
        <v>6940</v>
      </c>
      <c r="C130" s="3" t="s">
        <v>157</v>
      </c>
      <c r="D130" s="25">
        <v>0</v>
      </c>
      <c r="E130" s="25">
        <v>0</v>
      </c>
      <c r="F130" s="25">
        <f t="shared" si="30"/>
        <v>0</v>
      </c>
      <c r="G130" s="25">
        <v>0</v>
      </c>
      <c r="H130" s="25">
        <v>0</v>
      </c>
      <c r="I130" s="25">
        <f t="shared" si="31"/>
        <v>0</v>
      </c>
      <c r="J130" s="25">
        <v>0</v>
      </c>
      <c r="K130" s="25">
        <v>0</v>
      </c>
      <c r="L130" s="25">
        <f t="shared" si="32"/>
        <v>0</v>
      </c>
      <c r="M130" s="25">
        <v>0</v>
      </c>
      <c r="N130" s="25">
        <v>0</v>
      </c>
      <c r="O130" s="25">
        <f t="shared" si="33"/>
        <v>0</v>
      </c>
      <c r="P130" s="25">
        <v>0</v>
      </c>
      <c r="Q130" s="78" t="e">
        <f>M130-#REF!</f>
        <v>#REF!</v>
      </c>
    </row>
    <row r="131" spans="1:17" ht="12.75">
      <c r="A131" s="44">
        <v>7140</v>
      </c>
      <c r="B131" s="44">
        <v>7140</v>
      </c>
      <c r="C131" s="3" t="s">
        <v>159</v>
      </c>
      <c r="D131" s="25">
        <v>0</v>
      </c>
      <c r="E131" s="25">
        <v>20000</v>
      </c>
      <c r="F131" s="25">
        <f t="shared" si="30"/>
        <v>-20000</v>
      </c>
      <c r="G131" s="25">
        <v>0</v>
      </c>
      <c r="H131" s="25">
        <v>20000</v>
      </c>
      <c r="I131" s="25">
        <f t="shared" si="31"/>
        <v>-20000</v>
      </c>
      <c r="J131" s="25">
        <v>0</v>
      </c>
      <c r="K131" s="25">
        <v>20000</v>
      </c>
      <c r="L131" s="25">
        <f t="shared" si="32"/>
        <v>-20000</v>
      </c>
      <c r="M131" s="25">
        <v>0</v>
      </c>
      <c r="N131" s="25">
        <v>20000</v>
      </c>
      <c r="O131" s="25">
        <f t="shared" si="33"/>
        <v>-20000</v>
      </c>
      <c r="P131" s="25">
        <v>20000</v>
      </c>
      <c r="Q131" s="78" t="e">
        <f>M131-#REF!</f>
        <v>#REF!</v>
      </c>
    </row>
    <row r="132" spans="1:17" ht="12.75">
      <c r="A132" s="44">
        <v>7320</v>
      </c>
      <c r="B132" s="44">
        <v>7320</v>
      </c>
      <c r="C132" s="3" t="s">
        <v>160</v>
      </c>
      <c r="D132" s="25">
        <v>0</v>
      </c>
      <c r="E132" s="25">
        <v>0</v>
      </c>
      <c r="F132" s="25">
        <f t="shared" si="30"/>
        <v>0</v>
      </c>
      <c r="G132" s="25">
        <v>0</v>
      </c>
      <c r="H132" s="25">
        <v>0</v>
      </c>
      <c r="I132" s="25">
        <f t="shared" si="31"/>
        <v>0</v>
      </c>
      <c r="J132" s="25">
        <v>0</v>
      </c>
      <c r="K132" s="25">
        <v>0</v>
      </c>
      <c r="L132" s="25">
        <f t="shared" si="32"/>
        <v>0</v>
      </c>
      <c r="M132" s="25">
        <v>0</v>
      </c>
      <c r="N132" s="25">
        <v>0</v>
      </c>
      <c r="O132" s="25">
        <f t="shared" si="33"/>
        <v>0</v>
      </c>
      <c r="P132" s="25">
        <v>0</v>
      </c>
      <c r="Q132" s="78" t="e">
        <f>M132-#REF!</f>
        <v>#REF!</v>
      </c>
    </row>
    <row r="133" spans="1:17" ht="12.75">
      <c r="A133" s="44">
        <v>7400</v>
      </c>
      <c r="B133" s="44">
        <v>7400</v>
      </c>
      <c r="C133" s="3" t="s">
        <v>161</v>
      </c>
      <c r="D133" s="25">
        <v>0</v>
      </c>
      <c r="E133" s="25">
        <v>0</v>
      </c>
      <c r="F133" s="25">
        <f t="shared" si="30"/>
        <v>0</v>
      </c>
      <c r="G133" s="25">
        <v>0</v>
      </c>
      <c r="H133" s="25">
        <v>0</v>
      </c>
      <c r="I133" s="25">
        <f t="shared" si="31"/>
        <v>0</v>
      </c>
      <c r="J133" s="25">
        <v>0</v>
      </c>
      <c r="K133" s="25">
        <v>0</v>
      </c>
      <c r="L133" s="25">
        <f t="shared" si="32"/>
        <v>0</v>
      </c>
      <c r="M133" s="25">
        <v>0</v>
      </c>
      <c r="N133" s="25">
        <v>0</v>
      </c>
      <c r="O133" s="25">
        <f t="shared" si="33"/>
        <v>0</v>
      </c>
      <c r="P133" s="25">
        <v>0</v>
      </c>
      <c r="Q133" s="78" t="e">
        <f>M133-#REF!</f>
        <v>#REF!</v>
      </c>
    </row>
    <row r="134" spans="1:17" ht="12.75">
      <c r="A134" s="44">
        <v>7430</v>
      </c>
      <c r="B134" s="44">
        <v>7430</v>
      </c>
      <c r="C134" s="3" t="s">
        <v>162</v>
      </c>
      <c r="D134" s="25">
        <v>0</v>
      </c>
      <c r="E134" s="25">
        <v>0</v>
      </c>
      <c r="F134" s="25">
        <f t="shared" si="30"/>
        <v>0</v>
      </c>
      <c r="G134" s="25">
        <v>0</v>
      </c>
      <c r="H134" s="25">
        <v>0</v>
      </c>
      <c r="I134" s="25">
        <f t="shared" si="31"/>
        <v>0</v>
      </c>
      <c r="J134" s="25">
        <v>0</v>
      </c>
      <c r="K134" s="25">
        <v>0</v>
      </c>
      <c r="L134" s="25">
        <f t="shared" si="32"/>
        <v>0</v>
      </c>
      <c r="M134" s="25">
        <v>0</v>
      </c>
      <c r="N134" s="25">
        <v>0</v>
      </c>
      <c r="O134" s="25">
        <f t="shared" si="33"/>
        <v>0</v>
      </c>
      <c r="P134" s="25">
        <v>0</v>
      </c>
      <c r="Q134" s="78" t="e">
        <f>M134-#REF!</f>
        <v>#REF!</v>
      </c>
    </row>
    <row r="135" spans="1:17" ht="12.75">
      <c r="A135" s="44">
        <v>7500</v>
      </c>
      <c r="B135" s="44">
        <v>7500</v>
      </c>
      <c r="C135" s="3" t="s">
        <v>163</v>
      </c>
      <c r="D135" s="25">
        <v>0</v>
      </c>
      <c r="E135" s="25">
        <v>0</v>
      </c>
      <c r="F135" s="25">
        <f t="shared" si="30"/>
        <v>0</v>
      </c>
      <c r="G135" s="25">
        <v>0</v>
      </c>
      <c r="H135" s="25">
        <v>0</v>
      </c>
      <c r="I135" s="25">
        <f t="shared" si="31"/>
        <v>0</v>
      </c>
      <c r="J135" s="25">
        <v>0</v>
      </c>
      <c r="K135" s="25">
        <v>0</v>
      </c>
      <c r="L135" s="25">
        <f t="shared" si="32"/>
        <v>0</v>
      </c>
      <c r="M135" s="25">
        <v>0</v>
      </c>
      <c r="N135" s="25">
        <v>3400</v>
      </c>
      <c r="O135" s="25">
        <f t="shared" si="33"/>
        <v>-3400</v>
      </c>
      <c r="P135" s="25">
        <v>3400</v>
      </c>
      <c r="Q135" s="78" t="e">
        <f>M135-#REF!</f>
        <v>#REF!</v>
      </c>
    </row>
    <row r="136" spans="1:17" ht="12.75">
      <c r="A136" s="44">
        <v>7601</v>
      </c>
      <c r="B136" s="44">
        <v>7601</v>
      </c>
      <c r="C136" s="3" t="s">
        <v>164</v>
      </c>
      <c r="D136" s="25">
        <v>0</v>
      </c>
      <c r="E136" s="25">
        <v>0</v>
      </c>
      <c r="F136" s="25">
        <f t="shared" si="30"/>
        <v>0</v>
      </c>
      <c r="G136" s="25">
        <v>0</v>
      </c>
      <c r="H136" s="25">
        <v>0</v>
      </c>
      <c r="I136" s="25">
        <f t="shared" si="31"/>
        <v>0</v>
      </c>
      <c r="J136" s="25">
        <v>0</v>
      </c>
      <c r="K136" s="25">
        <v>0</v>
      </c>
      <c r="L136" s="25">
        <f t="shared" si="32"/>
        <v>0</v>
      </c>
      <c r="M136" s="25">
        <v>-12110.71</v>
      </c>
      <c r="N136" s="25">
        <v>0</v>
      </c>
      <c r="O136" s="25">
        <f t="shared" si="33"/>
        <v>-12110.71</v>
      </c>
      <c r="P136" s="25">
        <v>0</v>
      </c>
      <c r="Q136" s="78" t="e">
        <f>M136-#REF!</f>
        <v>#REF!</v>
      </c>
    </row>
    <row r="137" spans="1:17" ht="12.75">
      <c r="A137" s="44">
        <v>7740</v>
      </c>
      <c r="B137" s="44">
        <v>7740</v>
      </c>
      <c r="C137" s="3" t="s">
        <v>165</v>
      </c>
      <c r="D137" s="25">
        <v>0</v>
      </c>
      <c r="E137" s="25">
        <v>0</v>
      </c>
      <c r="F137" s="25">
        <f t="shared" si="30"/>
        <v>0</v>
      </c>
      <c r="G137" s="25">
        <v>0</v>
      </c>
      <c r="H137" s="25">
        <v>0</v>
      </c>
      <c r="I137" s="25">
        <f t="shared" si="31"/>
        <v>0</v>
      </c>
      <c r="J137" s="25">
        <v>0</v>
      </c>
      <c r="K137" s="25">
        <v>0</v>
      </c>
      <c r="L137" s="25">
        <f t="shared" si="32"/>
        <v>0</v>
      </c>
      <c r="M137" s="25">
        <v>0</v>
      </c>
      <c r="N137" s="25">
        <v>0</v>
      </c>
      <c r="O137" s="25">
        <f t="shared" si="33"/>
        <v>0</v>
      </c>
      <c r="P137" s="25">
        <v>0</v>
      </c>
      <c r="Q137" s="78" t="e">
        <f>M137-#REF!</f>
        <v>#REF!</v>
      </c>
    </row>
    <row r="138" spans="1:17" ht="12.75">
      <c r="A138" s="44">
        <v>7770</v>
      </c>
      <c r="B138" s="44">
        <v>7770</v>
      </c>
      <c r="C138" s="3" t="s">
        <v>166</v>
      </c>
      <c r="D138" s="25">
        <v>90.25</v>
      </c>
      <c r="E138" s="25">
        <v>0</v>
      </c>
      <c r="F138" s="25">
        <f t="shared" si="30"/>
        <v>90.25</v>
      </c>
      <c r="G138" s="25">
        <v>144.5</v>
      </c>
      <c r="H138" s="25">
        <v>0</v>
      </c>
      <c r="I138" s="25">
        <f t="shared" si="31"/>
        <v>144.5</v>
      </c>
      <c r="J138" s="25">
        <v>158</v>
      </c>
      <c r="K138" s="25">
        <v>0</v>
      </c>
      <c r="L138" s="25">
        <f t="shared" si="32"/>
        <v>158</v>
      </c>
      <c r="M138" s="25">
        <v>236.75</v>
      </c>
      <c r="N138" s="25">
        <v>0</v>
      </c>
      <c r="O138" s="25">
        <f t="shared" si="33"/>
        <v>236.75</v>
      </c>
      <c r="P138" s="25">
        <v>0</v>
      </c>
      <c r="Q138" s="78" t="e">
        <f>M138-#REF!</f>
        <v>#REF!</v>
      </c>
    </row>
    <row r="139" spans="1:17" ht="12.75">
      <c r="A139" s="44">
        <v>7780</v>
      </c>
      <c r="B139" s="44">
        <v>7780</v>
      </c>
      <c r="C139" s="3" t="s">
        <v>167</v>
      </c>
      <c r="D139" s="25">
        <v>0</v>
      </c>
      <c r="E139" s="25">
        <v>0</v>
      </c>
      <c r="F139" s="25">
        <f t="shared" si="30"/>
        <v>0</v>
      </c>
      <c r="G139" s="25">
        <v>0</v>
      </c>
      <c r="H139" s="25">
        <v>0</v>
      </c>
      <c r="I139" s="25">
        <f t="shared" si="31"/>
        <v>0</v>
      </c>
      <c r="J139" s="25">
        <v>0</v>
      </c>
      <c r="K139" s="25">
        <v>0</v>
      </c>
      <c r="L139" s="25">
        <f t="shared" si="32"/>
        <v>0</v>
      </c>
      <c r="M139" s="25">
        <v>70</v>
      </c>
      <c r="N139" s="25">
        <v>0</v>
      </c>
      <c r="O139" s="25">
        <f t="shared" si="33"/>
        <v>70</v>
      </c>
      <c r="P139" s="25">
        <v>0</v>
      </c>
      <c r="Q139" s="78" t="e">
        <f>M139-#REF!</f>
        <v>#REF!</v>
      </c>
    </row>
    <row r="140" spans="1:17" ht="12.75">
      <c r="A140" s="44">
        <v>7790</v>
      </c>
      <c r="B140" s="44">
        <v>7790</v>
      </c>
      <c r="C140" s="3" t="s">
        <v>168</v>
      </c>
      <c r="D140" s="25">
        <v>0</v>
      </c>
      <c r="E140" s="25">
        <v>0</v>
      </c>
      <c r="F140" s="25">
        <f t="shared" si="30"/>
        <v>0</v>
      </c>
      <c r="G140" s="25">
        <v>0</v>
      </c>
      <c r="H140" s="25">
        <v>0</v>
      </c>
      <c r="I140" s="25">
        <f t="shared" si="31"/>
        <v>0</v>
      </c>
      <c r="J140" s="25">
        <v>0</v>
      </c>
      <c r="K140" s="25">
        <v>0</v>
      </c>
      <c r="L140" s="25">
        <f t="shared" si="32"/>
        <v>0</v>
      </c>
      <c r="M140" s="25">
        <v>1636</v>
      </c>
      <c r="N140" s="25">
        <v>0</v>
      </c>
      <c r="O140" s="25">
        <f t="shared" si="33"/>
        <v>1636</v>
      </c>
      <c r="P140" s="25">
        <v>0</v>
      </c>
      <c r="Q140" s="78" t="e">
        <f>M140-#REF!</f>
        <v>#REF!</v>
      </c>
    </row>
    <row r="141" spans="1:17" ht="12.75">
      <c r="A141" s="44">
        <v>7791</v>
      </c>
      <c r="B141" s="44">
        <v>7791</v>
      </c>
      <c r="C141" s="3" t="s">
        <v>184</v>
      </c>
      <c r="D141" s="25">
        <v>0</v>
      </c>
      <c r="E141" s="25">
        <v>0</v>
      </c>
      <c r="F141" s="25">
        <f>D141-E141</f>
        <v>0</v>
      </c>
      <c r="G141" s="25">
        <v>0</v>
      </c>
      <c r="H141" s="25">
        <v>0</v>
      </c>
      <c r="I141" s="25">
        <f>G141-H141</f>
        <v>0</v>
      </c>
      <c r="J141" s="25">
        <v>0</v>
      </c>
      <c r="K141" s="25">
        <v>0</v>
      </c>
      <c r="L141" s="25">
        <f>J141-K141</f>
        <v>0</v>
      </c>
      <c r="M141" s="25">
        <v>0</v>
      </c>
      <c r="N141" s="25">
        <v>0</v>
      </c>
      <c r="O141" s="25">
        <f>M141-N141</f>
        <v>0</v>
      </c>
      <c r="P141" s="25">
        <v>0</v>
      </c>
      <c r="Q141" s="78" t="e">
        <f>M141-#REF!</f>
        <v>#REF!</v>
      </c>
    </row>
    <row r="142" spans="1:17" ht="12.75">
      <c r="A142" s="44">
        <v>7795</v>
      </c>
      <c r="B142" s="44">
        <v>7795</v>
      </c>
      <c r="C142" s="3" t="s">
        <v>188</v>
      </c>
      <c r="D142" s="25">
        <v>244.29</v>
      </c>
      <c r="E142" s="25">
        <v>0</v>
      </c>
      <c r="F142" s="25">
        <f>D142-E142</f>
        <v>244.29</v>
      </c>
      <c r="G142" s="25">
        <v>805.82</v>
      </c>
      <c r="H142" s="25">
        <v>0</v>
      </c>
      <c r="I142" s="25">
        <f>G142-H142</f>
        <v>805.82</v>
      </c>
      <c r="J142" s="25">
        <v>805.82</v>
      </c>
      <c r="K142" s="25">
        <v>0</v>
      </c>
      <c r="L142" s="25">
        <f>J142-K142</f>
        <v>805.82</v>
      </c>
      <c r="M142" s="25">
        <v>8260.8</v>
      </c>
      <c r="N142" s="25">
        <v>5398</v>
      </c>
      <c r="O142" s="25">
        <f>M142-N142</f>
        <v>2862.7999999999993</v>
      </c>
      <c r="P142" s="25">
        <v>5398</v>
      </c>
      <c r="Q142" s="78" t="e">
        <f>M142-#REF!</f>
        <v>#REF!</v>
      </c>
    </row>
    <row r="143" spans="1:17" ht="12.75">
      <c r="A143" s="44">
        <v>7796</v>
      </c>
      <c r="B143" s="44">
        <v>7796</v>
      </c>
      <c r="C143" s="3" t="s">
        <v>194</v>
      </c>
      <c r="D143" s="25">
        <v>3955.25</v>
      </c>
      <c r="E143" s="25">
        <v>0</v>
      </c>
      <c r="F143" s="25">
        <f>D143-E143</f>
        <v>3955.25</v>
      </c>
      <c r="G143" s="25">
        <v>3955.25</v>
      </c>
      <c r="H143" s="25">
        <v>0</v>
      </c>
      <c r="I143" s="25">
        <f>G143-H143</f>
        <v>3955.25</v>
      </c>
      <c r="J143" s="25">
        <v>3955.25</v>
      </c>
      <c r="K143" s="25">
        <v>0</v>
      </c>
      <c r="L143" s="25">
        <f>J143-K143</f>
        <v>3955.25</v>
      </c>
      <c r="M143" s="25">
        <v>5188.75</v>
      </c>
      <c r="N143" s="25">
        <v>0</v>
      </c>
      <c r="O143" s="25">
        <f>M143-N143</f>
        <v>5188.75</v>
      </c>
      <c r="P143" s="25">
        <v>0</v>
      </c>
      <c r="Q143" s="78"/>
    </row>
    <row r="144" spans="1:17" ht="12.75">
      <c r="A144" s="44">
        <v>7797</v>
      </c>
      <c r="B144" s="44">
        <v>7797</v>
      </c>
      <c r="C144" s="3" t="s">
        <v>195</v>
      </c>
      <c r="D144" s="25">
        <v>728.39</v>
      </c>
      <c r="E144" s="25">
        <v>0</v>
      </c>
      <c r="F144" s="25">
        <f>D144-E144</f>
        <v>728.39</v>
      </c>
      <c r="G144" s="25">
        <v>728.39</v>
      </c>
      <c r="H144" s="25">
        <v>0</v>
      </c>
      <c r="I144" s="25">
        <f>G144-H144</f>
        <v>728.39</v>
      </c>
      <c r="J144" s="25">
        <v>744.89</v>
      </c>
      <c r="K144" s="25">
        <v>0</v>
      </c>
      <c r="L144" s="25">
        <f>J144-K144</f>
        <v>744.89</v>
      </c>
      <c r="M144" s="25">
        <v>1079.8</v>
      </c>
      <c r="N144" s="25">
        <v>0</v>
      </c>
      <c r="O144" s="25">
        <f>M144-N144</f>
        <v>1079.8</v>
      </c>
      <c r="P144" s="25">
        <v>0</v>
      </c>
      <c r="Q144" s="78"/>
    </row>
    <row r="145" spans="1:17" ht="12.75">
      <c r="A145" s="44">
        <v>7830</v>
      </c>
      <c r="B145" s="44">
        <v>7830</v>
      </c>
      <c r="C145" s="3" t="s">
        <v>169</v>
      </c>
      <c r="D145" s="25">
        <v>0</v>
      </c>
      <c r="E145" s="25">
        <v>0</v>
      </c>
      <c r="F145" s="25">
        <f t="shared" si="30"/>
        <v>0</v>
      </c>
      <c r="G145" s="25">
        <v>0</v>
      </c>
      <c r="H145" s="25">
        <v>0</v>
      </c>
      <c r="I145" s="25">
        <f t="shared" si="31"/>
        <v>0</v>
      </c>
      <c r="J145" s="25">
        <v>0</v>
      </c>
      <c r="K145" s="25">
        <v>0</v>
      </c>
      <c r="L145" s="25">
        <f t="shared" si="32"/>
        <v>0</v>
      </c>
      <c r="M145" s="25">
        <v>0</v>
      </c>
      <c r="N145" s="25">
        <v>0</v>
      </c>
      <c r="O145" s="25">
        <f t="shared" si="33"/>
        <v>0</v>
      </c>
      <c r="P145" s="25">
        <v>0</v>
      </c>
      <c r="Q145" s="78" t="e">
        <f>M145-#REF!</f>
        <v>#REF!</v>
      </c>
    </row>
    <row r="146" spans="1:17" ht="12.75">
      <c r="A146" s="44">
        <v>7990</v>
      </c>
      <c r="B146" s="44">
        <v>7990</v>
      </c>
      <c r="C146" s="3" t="s">
        <v>170</v>
      </c>
      <c r="D146" s="25">
        <v>0</v>
      </c>
      <c r="E146" s="25">
        <v>0</v>
      </c>
      <c r="F146" s="25">
        <f t="shared" si="30"/>
        <v>0</v>
      </c>
      <c r="G146" s="25">
        <v>0</v>
      </c>
      <c r="H146" s="25">
        <v>0</v>
      </c>
      <c r="I146" s="25">
        <f t="shared" si="31"/>
        <v>0</v>
      </c>
      <c r="J146" s="25">
        <v>0</v>
      </c>
      <c r="K146" s="25">
        <v>0</v>
      </c>
      <c r="L146" s="25">
        <f t="shared" si="32"/>
        <v>0</v>
      </c>
      <c r="M146" s="25">
        <v>0</v>
      </c>
      <c r="N146" s="25">
        <v>0</v>
      </c>
      <c r="O146" s="25">
        <f t="shared" si="33"/>
        <v>0</v>
      </c>
      <c r="P146" s="25">
        <v>0</v>
      </c>
      <c r="Q146" s="78" t="e">
        <f>M146-#REF!</f>
        <v>#REF!</v>
      </c>
    </row>
    <row r="147" spans="1:17" ht="12.75">
      <c r="A147" s="44"/>
      <c r="B147" s="44"/>
      <c r="C147" s="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78"/>
    </row>
    <row r="148" spans="1:17" ht="12.75">
      <c r="A148" s="21"/>
      <c r="B148" s="21"/>
      <c r="C148" s="17" t="s">
        <v>9</v>
      </c>
      <c r="D148" s="18">
        <f aca="true" t="shared" si="34" ref="D148:P148">SUM(D111:D147)</f>
        <v>28611.440000000002</v>
      </c>
      <c r="E148" s="18">
        <f t="shared" si="34"/>
        <v>32000</v>
      </c>
      <c r="F148" s="18">
        <f t="shared" si="34"/>
        <v>-3388.559999999998</v>
      </c>
      <c r="G148" s="18">
        <f t="shared" si="34"/>
        <v>29227.22</v>
      </c>
      <c r="H148" s="18">
        <f t="shared" si="34"/>
        <v>32000</v>
      </c>
      <c r="I148" s="18">
        <f t="shared" si="34"/>
        <v>-2772.7799999999984</v>
      </c>
      <c r="J148" s="18">
        <f t="shared" si="34"/>
        <v>29778.48</v>
      </c>
      <c r="K148" s="18">
        <f t="shared" si="34"/>
        <v>32865</v>
      </c>
      <c r="L148" s="18">
        <f t="shared" si="34"/>
        <v>-3086.52</v>
      </c>
      <c r="M148" s="18">
        <f t="shared" si="34"/>
        <v>40052.149999999994</v>
      </c>
      <c r="N148" s="18">
        <f t="shared" si="34"/>
        <v>53663</v>
      </c>
      <c r="O148" s="18">
        <f t="shared" si="34"/>
        <v>-13610.850000000002</v>
      </c>
      <c r="P148" s="18">
        <f t="shared" si="34"/>
        <v>53663</v>
      </c>
      <c r="Q148" s="79" t="e">
        <f>M148-#REF!</f>
        <v>#REF!</v>
      </c>
    </row>
    <row r="149" spans="1:17" ht="12.75">
      <c r="A149" s="21"/>
      <c r="B149" s="21"/>
      <c r="C149" s="17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8"/>
    </row>
    <row r="150" spans="1:17" ht="12.75">
      <c r="A150" s="44">
        <v>6000</v>
      </c>
      <c r="B150" s="44">
        <v>6000</v>
      </c>
      <c r="C150" s="3" t="s">
        <v>171</v>
      </c>
      <c r="D150" s="25">
        <v>0</v>
      </c>
      <c r="E150" s="25">
        <v>0</v>
      </c>
      <c r="F150" s="25">
        <f>D150-E150</f>
        <v>0</v>
      </c>
      <c r="G150" s="25">
        <v>0</v>
      </c>
      <c r="H150" s="25">
        <v>0</v>
      </c>
      <c r="I150" s="25">
        <f>G150-H150</f>
        <v>0</v>
      </c>
      <c r="J150" s="25">
        <v>0</v>
      </c>
      <c r="K150" s="25">
        <v>0</v>
      </c>
      <c r="L150" s="25">
        <f>J150-K150</f>
        <v>0</v>
      </c>
      <c r="M150" s="25">
        <v>0</v>
      </c>
      <c r="N150" s="25">
        <v>0</v>
      </c>
      <c r="O150" s="25">
        <f>M150-N150</f>
        <v>0</v>
      </c>
      <c r="P150" s="25">
        <v>0</v>
      </c>
      <c r="Q150" s="78" t="e">
        <f>M150-#REF!</f>
        <v>#REF!</v>
      </c>
    </row>
    <row r="151" spans="1:17" ht="12.75">
      <c r="A151" s="44">
        <v>6010</v>
      </c>
      <c r="B151" s="44">
        <v>6010</v>
      </c>
      <c r="C151" s="3" t="s">
        <v>172</v>
      </c>
      <c r="D151" s="25">
        <v>10653.75</v>
      </c>
      <c r="E151" s="25">
        <v>10653</v>
      </c>
      <c r="F151" s="25">
        <f>D151-E151</f>
        <v>0.75</v>
      </c>
      <c r="G151" s="25">
        <v>21307.5</v>
      </c>
      <c r="H151" s="25">
        <v>21306</v>
      </c>
      <c r="I151" s="25">
        <f>G151-H151</f>
        <v>1.5</v>
      </c>
      <c r="J151" s="25">
        <v>31961.25</v>
      </c>
      <c r="K151" s="25">
        <v>31959</v>
      </c>
      <c r="L151" s="25">
        <f>J151-K151</f>
        <v>2.25</v>
      </c>
      <c r="M151" s="25">
        <v>43486</v>
      </c>
      <c r="N151" s="25">
        <v>42612</v>
      </c>
      <c r="O151" s="25">
        <f>M151-N151</f>
        <v>874</v>
      </c>
      <c r="P151" s="25">
        <v>42612</v>
      </c>
      <c r="Q151" s="78" t="e">
        <f>M151-#REF!</f>
        <v>#REF!</v>
      </c>
    </row>
    <row r="152" spans="1:17" ht="12.75">
      <c r="A152" s="21"/>
      <c r="B152" s="21"/>
      <c r="C152" s="17" t="s">
        <v>18</v>
      </c>
      <c r="D152" s="18">
        <f>SUM(D150:D151)</f>
        <v>10653.75</v>
      </c>
      <c r="E152" s="18">
        <f aca="true" t="shared" si="35" ref="E152:P152">SUM(E150:E151)</f>
        <v>10653</v>
      </c>
      <c r="F152" s="18">
        <f t="shared" si="35"/>
        <v>0.75</v>
      </c>
      <c r="G152" s="18">
        <f t="shared" si="35"/>
        <v>21307.5</v>
      </c>
      <c r="H152" s="18">
        <f t="shared" si="35"/>
        <v>21306</v>
      </c>
      <c r="I152" s="18">
        <f t="shared" si="35"/>
        <v>1.5</v>
      </c>
      <c r="J152" s="18">
        <f t="shared" si="35"/>
        <v>31961.25</v>
      </c>
      <c r="K152" s="18">
        <f t="shared" si="35"/>
        <v>31959</v>
      </c>
      <c r="L152" s="18">
        <f t="shared" si="35"/>
        <v>2.25</v>
      </c>
      <c r="M152" s="18">
        <f t="shared" si="35"/>
        <v>43486</v>
      </c>
      <c r="N152" s="18">
        <f t="shared" si="35"/>
        <v>42612</v>
      </c>
      <c r="O152" s="18">
        <f t="shared" si="35"/>
        <v>874</v>
      </c>
      <c r="P152" s="18">
        <f t="shared" si="35"/>
        <v>42612</v>
      </c>
      <c r="Q152" s="78" t="e">
        <f>M152-#REF!</f>
        <v>#REF!</v>
      </c>
    </row>
    <row r="153" spans="1:17" ht="12.75">
      <c r="A153" s="44"/>
      <c r="B153" s="44"/>
      <c r="C153" s="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78"/>
    </row>
    <row r="154" spans="1:17" ht="13.5" customHeight="1">
      <c r="A154" s="21"/>
      <c r="B154" s="21"/>
      <c r="C154" s="17" t="s">
        <v>5</v>
      </c>
      <c r="D154" s="18">
        <f aca="true" t="shared" si="36" ref="D154:P154">D66-D84-D109-D148-D152</f>
        <v>36239.65000000002</v>
      </c>
      <c r="E154" s="18">
        <f t="shared" si="36"/>
        <v>95827</v>
      </c>
      <c r="F154" s="18">
        <f t="shared" si="36"/>
        <v>-59587.350000000006</v>
      </c>
      <c r="G154" s="18">
        <f t="shared" si="36"/>
        <v>39817.629999999976</v>
      </c>
      <c r="H154" s="18">
        <f t="shared" si="36"/>
        <v>58614</v>
      </c>
      <c r="I154" s="18">
        <f t="shared" si="36"/>
        <v>-18796.37000000001</v>
      </c>
      <c r="J154" s="18">
        <f t="shared" si="36"/>
        <v>196375.6199999999</v>
      </c>
      <c r="K154" s="18">
        <f t="shared" si="36"/>
        <v>159928</v>
      </c>
      <c r="L154" s="18">
        <f t="shared" si="36"/>
        <v>36447.61999999999</v>
      </c>
      <c r="M154" s="18">
        <f t="shared" si="36"/>
        <v>154972.31999999986</v>
      </c>
      <c r="N154" s="18">
        <f t="shared" si="36"/>
        <v>68287</v>
      </c>
      <c r="O154" s="18">
        <f t="shared" si="36"/>
        <v>86685.31999999996</v>
      </c>
      <c r="P154" s="18">
        <f t="shared" si="36"/>
        <v>68287</v>
      </c>
      <c r="Q154" s="79" t="e">
        <f>M154-#REF!</f>
        <v>#REF!</v>
      </c>
    </row>
    <row r="155" spans="1:17" ht="13.5" customHeight="1">
      <c r="A155" s="44"/>
      <c r="B155" s="44"/>
      <c r="C155" s="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78"/>
    </row>
    <row r="156" spans="1:17" ht="13.5" customHeight="1">
      <c r="A156" s="44">
        <v>8050</v>
      </c>
      <c r="B156" s="44">
        <v>8050</v>
      </c>
      <c r="C156" s="3" t="s">
        <v>11</v>
      </c>
      <c r="D156" s="25">
        <v>0</v>
      </c>
      <c r="E156" s="25">
        <v>0</v>
      </c>
      <c r="F156" s="25">
        <f>D156-E156</f>
        <v>0</v>
      </c>
      <c r="G156" s="25">
        <v>0</v>
      </c>
      <c r="H156" s="25">
        <v>0</v>
      </c>
      <c r="I156" s="25">
        <f>G156-H156</f>
        <v>0</v>
      </c>
      <c r="J156" s="25">
        <v>0</v>
      </c>
      <c r="K156" s="25">
        <v>0</v>
      </c>
      <c r="L156" s="25">
        <f>J156-K156</f>
        <v>0</v>
      </c>
      <c r="M156" s="25">
        <v>-95.2</v>
      </c>
      <c r="N156" s="25">
        <v>0</v>
      </c>
      <c r="O156" s="25">
        <f>M156-N156</f>
        <v>-95.2</v>
      </c>
      <c r="P156" s="25">
        <v>0</v>
      </c>
      <c r="Q156" s="78" t="e">
        <f>M156-#REF!</f>
        <v>#REF!</v>
      </c>
    </row>
    <row r="157" spans="1:17" ht="13.5" customHeight="1">
      <c r="A157" s="44">
        <v>8070</v>
      </c>
      <c r="B157" s="44">
        <v>8070</v>
      </c>
      <c r="C157" s="3" t="s">
        <v>64</v>
      </c>
      <c r="D157" s="25">
        <v>0</v>
      </c>
      <c r="E157" s="25">
        <v>0</v>
      </c>
      <c r="F157" s="25">
        <f>D157-E157</f>
        <v>0</v>
      </c>
      <c r="G157" s="25">
        <v>0</v>
      </c>
      <c r="H157" s="25">
        <v>0</v>
      </c>
      <c r="I157" s="25">
        <f>G157-H157</f>
        <v>0</v>
      </c>
      <c r="J157" s="25">
        <v>0</v>
      </c>
      <c r="K157" s="25">
        <v>0</v>
      </c>
      <c r="L157" s="25">
        <f>J157-K157</f>
        <v>0</v>
      </c>
      <c r="M157" s="25">
        <v>0</v>
      </c>
      <c r="N157" s="25">
        <v>0</v>
      </c>
      <c r="O157" s="25">
        <f>M157-N157</f>
        <v>0</v>
      </c>
      <c r="P157" s="25">
        <v>0</v>
      </c>
      <c r="Q157" s="78" t="e">
        <f>M157-#REF!</f>
        <v>#REF!</v>
      </c>
    </row>
    <row r="158" spans="1:17" ht="13.5" customHeight="1">
      <c r="A158" s="44">
        <v>8150</v>
      </c>
      <c r="B158" s="44">
        <v>8150</v>
      </c>
      <c r="C158" s="3" t="s">
        <v>173</v>
      </c>
      <c r="D158" s="25">
        <v>0</v>
      </c>
      <c r="E158" s="25">
        <v>0</v>
      </c>
      <c r="F158" s="25">
        <f>D158-E158</f>
        <v>0</v>
      </c>
      <c r="G158" s="25">
        <v>0</v>
      </c>
      <c r="H158" s="25">
        <v>0</v>
      </c>
      <c r="I158" s="25">
        <f>G158-H158</f>
        <v>0</v>
      </c>
      <c r="J158" s="25">
        <v>0</v>
      </c>
      <c r="K158" s="25">
        <v>0</v>
      </c>
      <c r="L158" s="25">
        <f>J158-K158</f>
        <v>0</v>
      </c>
      <c r="M158" s="25">
        <v>2800</v>
      </c>
      <c r="N158" s="25">
        <v>0</v>
      </c>
      <c r="O158" s="25">
        <f>M158-N158</f>
        <v>2800</v>
      </c>
      <c r="P158" s="25">
        <v>0</v>
      </c>
      <c r="Q158" s="78" t="e">
        <f>M158-#REF!</f>
        <v>#REF!</v>
      </c>
    </row>
    <row r="159" spans="1:17" ht="13.5" customHeight="1">
      <c r="A159" s="21"/>
      <c r="B159" s="21"/>
      <c r="C159" s="17" t="s">
        <v>52</v>
      </c>
      <c r="D159" s="18">
        <f>SUM(D156:D158)</f>
        <v>0</v>
      </c>
      <c r="E159" s="18">
        <f aca="true" t="shared" si="37" ref="E159:P159">SUM(E156:E158)</f>
        <v>0</v>
      </c>
      <c r="F159" s="18">
        <f t="shared" si="37"/>
        <v>0</v>
      </c>
      <c r="G159" s="18">
        <f t="shared" si="37"/>
        <v>0</v>
      </c>
      <c r="H159" s="18">
        <f t="shared" si="37"/>
        <v>0</v>
      </c>
      <c r="I159" s="18">
        <f t="shared" si="37"/>
        <v>0</v>
      </c>
      <c r="J159" s="18">
        <f t="shared" si="37"/>
        <v>0</v>
      </c>
      <c r="K159" s="18">
        <f t="shared" si="37"/>
        <v>0</v>
      </c>
      <c r="L159" s="18">
        <f t="shared" si="37"/>
        <v>0</v>
      </c>
      <c r="M159" s="18">
        <f t="shared" si="37"/>
        <v>2704.8</v>
      </c>
      <c r="N159" s="18">
        <f t="shared" si="37"/>
        <v>0</v>
      </c>
      <c r="O159" s="18">
        <f t="shared" si="37"/>
        <v>2704.8</v>
      </c>
      <c r="P159" s="18">
        <f t="shared" si="37"/>
        <v>0</v>
      </c>
      <c r="Q159" s="78" t="e">
        <f>M159-#REF!</f>
        <v>#REF!</v>
      </c>
    </row>
    <row r="160" spans="1:17" ht="12.75">
      <c r="A160" s="44"/>
      <c r="B160" s="44"/>
      <c r="C160" s="3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78"/>
    </row>
    <row r="161" spans="1:17" ht="12.75">
      <c r="A161" s="21"/>
      <c r="B161" s="21"/>
      <c r="C161" s="19" t="s">
        <v>16</v>
      </c>
      <c r="D161" s="20">
        <f>D154-D159</f>
        <v>36239.65000000002</v>
      </c>
      <c r="E161" s="20">
        <f aca="true" t="shared" si="38" ref="E161:P161">E154-E159</f>
        <v>95827</v>
      </c>
      <c r="F161" s="20">
        <f t="shared" si="38"/>
        <v>-59587.350000000006</v>
      </c>
      <c r="G161" s="20">
        <f t="shared" si="38"/>
        <v>39817.629999999976</v>
      </c>
      <c r="H161" s="20">
        <f t="shared" si="38"/>
        <v>58614</v>
      </c>
      <c r="I161" s="20">
        <f t="shared" si="38"/>
        <v>-18796.37000000001</v>
      </c>
      <c r="J161" s="20">
        <f t="shared" si="38"/>
        <v>196375.6199999999</v>
      </c>
      <c r="K161" s="20">
        <f t="shared" si="38"/>
        <v>159928</v>
      </c>
      <c r="L161" s="20">
        <f t="shared" si="38"/>
        <v>36447.61999999999</v>
      </c>
      <c r="M161" s="20">
        <f t="shared" si="38"/>
        <v>152267.51999999987</v>
      </c>
      <c r="N161" s="20">
        <f t="shared" si="38"/>
        <v>68287</v>
      </c>
      <c r="O161" s="20">
        <f t="shared" si="38"/>
        <v>83980.51999999996</v>
      </c>
      <c r="P161" s="20">
        <f t="shared" si="38"/>
        <v>68287</v>
      </c>
      <c r="Q161" s="80" t="e">
        <f>M161-#REF!</f>
        <v>#REF!</v>
      </c>
    </row>
    <row r="162" spans="5:17" ht="15.75" customHeight="1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2.7109375" style="0" customWidth="1"/>
  </cols>
  <sheetData>
    <row r="1" spans="1:16" ht="15">
      <c r="A1" s="2">
        <v>116</v>
      </c>
      <c r="C1" s="1" t="s">
        <v>180</v>
      </c>
      <c r="D1" s="1" t="str">
        <f>Totalt!D1</f>
        <v>Pr desember</v>
      </c>
      <c r="H1" s="9"/>
      <c r="J1" s="9"/>
      <c r="K1"/>
      <c r="M1"/>
      <c r="N1"/>
      <c r="O1"/>
      <c r="P1"/>
    </row>
    <row r="2" spans="3:16" ht="15">
      <c r="C2" s="1"/>
      <c r="D2" s="1"/>
      <c r="K2" s="1"/>
      <c r="M2" s="1"/>
      <c r="N2" s="1"/>
      <c r="O2" s="1"/>
      <c r="P2" s="1"/>
    </row>
    <row r="3" spans="3:16" ht="15">
      <c r="C3" s="1" t="s">
        <v>53</v>
      </c>
      <c r="D3" s="1"/>
      <c r="K3" s="1"/>
      <c r="M3" s="1"/>
      <c r="N3" s="1"/>
      <c r="O3" s="1"/>
      <c r="P3" s="1"/>
    </row>
    <row r="4" spans="3:16" ht="15">
      <c r="C4" s="1"/>
      <c r="D4" s="1"/>
      <c r="K4" s="1"/>
      <c r="M4" s="1"/>
      <c r="N4" s="1"/>
      <c r="O4" s="1"/>
      <c r="P4" s="1"/>
    </row>
    <row r="5" spans="1:17" s="84" customFormat="1" ht="12" hidden="1">
      <c r="A5" s="82"/>
      <c r="B5" s="82"/>
      <c r="C5" s="83"/>
      <c r="D5" s="83" t="e">
        <f>Totalt!D5</f>
        <v>#REF!</v>
      </c>
      <c r="E5" s="83" t="e">
        <f>Totalt!E5</f>
        <v>#REF!</v>
      </c>
      <c r="F5" s="83">
        <f>Totalt!F5</f>
        <v>0</v>
      </c>
      <c r="G5" s="83" t="e">
        <f>Totalt!G5</f>
        <v>#REF!</v>
      </c>
      <c r="H5" s="83">
        <v>201701</v>
      </c>
      <c r="I5" s="83">
        <f>Totalt!I5</f>
        <v>0</v>
      </c>
      <c r="J5" s="83" t="e">
        <f>Totalt!J5</f>
        <v>#REF!</v>
      </c>
      <c r="K5" s="83" t="e">
        <f>Totalt!K5</f>
        <v>#REF!</v>
      </c>
      <c r="L5" s="83">
        <f>Totalt!L5</f>
        <v>0</v>
      </c>
      <c r="M5" s="83" t="e">
        <f>Totalt!M5</f>
        <v>#REF!</v>
      </c>
      <c r="N5" s="83" t="e">
        <f>Totalt!N5</f>
        <v>#REF!</v>
      </c>
      <c r="O5" s="83">
        <f>Totalt!O5</f>
        <v>0</v>
      </c>
      <c r="P5" s="83" t="e">
        <f>Totalt!P5</f>
        <v>#REF!</v>
      </c>
      <c r="Q5" s="82"/>
    </row>
    <row r="6" spans="1:17" s="84" customFormat="1" ht="12" hidden="1">
      <c r="A6" s="82"/>
      <c r="B6" s="82"/>
      <c r="C6" s="83"/>
      <c r="D6" s="83">
        <v>201703</v>
      </c>
      <c r="E6" s="83">
        <f>Totalt!E6</f>
        <v>201703</v>
      </c>
      <c r="F6" s="83">
        <f>Totalt!F6</f>
        <v>0</v>
      </c>
      <c r="G6" s="83">
        <v>201706</v>
      </c>
      <c r="H6" s="83" t="e">
        <f>Totalt!H6</f>
        <v>#REF!</v>
      </c>
      <c r="I6" s="83">
        <f>Totalt!I6</f>
        <v>0</v>
      </c>
      <c r="J6" s="83">
        <f>Totalt!J6</f>
        <v>201709</v>
      </c>
      <c r="K6" s="83" t="e">
        <f>Totalt!K6</f>
        <v>#REF!</v>
      </c>
      <c r="L6" s="83">
        <f>Totalt!L6</f>
        <v>0</v>
      </c>
      <c r="M6" s="83">
        <f>Totalt!M6</f>
        <v>201712</v>
      </c>
      <c r="N6" s="83" t="e">
        <f>Totalt!N6</f>
        <v>#REF!</v>
      </c>
      <c r="O6" s="83">
        <f>Totalt!O6</f>
        <v>0</v>
      </c>
      <c r="P6" s="83" t="e">
        <f>Totalt!P6</f>
        <v>#REF!</v>
      </c>
      <c r="Q6" s="82"/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23" t="s">
        <v>175</v>
      </c>
      <c r="H8" s="23" t="s">
        <v>175</v>
      </c>
      <c r="I8" s="23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5760</v>
      </c>
      <c r="E9" s="24">
        <v>6000</v>
      </c>
      <c r="F9" s="24">
        <f aca="true" t="shared" si="0" ref="F9:F15">D9-E9</f>
        <v>-240</v>
      </c>
      <c r="G9" s="24">
        <v>6560</v>
      </c>
      <c r="H9" s="24">
        <v>6000</v>
      </c>
      <c r="I9" s="24">
        <f aca="true" t="shared" si="1" ref="I9:I15">G9-H9</f>
        <v>560</v>
      </c>
      <c r="J9" s="24">
        <v>6560</v>
      </c>
      <c r="K9" s="24">
        <v>6000</v>
      </c>
      <c r="L9" s="24">
        <f aca="true" t="shared" si="2" ref="L9:L15">J9-K9</f>
        <v>560</v>
      </c>
      <c r="M9" s="24">
        <v>9440</v>
      </c>
      <c r="N9" s="24">
        <v>12000</v>
      </c>
      <c r="O9" s="24">
        <f aca="true" t="shared" si="3" ref="O9:O15">M9-N9</f>
        <v>-2560</v>
      </c>
      <c r="P9" s="24">
        <v>12000</v>
      </c>
      <c r="Q9" s="77" t="e">
        <f>M9-#REF!</f>
        <v>#REF!</v>
      </c>
    </row>
    <row r="10" spans="1:17" ht="12.75">
      <c r="A10" s="2">
        <v>322</v>
      </c>
      <c r="B10" s="2">
        <v>322</v>
      </c>
      <c r="C10" s="3" t="s">
        <v>67</v>
      </c>
      <c r="D10" s="25">
        <v>0</v>
      </c>
      <c r="E10" s="25">
        <v>0</v>
      </c>
      <c r="F10" s="25">
        <f t="shared" si="0"/>
        <v>0</v>
      </c>
      <c r="G10" s="25">
        <v>0</v>
      </c>
      <c r="H10" s="25">
        <v>0</v>
      </c>
      <c r="I10" s="25">
        <f t="shared" si="1"/>
        <v>0</v>
      </c>
      <c r="J10" s="25">
        <v>0</v>
      </c>
      <c r="K10" s="25">
        <v>0</v>
      </c>
      <c r="L10" s="25">
        <f t="shared" si="2"/>
        <v>0</v>
      </c>
      <c r="M10" s="25">
        <v>0</v>
      </c>
      <c r="N10" s="25">
        <v>0</v>
      </c>
      <c r="O10" s="25">
        <f t="shared" si="3"/>
        <v>0</v>
      </c>
      <c r="P10" s="25">
        <v>0</v>
      </c>
      <c r="Q10" s="78" t="e">
        <f>M10-#REF!</f>
        <v>#REF!</v>
      </c>
    </row>
    <row r="11" spans="1:17" ht="12.75">
      <c r="A11" s="2">
        <v>323</v>
      </c>
      <c r="B11" s="2">
        <v>323</v>
      </c>
      <c r="C11" s="3" t="s">
        <v>68</v>
      </c>
      <c r="D11" s="25">
        <v>0</v>
      </c>
      <c r="E11" s="25">
        <v>3000</v>
      </c>
      <c r="F11" s="25">
        <f t="shared" si="0"/>
        <v>-3000</v>
      </c>
      <c r="G11" s="25">
        <v>0</v>
      </c>
      <c r="H11" s="25">
        <v>3000</v>
      </c>
      <c r="I11" s="25">
        <f t="shared" si="1"/>
        <v>-3000</v>
      </c>
      <c r="J11" s="25">
        <v>1040</v>
      </c>
      <c r="K11" s="25">
        <v>3000</v>
      </c>
      <c r="L11" s="25">
        <f t="shared" si="2"/>
        <v>-1960</v>
      </c>
      <c r="M11" s="25">
        <v>1420</v>
      </c>
      <c r="N11" s="25">
        <v>3000</v>
      </c>
      <c r="O11" s="25">
        <f t="shared" si="3"/>
        <v>-1580</v>
      </c>
      <c r="P11" s="25">
        <v>3000</v>
      </c>
      <c r="Q11" s="78" t="e">
        <f>M11-#REF!</f>
        <v>#REF!</v>
      </c>
    </row>
    <row r="12" spans="1:17" ht="12.75">
      <c r="A12" s="2">
        <v>324</v>
      </c>
      <c r="B12" s="2">
        <v>324</v>
      </c>
      <c r="C12" s="3" t="s">
        <v>69</v>
      </c>
      <c r="D12" s="25">
        <v>0</v>
      </c>
      <c r="E12" s="25">
        <v>0</v>
      </c>
      <c r="F12" s="25">
        <f t="shared" si="0"/>
        <v>0</v>
      </c>
      <c r="G12" s="25">
        <v>0</v>
      </c>
      <c r="H12" s="25">
        <v>0</v>
      </c>
      <c r="I12" s="25">
        <f t="shared" si="1"/>
        <v>0</v>
      </c>
      <c r="J12" s="25">
        <v>0</v>
      </c>
      <c r="K12" s="25">
        <v>0</v>
      </c>
      <c r="L12" s="25">
        <f t="shared" si="2"/>
        <v>0</v>
      </c>
      <c r="M12" s="25">
        <v>0</v>
      </c>
      <c r="N12" s="25">
        <v>0</v>
      </c>
      <c r="O12" s="25">
        <f t="shared" si="3"/>
        <v>0</v>
      </c>
      <c r="P12" s="25">
        <v>0</v>
      </c>
      <c r="Q12" s="78" t="e">
        <f>M12-#REF!</f>
        <v>#REF!</v>
      </c>
    </row>
    <row r="13" spans="1:17" ht="12.75">
      <c r="A13" s="2">
        <v>325</v>
      </c>
      <c r="B13" s="2">
        <v>325</v>
      </c>
      <c r="C13" s="3" t="s">
        <v>70</v>
      </c>
      <c r="D13" s="25">
        <v>25520.26</v>
      </c>
      <c r="E13" s="25">
        <v>10000</v>
      </c>
      <c r="F13" s="25">
        <f t="shared" si="0"/>
        <v>15520.259999999998</v>
      </c>
      <c r="G13" s="25">
        <v>75643.26</v>
      </c>
      <c r="H13" s="25">
        <v>20000</v>
      </c>
      <c r="I13" s="25">
        <f t="shared" si="1"/>
        <v>55643.259999999995</v>
      </c>
      <c r="J13" s="25">
        <v>112956.03</v>
      </c>
      <c r="K13" s="25">
        <v>41624</v>
      </c>
      <c r="L13" s="25">
        <f t="shared" si="2"/>
        <v>71332.03</v>
      </c>
      <c r="M13" s="25">
        <v>91976.8</v>
      </c>
      <c r="N13" s="25">
        <v>55304</v>
      </c>
      <c r="O13" s="25">
        <f t="shared" si="3"/>
        <v>36672.8</v>
      </c>
      <c r="P13" s="25">
        <v>55304</v>
      </c>
      <c r="Q13" s="78" t="e">
        <f>M13-#REF!</f>
        <v>#REF!</v>
      </c>
    </row>
    <row r="14" spans="1:17" ht="12.75">
      <c r="A14" s="2">
        <v>326</v>
      </c>
      <c r="B14" s="2">
        <v>326</v>
      </c>
      <c r="C14" s="3" t="s">
        <v>1</v>
      </c>
      <c r="D14" s="25">
        <v>500</v>
      </c>
      <c r="E14" s="25">
        <v>0</v>
      </c>
      <c r="F14" s="25">
        <f t="shared" si="0"/>
        <v>500</v>
      </c>
      <c r="G14" s="25">
        <v>500</v>
      </c>
      <c r="H14" s="25">
        <v>0</v>
      </c>
      <c r="I14" s="25">
        <f t="shared" si="1"/>
        <v>500</v>
      </c>
      <c r="J14" s="25">
        <v>500</v>
      </c>
      <c r="K14" s="25">
        <v>0</v>
      </c>
      <c r="L14" s="25">
        <f t="shared" si="2"/>
        <v>500</v>
      </c>
      <c r="M14" s="25">
        <v>500</v>
      </c>
      <c r="N14" s="25">
        <v>0</v>
      </c>
      <c r="O14" s="25">
        <f t="shared" si="3"/>
        <v>500</v>
      </c>
      <c r="P14" s="25">
        <v>0</v>
      </c>
      <c r="Q14" s="78" t="e">
        <f>M14-#REF!</f>
        <v>#REF!</v>
      </c>
    </row>
    <row r="15" spans="1:17" ht="12.75">
      <c r="A15" s="15"/>
      <c r="B15" s="16"/>
      <c r="C15" s="17" t="s">
        <v>187</v>
      </c>
      <c r="D15" s="18">
        <f>SUM(D9:D14)</f>
        <v>31780.26</v>
      </c>
      <c r="E15" s="18">
        <f>SUM(E9:E14)</f>
        <v>19000</v>
      </c>
      <c r="F15" s="18">
        <f t="shared" si="0"/>
        <v>12780.259999999998</v>
      </c>
      <c r="G15" s="18">
        <f>SUM(G9:G14)</f>
        <v>82703.26</v>
      </c>
      <c r="H15" s="18">
        <f>SUM(H9:H14)</f>
        <v>29000</v>
      </c>
      <c r="I15" s="18">
        <f t="shared" si="1"/>
        <v>53703.259999999995</v>
      </c>
      <c r="J15" s="18">
        <f>SUM(J9:J14)</f>
        <v>121056.03</v>
      </c>
      <c r="K15" s="18">
        <f>SUM(K9:K14)</f>
        <v>50624</v>
      </c>
      <c r="L15" s="18">
        <f t="shared" si="2"/>
        <v>70432.03</v>
      </c>
      <c r="M15" s="18">
        <f>SUM(M9:M14)</f>
        <v>103336.8</v>
      </c>
      <c r="N15" s="18">
        <f>SUM(N9:N14)</f>
        <v>70304</v>
      </c>
      <c r="O15" s="18">
        <f t="shared" si="3"/>
        <v>33032.8</v>
      </c>
      <c r="P15" s="18">
        <f>SUM(P9:P14)</f>
        <v>70304</v>
      </c>
      <c r="Q15" s="79" t="e">
        <f>M15-#REF!</f>
        <v>#REF!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5167.75</v>
      </c>
      <c r="E17" s="25">
        <v>16000</v>
      </c>
      <c r="F17" s="25">
        <f aca="true" t="shared" si="4" ref="F17:F24">D17-E17</f>
        <v>-10832.25</v>
      </c>
      <c r="G17" s="25">
        <v>29642.75</v>
      </c>
      <c r="H17" s="25">
        <v>16000</v>
      </c>
      <c r="I17" s="25">
        <f aca="true" t="shared" si="5" ref="I17:I24">G17-H17</f>
        <v>13642.75</v>
      </c>
      <c r="J17" s="25">
        <v>30626.35</v>
      </c>
      <c r="K17" s="25">
        <v>31000</v>
      </c>
      <c r="L17" s="25">
        <f aca="true" t="shared" si="6" ref="L17:L24">J17-K17</f>
        <v>-373.65000000000146</v>
      </c>
      <c r="M17" s="25">
        <v>31525.35</v>
      </c>
      <c r="N17" s="25">
        <v>31000</v>
      </c>
      <c r="O17" s="25">
        <f aca="true" t="shared" si="7" ref="O17:O24">M17-N17</f>
        <v>525.3499999999985</v>
      </c>
      <c r="P17" s="25">
        <v>31000</v>
      </c>
      <c r="Q17" s="78" t="e">
        <f>M17-#REF!</f>
        <v>#REF!</v>
      </c>
    </row>
    <row r="18" spans="1:17" ht="12.75">
      <c r="A18" s="2">
        <v>410</v>
      </c>
      <c r="B18" s="2">
        <v>410</v>
      </c>
      <c r="C18" s="3" t="s">
        <v>72</v>
      </c>
      <c r="D18" s="25">
        <v>0</v>
      </c>
      <c r="E18" s="25">
        <v>1000</v>
      </c>
      <c r="F18" s="25">
        <f t="shared" si="4"/>
        <v>-1000</v>
      </c>
      <c r="G18" s="25">
        <v>0</v>
      </c>
      <c r="H18" s="25">
        <v>1000</v>
      </c>
      <c r="I18" s="25">
        <f t="shared" si="5"/>
        <v>-1000</v>
      </c>
      <c r="J18" s="25">
        <v>845.36</v>
      </c>
      <c r="K18" s="25">
        <v>1000</v>
      </c>
      <c r="L18" s="25">
        <f t="shared" si="6"/>
        <v>-154.64</v>
      </c>
      <c r="M18" s="25">
        <v>845.36</v>
      </c>
      <c r="N18" s="25">
        <v>1000</v>
      </c>
      <c r="O18" s="25">
        <f t="shared" si="7"/>
        <v>-154.64</v>
      </c>
      <c r="P18" s="25">
        <v>1000</v>
      </c>
      <c r="Q18" s="78" t="e">
        <f>M18-#REF!</f>
        <v>#REF!</v>
      </c>
    </row>
    <row r="19" spans="1:17" ht="12.75">
      <c r="A19" s="2">
        <v>420</v>
      </c>
      <c r="B19" s="2">
        <v>420</v>
      </c>
      <c r="C19" s="3" t="s">
        <v>73</v>
      </c>
      <c r="D19" s="25">
        <v>0</v>
      </c>
      <c r="E19" s="25">
        <v>0</v>
      </c>
      <c r="F19" s="25">
        <f t="shared" si="4"/>
        <v>0</v>
      </c>
      <c r="G19" s="25">
        <v>0</v>
      </c>
      <c r="H19" s="25">
        <v>0</v>
      </c>
      <c r="I19" s="25">
        <f t="shared" si="5"/>
        <v>0</v>
      </c>
      <c r="J19" s="25">
        <v>4000</v>
      </c>
      <c r="K19" s="25">
        <v>0</v>
      </c>
      <c r="L19" s="25">
        <f t="shared" si="6"/>
        <v>4000</v>
      </c>
      <c r="M19" s="25">
        <v>4000</v>
      </c>
      <c r="N19" s="25">
        <v>0</v>
      </c>
      <c r="O19" s="25">
        <f t="shared" si="7"/>
        <v>4000</v>
      </c>
      <c r="P19" s="25">
        <v>0</v>
      </c>
      <c r="Q19" s="78" t="e">
        <f>M19-#REF!</f>
        <v>#REF!</v>
      </c>
    </row>
    <row r="20" spans="1:17" ht="12.75">
      <c r="A20" s="2">
        <v>500</v>
      </c>
      <c r="B20" s="2">
        <v>500</v>
      </c>
      <c r="C20" s="3" t="s">
        <v>74</v>
      </c>
      <c r="D20" s="25">
        <v>6653</v>
      </c>
      <c r="E20" s="25">
        <v>5000</v>
      </c>
      <c r="F20" s="25">
        <f t="shared" si="4"/>
        <v>1653</v>
      </c>
      <c r="G20" s="25">
        <v>6653</v>
      </c>
      <c r="H20" s="25">
        <v>7500</v>
      </c>
      <c r="I20" s="25">
        <f t="shared" si="5"/>
        <v>-847</v>
      </c>
      <c r="J20" s="25">
        <v>6653</v>
      </c>
      <c r="K20" s="25">
        <v>12500</v>
      </c>
      <c r="L20" s="25">
        <f t="shared" si="6"/>
        <v>-5847</v>
      </c>
      <c r="M20" s="25">
        <v>15523</v>
      </c>
      <c r="N20" s="25">
        <v>17500</v>
      </c>
      <c r="O20" s="25">
        <f t="shared" si="7"/>
        <v>-1977</v>
      </c>
      <c r="P20" s="25">
        <v>17500</v>
      </c>
      <c r="Q20" s="78" t="e">
        <f>M20-#REF!</f>
        <v>#REF!</v>
      </c>
    </row>
    <row r="21" spans="1:17" ht="12.75">
      <c r="A21" s="2">
        <v>610</v>
      </c>
      <c r="B21" s="2">
        <v>610</v>
      </c>
      <c r="C21" s="3" t="s">
        <v>4</v>
      </c>
      <c r="D21" s="25">
        <v>3446.28</v>
      </c>
      <c r="E21" s="25">
        <v>5000</v>
      </c>
      <c r="F21" s="25">
        <f t="shared" si="4"/>
        <v>-1553.7199999999998</v>
      </c>
      <c r="G21" s="25">
        <v>4234.29</v>
      </c>
      <c r="H21" s="25">
        <v>10000</v>
      </c>
      <c r="I21" s="25">
        <f t="shared" si="5"/>
        <v>-5765.71</v>
      </c>
      <c r="J21" s="25">
        <v>4477.69</v>
      </c>
      <c r="K21" s="25">
        <v>15000</v>
      </c>
      <c r="L21" s="25">
        <f t="shared" si="6"/>
        <v>-10522.310000000001</v>
      </c>
      <c r="M21" s="25">
        <v>3348.14</v>
      </c>
      <c r="N21" s="25">
        <v>20000</v>
      </c>
      <c r="O21" s="25">
        <f t="shared" si="7"/>
        <v>-16651.86</v>
      </c>
      <c r="P21" s="25">
        <v>20000</v>
      </c>
      <c r="Q21" s="78" t="e">
        <f>M21-#REF!</f>
        <v>#REF!</v>
      </c>
    </row>
    <row r="22" spans="1:17" ht="12.75">
      <c r="A22" s="15"/>
      <c r="B22" s="16"/>
      <c r="C22" s="17" t="s">
        <v>186</v>
      </c>
      <c r="D22" s="18">
        <f>SUM(D17:D21)</f>
        <v>15267.03</v>
      </c>
      <c r="E22" s="18">
        <f aca="true" t="shared" si="8" ref="E22:P22">SUM(E17:E21)</f>
        <v>27000</v>
      </c>
      <c r="F22" s="18">
        <f t="shared" si="8"/>
        <v>-11732.97</v>
      </c>
      <c r="G22" s="18">
        <f t="shared" si="8"/>
        <v>40530.04</v>
      </c>
      <c r="H22" s="18">
        <f t="shared" si="8"/>
        <v>34500</v>
      </c>
      <c r="I22" s="18">
        <f t="shared" si="8"/>
        <v>6030.04</v>
      </c>
      <c r="J22" s="18">
        <f t="shared" si="8"/>
        <v>46602.4</v>
      </c>
      <c r="K22" s="18">
        <f t="shared" si="8"/>
        <v>59500</v>
      </c>
      <c r="L22" s="18">
        <f t="shared" si="8"/>
        <v>-12897.600000000002</v>
      </c>
      <c r="M22" s="18">
        <f t="shared" si="8"/>
        <v>55241.85</v>
      </c>
      <c r="N22" s="18">
        <f t="shared" si="8"/>
        <v>69500</v>
      </c>
      <c r="O22" s="18">
        <f t="shared" si="8"/>
        <v>-14258.150000000001</v>
      </c>
      <c r="P22" s="18">
        <f t="shared" si="8"/>
        <v>69500</v>
      </c>
      <c r="Q22" s="79" t="e">
        <f>M22-#REF!</f>
        <v>#REF!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2371.26</v>
      </c>
      <c r="E24" s="88">
        <v>0</v>
      </c>
      <c r="F24" s="88">
        <f t="shared" si="4"/>
        <v>2371.26</v>
      </c>
      <c r="G24" s="88">
        <v>4742.52</v>
      </c>
      <c r="H24" s="88">
        <v>0</v>
      </c>
      <c r="I24" s="88">
        <f t="shared" si="5"/>
        <v>4742.52</v>
      </c>
      <c r="J24" s="88">
        <v>7113.78</v>
      </c>
      <c r="K24" s="88">
        <v>0</v>
      </c>
      <c r="L24" s="88">
        <f t="shared" si="6"/>
        <v>7113.78</v>
      </c>
      <c r="M24" s="88">
        <v>9485</v>
      </c>
      <c r="N24" s="88">
        <v>0</v>
      </c>
      <c r="O24" s="88">
        <f t="shared" si="7"/>
        <v>9485</v>
      </c>
      <c r="P24" s="88">
        <v>0</v>
      </c>
      <c r="Q24" s="90" t="e">
        <f>M24-#REF!</f>
        <v>#REF!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14141.969999999996</v>
      </c>
      <c r="E26" s="18">
        <f aca="true" t="shared" si="9" ref="E26:P26">E15-E22-E24</f>
        <v>-8000</v>
      </c>
      <c r="F26" s="18">
        <f t="shared" si="9"/>
        <v>22141.969999999994</v>
      </c>
      <c r="G26" s="18">
        <f t="shared" si="9"/>
        <v>37430.7</v>
      </c>
      <c r="H26" s="18">
        <f t="shared" si="9"/>
        <v>-5500</v>
      </c>
      <c r="I26" s="18">
        <f t="shared" si="9"/>
        <v>42930.7</v>
      </c>
      <c r="J26" s="18">
        <f t="shared" si="9"/>
        <v>67339.85</v>
      </c>
      <c r="K26" s="18">
        <f t="shared" si="9"/>
        <v>-8876</v>
      </c>
      <c r="L26" s="18">
        <f t="shared" si="9"/>
        <v>76215.85</v>
      </c>
      <c r="M26" s="18">
        <f t="shared" si="9"/>
        <v>38609.950000000004</v>
      </c>
      <c r="N26" s="18">
        <f t="shared" si="9"/>
        <v>804</v>
      </c>
      <c r="O26" s="18">
        <f t="shared" si="9"/>
        <v>37805.950000000004</v>
      </c>
      <c r="P26" s="18">
        <f t="shared" si="9"/>
        <v>804</v>
      </c>
      <c r="Q26" s="79" t="e">
        <f>M26-#REF!</f>
        <v>#REF!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>D28-E28</f>
        <v>0</v>
      </c>
      <c r="G28" s="25">
        <v>0</v>
      </c>
      <c r="H28" s="25">
        <v>0</v>
      </c>
      <c r="I28" s="25">
        <f>G28-H28</f>
        <v>0</v>
      </c>
      <c r="J28" s="25">
        <v>0</v>
      </c>
      <c r="K28" s="25">
        <v>0</v>
      </c>
      <c r="L28" s="25">
        <f>J28-K28</f>
        <v>0</v>
      </c>
      <c r="M28" s="25">
        <v>-37.25</v>
      </c>
      <c r="N28" s="25">
        <v>0</v>
      </c>
      <c r="O28" s="25">
        <f>M28-N28</f>
        <v>-37.25</v>
      </c>
      <c r="P28" s="25">
        <v>0</v>
      </c>
      <c r="Q28" s="78" t="e">
        <f>M28-#REF!</f>
        <v>#REF!</v>
      </c>
    </row>
    <row r="29" spans="1:17" ht="12.75">
      <c r="A29" s="2">
        <v>815</v>
      </c>
      <c r="B29" s="8">
        <v>815</v>
      </c>
      <c r="C29" s="3" t="s">
        <v>10</v>
      </c>
      <c r="D29" s="25">
        <v>0</v>
      </c>
      <c r="E29" s="25">
        <v>0</v>
      </c>
      <c r="F29" s="25">
        <f>D29-E29</f>
        <v>0</v>
      </c>
      <c r="G29" s="25">
        <v>0</v>
      </c>
      <c r="H29" s="25">
        <v>0</v>
      </c>
      <c r="I29" s="25">
        <f>G29-H29</f>
        <v>0</v>
      </c>
      <c r="J29" s="25">
        <v>0</v>
      </c>
      <c r="K29" s="25">
        <v>0</v>
      </c>
      <c r="L29" s="25">
        <f>J29-K29</f>
        <v>0</v>
      </c>
      <c r="M29" s="25">
        <v>0</v>
      </c>
      <c r="N29" s="25">
        <v>0</v>
      </c>
      <c r="O29" s="25">
        <f>M29-N29</f>
        <v>0</v>
      </c>
      <c r="P29" s="25">
        <v>0</v>
      </c>
      <c r="Q29" s="78" t="e">
        <f>M29-#REF!</f>
        <v>#REF!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14141.969999999996</v>
      </c>
      <c r="E31" s="20">
        <f>E26+E28*-1-E29</f>
        <v>-8000</v>
      </c>
      <c r="F31" s="20">
        <f>D31-E31</f>
        <v>22141.969999999994</v>
      </c>
      <c r="G31" s="20">
        <f>G26+G28*-1-G29</f>
        <v>37430.7</v>
      </c>
      <c r="H31" s="20">
        <f>H26+H28*-1-H29</f>
        <v>-5500</v>
      </c>
      <c r="I31" s="20">
        <f>G31-H31</f>
        <v>42930.7</v>
      </c>
      <c r="J31" s="20">
        <f>J26+J28*-1-J29</f>
        <v>67339.85</v>
      </c>
      <c r="K31" s="20">
        <f>K26+K28*-1-K29</f>
        <v>-8876</v>
      </c>
      <c r="L31" s="20">
        <f>J31-K31</f>
        <v>76215.85</v>
      </c>
      <c r="M31" s="20">
        <f>M26+M28*-1-M29</f>
        <v>38647.200000000004</v>
      </c>
      <c r="N31" s="20">
        <f>N26+N28*-1-N29</f>
        <v>804</v>
      </c>
      <c r="O31" s="20">
        <f>M31-N31</f>
        <v>37843.200000000004</v>
      </c>
      <c r="P31" s="20">
        <f>P26+P28*-1-P29</f>
        <v>804</v>
      </c>
      <c r="Q31" s="80" t="e">
        <f>M31-#REF!</f>
        <v>#REF!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23" t="s">
        <v>174</v>
      </c>
      <c r="E35" s="23" t="s">
        <v>174</v>
      </c>
      <c r="F35" s="23" t="s">
        <v>174</v>
      </c>
      <c r="G35" s="23" t="s">
        <v>175</v>
      </c>
      <c r="H35" s="23" t="s">
        <v>175</v>
      </c>
      <c r="I35" s="23" t="s">
        <v>175</v>
      </c>
      <c r="J35" s="23" t="s">
        <v>176</v>
      </c>
      <c r="K35" s="23" t="s">
        <v>176</v>
      </c>
      <c r="L35" s="23" t="s">
        <v>176</v>
      </c>
      <c r="M35" s="23" t="s">
        <v>177</v>
      </c>
      <c r="N35" s="23" t="s">
        <v>177</v>
      </c>
      <c r="O35" s="23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 aca="true" t="shared" si="10" ref="F37:F56">D37-E37</f>
        <v>0</v>
      </c>
      <c r="G37" s="25">
        <v>0</v>
      </c>
      <c r="H37" s="25">
        <v>0</v>
      </c>
      <c r="I37" s="25">
        <f aca="true" t="shared" si="11" ref="I37:I56">G37-H37</f>
        <v>0</v>
      </c>
      <c r="J37" s="25">
        <v>0</v>
      </c>
      <c r="K37" s="25">
        <v>0</v>
      </c>
      <c r="L37" s="25">
        <f aca="true" t="shared" si="12" ref="L37:L56">J37-K37</f>
        <v>0</v>
      </c>
      <c r="M37" s="25">
        <v>0</v>
      </c>
      <c r="N37" s="25">
        <v>0</v>
      </c>
      <c r="O37" s="25">
        <f aca="true" t="shared" si="13" ref="O37:O56">M37-N37</f>
        <v>0</v>
      </c>
      <c r="P37" s="25">
        <v>0</v>
      </c>
      <c r="Q37" s="78" t="e">
        <f>M37-#REF!</f>
        <v>#REF!</v>
      </c>
    </row>
    <row r="38" spans="1:17" ht="12.75">
      <c r="A38" s="44">
        <v>3120</v>
      </c>
      <c r="B38" s="44">
        <v>3120</v>
      </c>
      <c r="C38" s="3" t="s">
        <v>91</v>
      </c>
      <c r="D38" s="25">
        <v>0</v>
      </c>
      <c r="E38" s="25">
        <v>0</v>
      </c>
      <c r="F38" s="25">
        <f t="shared" si="10"/>
        <v>0</v>
      </c>
      <c r="G38" s="25">
        <v>0</v>
      </c>
      <c r="H38" s="25">
        <v>0</v>
      </c>
      <c r="I38" s="25">
        <f t="shared" si="11"/>
        <v>0</v>
      </c>
      <c r="J38" s="25">
        <v>0</v>
      </c>
      <c r="K38" s="25">
        <v>0</v>
      </c>
      <c r="L38" s="25">
        <f t="shared" si="12"/>
        <v>0</v>
      </c>
      <c r="M38" s="25">
        <v>0</v>
      </c>
      <c r="N38" s="25">
        <v>0</v>
      </c>
      <c r="O38" s="25">
        <f t="shared" si="13"/>
        <v>0</v>
      </c>
      <c r="P38" s="25">
        <v>0</v>
      </c>
      <c r="Q38" s="78" t="e">
        <f>M38-#REF!</f>
        <v>#REF!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0</v>
      </c>
      <c r="F39" s="25">
        <f t="shared" si="10"/>
        <v>0</v>
      </c>
      <c r="G39" s="25">
        <v>0</v>
      </c>
      <c r="H39" s="25">
        <v>0</v>
      </c>
      <c r="I39" s="25">
        <f t="shared" si="11"/>
        <v>0</v>
      </c>
      <c r="J39" s="25">
        <v>0</v>
      </c>
      <c r="K39" s="25">
        <v>0</v>
      </c>
      <c r="L39" s="25">
        <f t="shared" si="12"/>
        <v>0</v>
      </c>
      <c r="M39" s="25">
        <v>0</v>
      </c>
      <c r="N39" s="25">
        <v>0</v>
      </c>
      <c r="O39" s="25">
        <f t="shared" si="13"/>
        <v>0</v>
      </c>
      <c r="P39" s="25">
        <v>0</v>
      </c>
      <c r="Q39" s="78" t="e">
        <f>M39-#REF!</f>
        <v>#REF!</v>
      </c>
    </row>
    <row r="40" spans="1:17" ht="12.75">
      <c r="A40" s="44">
        <v>3130</v>
      </c>
      <c r="B40" s="44">
        <v>3130</v>
      </c>
      <c r="C40" s="3" t="s">
        <v>93</v>
      </c>
      <c r="D40" s="25">
        <v>0</v>
      </c>
      <c r="E40" s="25">
        <v>0</v>
      </c>
      <c r="F40" s="25">
        <f t="shared" si="10"/>
        <v>0</v>
      </c>
      <c r="G40" s="25">
        <v>0</v>
      </c>
      <c r="H40" s="25">
        <v>0</v>
      </c>
      <c r="I40" s="25">
        <f t="shared" si="11"/>
        <v>0</v>
      </c>
      <c r="J40" s="25">
        <v>0</v>
      </c>
      <c r="K40" s="25">
        <v>0</v>
      </c>
      <c r="L40" s="25">
        <f t="shared" si="12"/>
        <v>0</v>
      </c>
      <c r="M40" s="25">
        <v>0</v>
      </c>
      <c r="N40" s="25">
        <v>0</v>
      </c>
      <c r="O40" s="25">
        <f t="shared" si="13"/>
        <v>0</v>
      </c>
      <c r="P40" s="25">
        <v>0</v>
      </c>
      <c r="Q40" s="78" t="e">
        <f>M40-#REF!</f>
        <v>#REF!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 t="e">
        <f>M41-#REF!</f>
        <v>#REF!</v>
      </c>
    </row>
    <row r="42" spans="1:17" ht="12.75">
      <c r="A42" s="44">
        <v>3210</v>
      </c>
      <c r="B42" s="44">
        <v>3210</v>
      </c>
      <c r="C42" s="3" t="s">
        <v>95</v>
      </c>
      <c r="D42" s="25">
        <v>5760</v>
      </c>
      <c r="E42" s="25">
        <v>6000</v>
      </c>
      <c r="F42" s="25">
        <f t="shared" si="10"/>
        <v>-240</v>
      </c>
      <c r="G42" s="25">
        <v>6560</v>
      </c>
      <c r="H42" s="25">
        <v>6000</v>
      </c>
      <c r="I42" s="25">
        <f t="shared" si="11"/>
        <v>560</v>
      </c>
      <c r="J42" s="25">
        <v>6560</v>
      </c>
      <c r="K42" s="25">
        <v>6000</v>
      </c>
      <c r="L42" s="25">
        <f t="shared" si="12"/>
        <v>560</v>
      </c>
      <c r="M42" s="25">
        <v>9440</v>
      </c>
      <c r="N42" s="25">
        <v>12000</v>
      </c>
      <c r="O42" s="25">
        <f t="shared" si="13"/>
        <v>-2560</v>
      </c>
      <c r="P42" s="25">
        <v>12000</v>
      </c>
      <c r="Q42" s="78" t="e">
        <f>M42-#REF!</f>
        <v>#REF!</v>
      </c>
    </row>
    <row r="43" spans="1:17" ht="12.75">
      <c r="A43" s="44">
        <v>3215</v>
      </c>
      <c r="B43" s="44">
        <v>3215</v>
      </c>
      <c r="C43" s="3" t="s">
        <v>96</v>
      </c>
      <c r="D43" s="25">
        <v>0</v>
      </c>
      <c r="E43" s="25">
        <v>0</v>
      </c>
      <c r="F43" s="25">
        <f t="shared" si="10"/>
        <v>0</v>
      </c>
      <c r="G43" s="25">
        <v>0</v>
      </c>
      <c r="H43" s="25">
        <v>0</v>
      </c>
      <c r="I43" s="25">
        <f t="shared" si="11"/>
        <v>0</v>
      </c>
      <c r="J43" s="25">
        <v>0</v>
      </c>
      <c r="K43" s="25">
        <v>0</v>
      </c>
      <c r="L43" s="25">
        <f t="shared" si="12"/>
        <v>0</v>
      </c>
      <c r="M43" s="25">
        <v>0</v>
      </c>
      <c r="N43" s="25">
        <v>0</v>
      </c>
      <c r="O43" s="25">
        <f t="shared" si="13"/>
        <v>0</v>
      </c>
      <c r="P43" s="25">
        <v>0</v>
      </c>
      <c r="Q43" s="78" t="e">
        <f>M43-#REF!</f>
        <v>#REF!</v>
      </c>
    </row>
    <row r="44" spans="1:17" ht="12.75">
      <c r="A44" s="44">
        <v>3217</v>
      </c>
      <c r="B44" s="44">
        <v>3217</v>
      </c>
      <c r="C44" s="3" t="s">
        <v>97</v>
      </c>
      <c r="D44" s="25">
        <v>0</v>
      </c>
      <c r="E44" s="25">
        <v>0</v>
      </c>
      <c r="F44" s="25">
        <f t="shared" si="10"/>
        <v>0</v>
      </c>
      <c r="G44" s="25">
        <v>0</v>
      </c>
      <c r="H44" s="25">
        <v>0</v>
      </c>
      <c r="I44" s="25">
        <f t="shared" si="11"/>
        <v>0</v>
      </c>
      <c r="J44" s="25">
        <v>0</v>
      </c>
      <c r="K44" s="25">
        <v>0</v>
      </c>
      <c r="L44" s="25">
        <f t="shared" si="12"/>
        <v>0</v>
      </c>
      <c r="M44" s="25">
        <v>0</v>
      </c>
      <c r="N44" s="25">
        <v>0</v>
      </c>
      <c r="O44" s="25">
        <f t="shared" si="13"/>
        <v>0</v>
      </c>
      <c r="P44" s="25">
        <v>0</v>
      </c>
      <c r="Q44" s="78" t="e">
        <f>M44-#REF!</f>
        <v>#REF!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0</v>
      </c>
      <c r="H45" s="25">
        <v>0</v>
      </c>
      <c r="I45" s="25">
        <f t="shared" si="11"/>
        <v>0</v>
      </c>
      <c r="J45" s="25">
        <v>0</v>
      </c>
      <c r="K45" s="25">
        <v>0</v>
      </c>
      <c r="L45" s="25">
        <f t="shared" si="12"/>
        <v>0</v>
      </c>
      <c r="M45" s="25">
        <v>0</v>
      </c>
      <c r="N45" s="25">
        <v>0</v>
      </c>
      <c r="O45" s="25">
        <f t="shared" si="13"/>
        <v>0</v>
      </c>
      <c r="P45" s="25">
        <v>0</v>
      </c>
      <c r="Q45" s="78" t="e">
        <f>M45-#REF!</f>
        <v>#REF!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0</v>
      </c>
      <c r="H46" s="25">
        <v>0</v>
      </c>
      <c r="I46" s="25">
        <f t="shared" si="11"/>
        <v>0</v>
      </c>
      <c r="J46" s="25">
        <v>0</v>
      </c>
      <c r="K46" s="25">
        <v>0</v>
      </c>
      <c r="L46" s="25">
        <f t="shared" si="12"/>
        <v>0</v>
      </c>
      <c r="M46" s="25">
        <v>0</v>
      </c>
      <c r="N46" s="25">
        <v>0</v>
      </c>
      <c r="O46" s="25">
        <f t="shared" si="13"/>
        <v>0</v>
      </c>
      <c r="P46" s="25">
        <v>0</v>
      </c>
      <c r="Q46" s="78" t="e">
        <f>M46-#REF!</f>
        <v>#REF!</v>
      </c>
    </row>
    <row r="47" spans="1:17" ht="12.75">
      <c r="A47" s="44">
        <v>3320</v>
      </c>
      <c r="B47" s="44">
        <v>3320</v>
      </c>
      <c r="C47" s="3" t="s">
        <v>100</v>
      </c>
      <c r="D47" s="25">
        <v>0</v>
      </c>
      <c r="E47" s="25">
        <v>3000</v>
      </c>
      <c r="F47" s="25">
        <f t="shared" si="10"/>
        <v>-3000</v>
      </c>
      <c r="G47" s="25">
        <v>0</v>
      </c>
      <c r="H47" s="25">
        <v>3000</v>
      </c>
      <c r="I47" s="25">
        <f t="shared" si="11"/>
        <v>-3000</v>
      </c>
      <c r="J47" s="25">
        <v>540</v>
      </c>
      <c r="K47" s="25">
        <v>3000</v>
      </c>
      <c r="L47" s="25">
        <f t="shared" si="12"/>
        <v>-2460</v>
      </c>
      <c r="M47" s="25">
        <v>920</v>
      </c>
      <c r="N47" s="25">
        <v>3000</v>
      </c>
      <c r="O47" s="25">
        <f t="shared" si="13"/>
        <v>-2080</v>
      </c>
      <c r="P47" s="25">
        <v>3000</v>
      </c>
      <c r="Q47" s="78" t="e">
        <f>M47-#REF!</f>
        <v>#REF!</v>
      </c>
    </row>
    <row r="48" spans="1:17" ht="12.75">
      <c r="A48" s="44">
        <v>3321</v>
      </c>
      <c r="B48" s="44">
        <v>3321</v>
      </c>
      <c r="C48" s="3" t="s">
        <v>101</v>
      </c>
      <c r="D48" s="25">
        <v>0</v>
      </c>
      <c r="E48" s="25">
        <v>0</v>
      </c>
      <c r="F48" s="25">
        <f t="shared" si="10"/>
        <v>0</v>
      </c>
      <c r="G48" s="25">
        <v>0</v>
      </c>
      <c r="H48" s="25">
        <v>0</v>
      </c>
      <c r="I48" s="25">
        <f t="shared" si="11"/>
        <v>0</v>
      </c>
      <c r="J48" s="25">
        <v>0</v>
      </c>
      <c r="K48" s="25">
        <v>0</v>
      </c>
      <c r="L48" s="25">
        <f t="shared" si="12"/>
        <v>0</v>
      </c>
      <c r="M48" s="25">
        <v>0</v>
      </c>
      <c r="N48" s="25">
        <v>0</v>
      </c>
      <c r="O48" s="25">
        <f t="shared" si="13"/>
        <v>0</v>
      </c>
      <c r="P48" s="25">
        <v>0</v>
      </c>
      <c r="Q48" s="78" t="e">
        <f>M48-#REF!</f>
        <v>#REF!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0</v>
      </c>
      <c r="F49" s="25">
        <f t="shared" si="10"/>
        <v>0</v>
      </c>
      <c r="G49" s="25">
        <v>0</v>
      </c>
      <c r="H49" s="25">
        <v>0</v>
      </c>
      <c r="I49" s="25">
        <f t="shared" si="11"/>
        <v>0</v>
      </c>
      <c r="J49" s="25">
        <v>500</v>
      </c>
      <c r="K49" s="25">
        <v>0</v>
      </c>
      <c r="L49" s="25">
        <f t="shared" si="12"/>
        <v>500</v>
      </c>
      <c r="M49" s="25">
        <v>500</v>
      </c>
      <c r="N49" s="25">
        <v>0</v>
      </c>
      <c r="O49" s="25">
        <f t="shared" si="13"/>
        <v>500</v>
      </c>
      <c r="P49" s="25">
        <v>0</v>
      </c>
      <c r="Q49" s="78" t="e">
        <f>M49-#REF!</f>
        <v>#REF!</v>
      </c>
    </row>
    <row r="50" spans="1:17" ht="12.75">
      <c r="A50" s="44">
        <v>3350</v>
      </c>
      <c r="B50" s="44">
        <v>3350</v>
      </c>
      <c r="C50" s="3" t="s">
        <v>102</v>
      </c>
      <c r="D50" s="25">
        <v>0</v>
      </c>
      <c r="E50" s="25">
        <v>0</v>
      </c>
      <c r="F50" s="25">
        <f t="shared" si="10"/>
        <v>0</v>
      </c>
      <c r="G50" s="25">
        <v>0</v>
      </c>
      <c r="H50" s="25">
        <v>0</v>
      </c>
      <c r="I50" s="25">
        <f t="shared" si="11"/>
        <v>0</v>
      </c>
      <c r="J50" s="25">
        <v>0</v>
      </c>
      <c r="K50" s="25">
        <v>0</v>
      </c>
      <c r="L50" s="25">
        <f t="shared" si="12"/>
        <v>0</v>
      </c>
      <c r="M50" s="25">
        <v>0</v>
      </c>
      <c r="N50" s="25">
        <v>0</v>
      </c>
      <c r="O50" s="25">
        <f t="shared" si="13"/>
        <v>0</v>
      </c>
      <c r="P50" s="25">
        <v>0</v>
      </c>
      <c r="Q50" s="78" t="e">
        <f>M50-#REF!</f>
        <v>#REF!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 t="e">
        <f>M51-#REF!</f>
        <v>#REF!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f t="shared" si="12"/>
        <v>0</v>
      </c>
      <c r="M52" s="25">
        <v>0</v>
      </c>
      <c r="N52" s="25">
        <v>0</v>
      </c>
      <c r="O52" s="25">
        <f t="shared" si="13"/>
        <v>0</v>
      </c>
      <c r="P52" s="25">
        <v>0</v>
      </c>
      <c r="Q52" s="78" t="e">
        <f>M52-#REF!</f>
        <v>#REF!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 t="e">
        <f>M53-#REF!</f>
        <v>#REF!</v>
      </c>
    </row>
    <row r="54" spans="1:17" ht="12.75">
      <c r="A54" s="44">
        <v>3605</v>
      </c>
      <c r="B54" s="44">
        <v>3605</v>
      </c>
      <c r="C54" s="3" t="s">
        <v>104</v>
      </c>
      <c r="D54" s="25">
        <v>0</v>
      </c>
      <c r="E54" s="25">
        <v>0</v>
      </c>
      <c r="F54" s="25">
        <f t="shared" si="10"/>
        <v>0</v>
      </c>
      <c r="G54" s="25">
        <v>0</v>
      </c>
      <c r="H54" s="25">
        <v>0</v>
      </c>
      <c r="I54" s="25">
        <f t="shared" si="11"/>
        <v>0</v>
      </c>
      <c r="J54" s="25">
        <v>0</v>
      </c>
      <c r="K54" s="25">
        <v>0</v>
      </c>
      <c r="L54" s="25">
        <f t="shared" si="12"/>
        <v>0</v>
      </c>
      <c r="M54" s="25">
        <v>0</v>
      </c>
      <c r="N54" s="25">
        <v>0</v>
      </c>
      <c r="O54" s="25">
        <f t="shared" si="13"/>
        <v>0</v>
      </c>
      <c r="P54" s="25">
        <v>0</v>
      </c>
      <c r="Q54" s="78" t="e">
        <f>M54-#REF!</f>
        <v>#REF!</v>
      </c>
    </row>
    <row r="55" spans="1:17" ht="12.75">
      <c r="A55" s="44">
        <v>3610</v>
      </c>
      <c r="B55" s="44">
        <v>3610</v>
      </c>
      <c r="C55" s="3" t="s">
        <v>105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f t="shared" si="12"/>
        <v>0</v>
      </c>
      <c r="M55" s="25">
        <v>0</v>
      </c>
      <c r="N55" s="25">
        <v>0</v>
      </c>
      <c r="O55" s="25">
        <f t="shared" si="13"/>
        <v>0</v>
      </c>
      <c r="P55" s="25">
        <v>0</v>
      </c>
      <c r="Q55" s="78" t="e">
        <f>M55-#REF!</f>
        <v>#REF!</v>
      </c>
    </row>
    <row r="56" spans="1:17" ht="12.75">
      <c r="A56" s="44"/>
      <c r="B56" s="44"/>
      <c r="C56" s="17" t="s">
        <v>6</v>
      </c>
      <c r="D56" s="18">
        <f>SUM(D37:D55)</f>
        <v>5760</v>
      </c>
      <c r="E56" s="18">
        <f>SUM(E37:E55)</f>
        <v>9000</v>
      </c>
      <c r="F56" s="18">
        <f t="shared" si="10"/>
        <v>-3240</v>
      </c>
      <c r="G56" s="18">
        <f>SUM(G37:G55)</f>
        <v>6560</v>
      </c>
      <c r="H56" s="18">
        <f>SUM(H37:H55)</f>
        <v>9000</v>
      </c>
      <c r="I56" s="18">
        <f t="shared" si="11"/>
        <v>-2440</v>
      </c>
      <c r="J56" s="18">
        <f>SUM(J37:J55)</f>
        <v>7600</v>
      </c>
      <c r="K56" s="18">
        <f>SUM(K37:K55)</f>
        <v>9000</v>
      </c>
      <c r="L56" s="18">
        <f t="shared" si="12"/>
        <v>-1400</v>
      </c>
      <c r="M56" s="18">
        <f>SUM(M37:M55)</f>
        <v>10860</v>
      </c>
      <c r="N56" s="18">
        <f>SUM(N37:N55)</f>
        <v>15000</v>
      </c>
      <c r="O56" s="18">
        <f t="shared" si="13"/>
        <v>-4140</v>
      </c>
      <c r="P56" s="18">
        <f>SUM(P37:P55)</f>
        <v>15000</v>
      </c>
      <c r="Q56" s="79" t="e">
        <f>M56-#REF!</f>
        <v>#REF!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25520.26</v>
      </c>
      <c r="E58" s="25">
        <v>10000</v>
      </c>
      <c r="F58" s="25">
        <f aca="true" t="shared" si="14" ref="F58:F64">D58-E58</f>
        <v>15520.259999999998</v>
      </c>
      <c r="G58" s="25">
        <v>75643.26</v>
      </c>
      <c r="H58" s="25">
        <v>20000</v>
      </c>
      <c r="I58" s="25">
        <f aca="true" t="shared" si="15" ref="I58:I64">G58-H58</f>
        <v>55643.259999999995</v>
      </c>
      <c r="J58" s="25">
        <v>98343.03</v>
      </c>
      <c r="K58" s="25">
        <v>30000</v>
      </c>
      <c r="L58" s="25">
        <f aca="true" t="shared" si="16" ref="L58:L64">J58-K58</f>
        <v>68343.03</v>
      </c>
      <c r="M58" s="25">
        <v>75242.8</v>
      </c>
      <c r="N58" s="25">
        <v>40000</v>
      </c>
      <c r="O58" s="25">
        <f aca="true" t="shared" si="17" ref="O58:O64">M58-N58</f>
        <v>35242.8</v>
      </c>
      <c r="P58" s="25">
        <v>40000</v>
      </c>
      <c r="Q58" s="78" t="e">
        <f>M58-#REF!</f>
        <v>#REF!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2121</v>
      </c>
      <c r="N59" s="25">
        <v>3680</v>
      </c>
      <c r="O59" s="25">
        <f t="shared" si="17"/>
        <v>-1559</v>
      </c>
      <c r="P59" s="25">
        <v>3680</v>
      </c>
      <c r="Q59" s="78" t="e">
        <f>M59-#REF!</f>
        <v>#REF!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0</v>
      </c>
      <c r="H60" s="25">
        <v>0</v>
      </c>
      <c r="I60" s="25">
        <f t="shared" si="15"/>
        <v>0</v>
      </c>
      <c r="J60" s="25">
        <v>14613</v>
      </c>
      <c r="K60" s="25">
        <v>11624</v>
      </c>
      <c r="L60" s="25">
        <f t="shared" si="16"/>
        <v>2989</v>
      </c>
      <c r="M60" s="25">
        <v>14613</v>
      </c>
      <c r="N60" s="25">
        <v>11624</v>
      </c>
      <c r="O60" s="25">
        <f t="shared" si="17"/>
        <v>2989</v>
      </c>
      <c r="P60" s="25">
        <v>11624</v>
      </c>
      <c r="Q60" s="78" t="e">
        <f>M60-#REF!</f>
        <v>#REF!</v>
      </c>
    </row>
    <row r="61" spans="1:17" ht="12.75">
      <c r="A61" s="44">
        <v>3630</v>
      </c>
      <c r="B61" s="44">
        <v>3630</v>
      </c>
      <c r="C61" s="3" t="s">
        <v>109</v>
      </c>
      <c r="D61" s="25">
        <v>0</v>
      </c>
      <c r="E61" s="25">
        <v>0</v>
      </c>
      <c r="F61" s="25">
        <f t="shared" si="14"/>
        <v>0</v>
      </c>
      <c r="G61" s="25">
        <v>0</v>
      </c>
      <c r="H61" s="25">
        <v>0</v>
      </c>
      <c r="I61" s="25">
        <f t="shared" si="15"/>
        <v>0</v>
      </c>
      <c r="J61" s="25">
        <v>0</v>
      </c>
      <c r="K61" s="25">
        <v>0</v>
      </c>
      <c r="L61" s="25">
        <f t="shared" si="16"/>
        <v>0</v>
      </c>
      <c r="M61" s="25">
        <v>0</v>
      </c>
      <c r="N61" s="25">
        <v>0</v>
      </c>
      <c r="O61" s="25">
        <f t="shared" si="17"/>
        <v>0</v>
      </c>
      <c r="P61" s="25">
        <v>0</v>
      </c>
      <c r="Q61" s="78" t="e">
        <f>M61-#REF!</f>
        <v>#REF!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D62-E62</f>
        <v>0</v>
      </c>
      <c r="G62" s="25">
        <v>0</v>
      </c>
      <c r="H62" s="25">
        <v>0</v>
      </c>
      <c r="I62" s="25">
        <f>G62-H62</f>
        <v>0</v>
      </c>
      <c r="J62" s="25">
        <v>0</v>
      </c>
      <c r="K62" s="25">
        <v>0</v>
      </c>
      <c r="L62" s="25">
        <f>J62-K62</f>
        <v>0</v>
      </c>
      <c r="M62" s="25">
        <v>0</v>
      </c>
      <c r="N62" s="25">
        <v>0</v>
      </c>
      <c r="O62" s="25">
        <f>M62-N62</f>
        <v>0</v>
      </c>
      <c r="P62" s="25">
        <v>0</v>
      </c>
      <c r="Q62" s="78" t="e">
        <f>M62-#REF!</f>
        <v>#REF!</v>
      </c>
    </row>
    <row r="63" spans="1:17" ht="12.75">
      <c r="A63" s="44">
        <v>3990</v>
      </c>
      <c r="B63" s="44">
        <v>3990</v>
      </c>
      <c r="C63" s="3" t="s">
        <v>110</v>
      </c>
      <c r="D63" s="25">
        <v>500</v>
      </c>
      <c r="E63" s="25">
        <v>0</v>
      </c>
      <c r="F63" s="25">
        <f t="shared" si="14"/>
        <v>500</v>
      </c>
      <c r="G63" s="25">
        <v>500</v>
      </c>
      <c r="H63" s="25">
        <v>0</v>
      </c>
      <c r="I63" s="25">
        <f t="shared" si="15"/>
        <v>500</v>
      </c>
      <c r="J63" s="25">
        <v>500</v>
      </c>
      <c r="K63" s="25">
        <v>0</v>
      </c>
      <c r="L63" s="25">
        <f t="shared" si="16"/>
        <v>500</v>
      </c>
      <c r="M63" s="25">
        <v>500</v>
      </c>
      <c r="N63" s="25">
        <v>0</v>
      </c>
      <c r="O63" s="25">
        <f t="shared" si="17"/>
        <v>500</v>
      </c>
      <c r="P63" s="25">
        <v>0</v>
      </c>
      <c r="Q63" s="78" t="e">
        <f>M63-#REF!</f>
        <v>#REF!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 t="e">
        <f>M64-#REF!</f>
        <v>#REF!</v>
      </c>
    </row>
    <row r="65" spans="1:17" ht="12.75">
      <c r="A65" s="44"/>
      <c r="B65" s="44"/>
      <c r="C65" s="17" t="s">
        <v>17</v>
      </c>
      <c r="D65" s="18">
        <f>SUM(D58:D64)</f>
        <v>26020.26</v>
      </c>
      <c r="E65" s="18">
        <f aca="true" t="shared" si="18" ref="E65:P65">SUM(E58:E64)</f>
        <v>10000</v>
      </c>
      <c r="F65" s="18">
        <f t="shared" si="18"/>
        <v>16020.259999999998</v>
      </c>
      <c r="G65" s="18">
        <f t="shared" si="18"/>
        <v>76143.26</v>
      </c>
      <c r="H65" s="18">
        <f t="shared" si="18"/>
        <v>20000</v>
      </c>
      <c r="I65" s="18">
        <f t="shared" si="18"/>
        <v>56143.259999999995</v>
      </c>
      <c r="J65" s="18">
        <f t="shared" si="18"/>
        <v>113456.03</v>
      </c>
      <c r="K65" s="18">
        <f t="shared" si="18"/>
        <v>41624</v>
      </c>
      <c r="L65" s="18">
        <f t="shared" si="18"/>
        <v>71832.03</v>
      </c>
      <c r="M65" s="18">
        <f t="shared" si="18"/>
        <v>92476.8</v>
      </c>
      <c r="N65" s="18">
        <f t="shared" si="18"/>
        <v>55304</v>
      </c>
      <c r="O65" s="18">
        <f t="shared" si="18"/>
        <v>37172.8</v>
      </c>
      <c r="P65" s="18">
        <f t="shared" si="18"/>
        <v>55304</v>
      </c>
      <c r="Q65" s="79" t="e">
        <f>M65-#REF!</f>
        <v>#REF!</v>
      </c>
    </row>
    <row r="66" spans="1:17" ht="12.75">
      <c r="A66" s="21"/>
      <c r="B66" s="21"/>
      <c r="C66" s="17" t="s">
        <v>2</v>
      </c>
      <c r="D66" s="18">
        <f>D56+D65</f>
        <v>31780.26</v>
      </c>
      <c r="E66" s="18">
        <f aca="true" t="shared" si="19" ref="E66:P66">E56+E65</f>
        <v>19000</v>
      </c>
      <c r="F66" s="18">
        <f t="shared" si="19"/>
        <v>12780.259999999998</v>
      </c>
      <c r="G66" s="18">
        <f t="shared" si="19"/>
        <v>82703.26</v>
      </c>
      <c r="H66" s="18">
        <f t="shared" si="19"/>
        <v>29000</v>
      </c>
      <c r="I66" s="18">
        <f t="shared" si="19"/>
        <v>53703.259999999995</v>
      </c>
      <c r="J66" s="18">
        <f t="shared" si="19"/>
        <v>121056.03</v>
      </c>
      <c r="K66" s="18">
        <f t="shared" si="19"/>
        <v>50624</v>
      </c>
      <c r="L66" s="18">
        <f t="shared" si="19"/>
        <v>70432.03</v>
      </c>
      <c r="M66" s="18">
        <f t="shared" si="19"/>
        <v>103336.8</v>
      </c>
      <c r="N66" s="18">
        <f t="shared" si="19"/>
        <v>70304</v>
      </c>
      <c r="O66" s="18">
        <f t="shared" si="19"/>
        <v>33032.8</v>
      </c>
      <c r="P66" s="18">
        <f t="shared" si="19"/>
        <v>70304</v>
      </c>
      <c r="Q66" s="79" t="e">
        <f>M66-#REF!</f>
        <v>#REF!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0</v>
      </c>
      <c r="E68" s="25">
        <v>0</v>
      </c>
      <c r="F68" s="25">
        <f aca="true" t="shared" si="20" ref="F68:F83">D68-E68</f>
        <v>0</v>
      </c>
      <c r="G68" s="25">
        <v>0</v>
      </c>
      <c r="H68" s="25">
        <v>0</v>
      </c>
      <c r="I68" s="25">
        <f aca="true" t="shared" si="21" ref="I68:I83">G68-H68</f>
        <v>0</v>
      </c>
      <c r="J68" s="25">
        <v>0</v>
      </c>
      <c r="K68" s="25">
        <v>0</v>
      </c>
      <c r="L68" s="25">
        <f aca="true" t="shared" si="22" ref="L68:L83">J68-K68</f>
        <v>0</v>
      </c>
      <c r="M68" s="25">
        <v>0</v>
      </c>
      <c r="N68" s="25">
        <v>0</v>
      </c>
      <c r="O68" s="25">
        <f aca="true" t="shared" si="23" ref="O68:O83">M68-N68</f>
        <v>0</v>
      </c>
      <c r="P68" s="25">
        <v>0</v>
      </c>
      <c r="Q68" s="78" t="e">
        <f>M68-#REF!</f>
        <v>#REF!</v>
      </c>
    </row>
    <row r="69" spans="1:17" ht="12.75">
      <c r="A69" s="44">
        <v>4221</v>
      </c>
      <c r="B69" s="44">
        <v>4221</v>
      </c>
      <c r="C69" s="3" t="s">
        <v>58</v>
      </c>
      <c r="D69" s="25">
        <v>0</v>
      </c>
      <c r="E69" s="25">
        <v>0</v>
      </c>
      <c r="F69" s="25">
        <f t="shared" si="20"/>
        <v>0</v>
      </c>
      <c r="G69" s="25">
        <v>0</v>
      </c>
      <c r="H69" s="25">
        <v>0</v>
      </c>
      <c r="I69" s="25">
        <f t="shared" si="21"/>
        <v>0</v>
      </c>
      <c r="J69" s="25">
        <v>0</v>
      </c>
      <c r="K69" s="25">
        <v>0</v>
      </c>
      <c r="L69" s="25">
        <f t="shared" si="22"/>
        <v>0</v>
      </c>
      <c r="M69" s="25">
        <v>0</v>
      </c>
      <c r="N69" s="25">
        <v>0</v>
      </c>
      <c r="O69" s="25">
        <f t="shared" si="23"/>
        <v>0</v>
      </c>
      <c r="P69" s="25">
        <v>0</v>
      </c>
      <c r="Q69" s="78" t="e">
        <f>M69-#REF!</f>
        <v>#REF!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D70-E70</f>
        <v>0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0</v>
      </c>
      <c r="N70" s="25">
        <v>0</v>
      </c>
      <c r="O70" s="25">
        <f>M70-N70</f>
        <v>0</v>
      </c>
      <c r="P70" s="25">
        <v>0</v>
      </c>
      <c r="Q70" s="78" t="e">
        <f>M70-#REF!</f>
        <v>#REF!</v>
      </c>
    </row>
    <row r="71" spans="1:17" ht="12.75">
      <c r="A71" s="44">
        <v>4225</v>
      </c>
      <c r="B71" s="44">
        <v>4225</v>
      </c>
      <c r="C71" s="3" t="s">
        <v>113</v>
      </c>
      <c r="D71" s="25">
        <v>0</v>
      </c>
      <c r="E71" s="25">
        <v>0</v>
      </c>
      <c r="F71" s="25">
        <f t="shared" si="20"/>
        <v>0</v>
      </c>
      <c r="G71" s="25">
        <v>0</v>
      </c>
      <c r="H71" s="25">
        <v>0</v>
      </c>
      <c r="I71" s="25">
        <f t="shared" si="21"/>
        <v>0</v>
      </c>
      <c r="J71" s="25">
        <v>845.36</v>
      </c>
      <c r="K71" s="25">
        <v>0</v>
      </c>
      <c r="L71" s="25">
        <f t="shared" si="22"/>
        <v>845.36</v>
      </c>
      <c r="M71" s="25">
        <v>845.36</v>
      </c>
      <c r="N71" s="25">
        <v>0</v>
      </c>
      <c r="O71" s="25">
        <f t="shared" si="23"/>
        <v>845.36</v>
      </c>
      <c r="P71" s="25">
        <v>0</v>
      </c>
      <c r="Q71" s="78" t="e">
        <f>M71-#REF!</f>
        <v>#REF!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1000</v>
      </c>
      <c r="F72" s="25">
        <f t="shared" si="20"/>
        <v>-1000</v>
      </c>
      <c r="G72" s="25">
        <v>0</v>
      </c>
      <c r="H72" s="25">
        <v>1000</v>
      </c>
      <c r="I72" s="25">
        <f t="shared" si="21"/>
        <v>-1000</v>
      </c>
      <c r="J72" s="25">
        <v>0</v>
      </c>
      <c r="K72" s="25">
        <v>1000</v>
      </c>
      <c r="L72" s="25">
        <f t="shared" si="22"/>
        <v>-1000</v>
      </c>
      <c r="M72" s="25">
        <v>0</v>
      </c>
      <c r="N72" s="25">
        <v>1000</v>
      </c>
      <c r="O72" s="25">
        <f t="shared" si="23"/>
        <v>-1000</v>
      </c>
      <c r="P72" s="25">
        <v>1000</v>
      </c>
      <c r="Q72" s="78" t="e">
        <f>M72-#REF!</f>
        <v>#REF!</v>
      </c>
    </row>
    <row r="73" spans="1:17" ht="12.75">
      <c r="A73" s="44">
        <v>4230</v>
      </c>
      <c r="B73" s="44">
        <v>4230</v>
      </c>
      <c r="C73" s="3" t="s">
        <v>115</v>
      </c>
      <c r="D73" s="25">
        <v>0</v>
      </c>
      <c r="E73" s="25">
        <v>0</v>
      </c>
      <c r="F73" s="25">
        <f t="shared" si="20"/>
        <v>0</v>
      </c>
      <c r="G73" s="25">
        <v>0</v>
      </c>
      <c r="H73" s="25">
        <v>0</v>
      </c>
      <c r="I73" s="25">
        <f t="shared" si="21"/>
        <v>0</v>
      </c>
      <c r="J73" s="25">
        <v>0</v>
      </c>
      <c r="K73" s="25">
        <v>0</v>
      </c>
      <c r="L73" s="25">
        <f t="shared" si="22"/>
        <v>0</v>
      </c>
      <c r="M73" s="25">
        <v>0</v>
      </c>
      <c r="N73" s="25">
        <v>0</v>
      </c>
      <c r="O73" s="25">
        <f t="shared" si="23"/>
        <v>0</v>
      </c>
      <c r="P73" s="25">
        <v>0</v>
      </c>
      <c r="Q73" s="78" t="e">
        <f>M73-#REF!</f>
        <v>#REF!</v>
      </c>
    </row>
    <row r="74" spans="1:17" ht="12.75">
      <c r="A74" s="44">
        <v>4241</v>
      </c>
      <c r="B74" s="44">
        <v>4241</v>
      </c>
      <c r="C74" s="3" t="s">
        <v>117</v>
      </c>
      <c r="D74" s="25">
        <v>0</v>
      </c>
      <c r="E74" s="25">
        <v>0</v>
      </c>
      <c r="F74" s="25">
        <f t="shared" si="20"/>
        <v>0</v>
      </c>
      <c r="G74" s="25">
        <v>0</v>
      </c>
      <c r="H74" s="25">
        <v>0</v>
      </c>
      <c r="I74" s="25">
        <f t="shared" si="21"/>
        <v>0</v>
      </c>
      <c r="J74" s="25">
        <v>0</v>
      </c>
      <c r="K74" s="25">
        <v>0</v>
      </c>
      <c r="L74" s="25">
        <f t="shared" si="22"/>
        <v>0</v>
      </c>
      <c r="M74" s="25">
        <v>0</v>
      </c>
      <c r="N74" s="25">
        <v>0</v>
      </c>
      <c r="O74" s="25">
        <f t="shared" si="23"/>
        <v>0</v>
      </c>
      <c r="P74" s="25">
        <v>0</v>
      </c>
      <c r="Q74" s="78" t="e">
        <f>M74-#REF!</f>
        <v>#REF!</v>
      </c>
    </row>
    <row r="75" spans="1:17" ht="12.75">
      <c r="A75" s="44">
        <v>4247</v>
      </c>
      <c r="B75" s="44">
        <v>4247</v>
      </c>
      <c r="C75" s="3" t="s">
        <v>59</v>
      </c>
      <c r="D75" s="25">
        <v>0</v>
      </c>
      <c r="E75" s="25">
        <v>0</v>
      </c>
      <c r="F75" s="25">
        <f t="shared" si="20"/>
        <v>0</v>
      </c>
      <c r="G75" s="25">
        <v>0</v>
      </c>
      <c r="H75" s="25">
        <v>0</v>
      </c>
      <c r="I75" s="25">
        <f t="shared" si="21"/>
        <v>0</v>
      </c>
      <c r="J75" s="25">
        <v>0</v>
      </c>
      <c r="K75" s="25">
        <v>0</v>
      </c>
      <c r="L75" s="25">
        <f t="shared" si="22"/>
        <v>0</v>
      </c>
      <c r="M75" s="25">
        <v>0</v>
      </c>
      <c r="N75" s="25">
        <v>0</v>
      </c>
      <c r="O75" s="25">
        <f t="shared" si="23"/>
        <v>0</v>
      </c>
      <c r="P75" s="25">
        <v>0</v>
      </c>
      <c r="Q75" s="78" t="e">
        <f>M75-#REF!</f>
        <v>#REF!</v>
      </c>
    </row>
    <row r="76" spans="1:17" ht="12.75">
      <c r="A76" s="44">
        <v>4280</v>
      </c>
      <c r="B76" s="44">
        <v>4280</v>
      </c>
      <c r="C76" s="3" t="s">
        <v>119</v>
      </c>
      <c r="D76" s="25">
        <v>0</v>
      </c>
      <c r="E76" s="25">
        <v>0</v>
      </c>
      <c r="F76" s="25">
        <f t="shared" si="20"/>
        <v>0</v>
      </c>
      <c r="G76" s="25">
        <v>0</v>
      </c>
      <c r="H76" s="25">
        <v>0</v>
      </c>
      <c r="I76" s="25">
        <f t="shared" si="21"/>
        <v>0</v>
      </c>
      <c r="J76" s="25">
        <v>0</v>
      </c>
      <c r="K76" s="25">
        <v>0</v>
      </c>
      <c r="L76" s="25">
        <f t="shared" si="22"/>
        <v>0</v>
      </c>
      <c r="M76" s="25">
        <v>0</v>
      </c>
      <c r="N76" s="25">
        <v>0</v>
      </c>
      <c r="O76" s="25">
        <f t="shared" si="23"/>
        <v>0</v>
      </c>
      <c r="P76" s="25">
        <v>0</v>
      </c>
      <c r="Q76" s="78" t="e">
        <f>M76-#REF!</f>
        <v>#REF!</v>
      </c>
    </row>
    <row r="77" spans="1:17" ht="12.75">
      <c r="A77" s="44">
        <v>4300</v>
      </c>
      <c r="B77" s="44">
        <v>4300</v>
      </c>
      <c r="C77" s="3" t="s">
        <v>120</v>
      </c>
      <c r="D77" s="25">
        <v>0</v>
      </c>
      <c r="E77" s="25">
        <v>0</v>
      </c>
      <c r="F77" s="25">
        <f t="shared" si="20"/>
        <v>0</v>
      </c>
      <c r="G77" s="25">
        <v>0</v>
      </c>
      <c r="H77" s="25">
        <v>0</v>
      </c>
      <c r="I77" s="25">
        <f t="shared" si="21"/>
        <v>0</v>
      </c>
      <c r="J77" s="25">
        <v>0</v>
      </c>
      <c r="K77" s="25">
        <v>0</v>
      </c>
      <c r="L77" s="25">
        <f t="shared" si="22"/>
        <v>0</v>
      </c>
      <c r="M77" s="25">
        <v>0</v>
      </c>
      <c r="N77" s="25">
        <v>0</v>
      </c>
      <c r="O77" s="25">
        <f t="shared" si="23"/>
        <v>0</v>
      </c>
      <c r="P77" s="25">
        <v>0</v>
      </c>
      <c r="Q77" s="78" t="e">
        <f>M77-#REF!</f>
        <v>#REF!</v>
      </c>
    </row>
    <row r="78" spans="1:17" ht="12.75">
      <c r="A78" s="44">
        <v>4331</v>
      </c>
      <c r="B78" s="44">
        <v>4331</v>
      </c>
      <c r="C78" s="3" t="s">
        <v>121</v>
      </c>
      <c r="D78" s="25">
        <v>0</v>
      </c>
      <c r="E78" s="25">
        <v>0</v>
      </c>
      <c r="F78" s="25">
        <f t="shared" si="20"/>
        <v>0</v>
      </c>
      <c r="G78" s="25">
        <v>0</v>
      </c>
      <c r="H78" s="25">
        <v>0</v>
      </c>
      <c r="I78" s="25">
        <f t="shared" si="21"/>
        <v>0</v>
      </c>
      <c r="J78" s="25">
        <v>0</v>
      </c>
      <c r="K78" s="25">
        <v>0</v>
      </c>
      <c r="L78" s="25">
        <f t="shared" si="22"/>
        <v>0</v>
      </c>
      <c r="M78" s="25">
        <v>0</v>
      </c>
      <c r="N78" s="25">
        <v>0</v>
      </c>
      <c r="O78" s="25">
        <f t="shared" si="23"/>
        <v>0</v>
      </c>
      <c r="P78" s="25">
        <v>0</v>
      </c>
      <c r="Q78" s="78" t="e">
        <f>M78-#REF!</f>
        <v>#REF!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20"/>
        <v>0</v>
      </c>
      <c r="G79" s="25">
        <v>0</v>
      </c>
      <c r="H79" s="25">
        <v>0</v>
      </c>
      <c r="I79" s="25">
        <f t="shared" si="21"/>
        <v>0</v>
      </c>
      <c r="J79" s="25">
        <v>0</v>
      </c>
      <c r="K79" s="25">
        <v>0</v>
      </c>
      <c r="L79" s="25">
        <f t="shared" si="22"/>
        <v>0</v>
      </c>
      <c r="M79" s="25">
        <v>0</v>
      </c>
      <c r="N79" s="25">
        <v>0</v>
      </c>
      <c r="O79" s="25">
        <f t="shared" si="23"/>
        <v>0</v>
      </c>
      <c r="P79" s="25">
        <v>0</v>
      </c>
      <c r="Q79" s="78" t="e">
        <f>M79-#REF!</f>
        <v>#REF!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D80-E80</f>
        <v>0</v>
      </c>
      <c r="G80" s="25">
        <v>0</v>
      </c>
      <c r="H80" s="25">
        <v>0</v>
      </c>
      <c r="I80" s="25">
        <f>G80-H80</f>
        <v>0</v>
      </c>
      <c r="J80" s="25">
        <v>0</v>
      </c>
      <c r="K80" s="25">
        <v>0</v>
      </c>
      <c r="L80" s="25">
        <f>J80-K80</f>
        <v>0</v>
      </c>
      <c r="M80" s="25">
        <v>0</v>
      </c>
      <c r="N80" s="25">
        <v>0</v>
      </c>
      <c r="O80" s="25">
        <f>M80-N80</f>
        <v>0</v>
      </c>
      <c r="P80" s="25">
        <v>0</v>
      </c>
      <c r="Q80" s="78" t="e">
        <f>M80-#REF!</f>
        <v>#REF!</v>
      </c>
    </row>
    <row r="81" spans="1:17" ht="12.75">
      <c r="A81" s="44">
        <v>4990</v>
      </c>
      <c r="B81" s="44">
        <v>4990</v>
      </c>
      <c r="C81" s="3" t="s">
        <v>123</v>
      </c>
      <c r="D81" s="25">
        <v>0</v>
      </c>
      <c r="E81" s="25">
        <v>0</v>
      </c>
      <c r="F81" s="25">
        <f>D81-E81</f>
        <v>0</v>
      </c>
      <c r="G81" s="25">
        <v>0</v>
      </c>
      <c r="H81" s="25">
        <v>0</v>
      </c>
      <c r="I81" s="25">
        <f>G81-H81</f>
        <v>0</v>
      </c>
      <c r="J81" s="25">
        <v>0</v>
      </c>
      <c r="K81" s="25">
        <v>0</v>
      </c>
      <c r="L81" s="25">
        <f>J81-K81</f>
        <v>0</v>
      </c>
      <c r="M81" s="25">
        <v>0</v>
      </c>
      <c r="N81" s="25">
        <v>0</v>
      </c>
      <c r="O81" s="25">
        <f>M81-N81</f>
        <v>0</v>
      </c>
      <c r="P81" s="25">
        <v>0</v>
      </c>
      <c r="Q81" s="78" t="e">
        <f>M81-#REF!</f>
        <v>#REF!</v>
      </c>
    </row>
    <row r="82" spans="1:17" ht="12.75">
      <c r="A82" s="44">
        <v>6550</v>
      </c>
      <c r="B82" s="44">
        <v>6550</v>
      </c>
      <c r="C82" s="3" t="s">
        <v>141</v>
      </c>
      <c r="D82" s="25">
        <v>5167.75</v>
      </c>
      <c r="E82" s="25">
        <v>16000</v>
      </c>
      <c r="F82" s="25">
        <f>D82-E82</f>
        <v>-10832.25</v>
      </c>
      <c r="G82" s="25">
        <v>29642.75</v>
      </c>
      <c r="H82" s="25">
        <v>16000</v>
      </c>
      <c r="I82" s="25">
        <f>G82-H82</f>
        <v>13642.75</v>
      </c>
      <c r="J82" s="25">
        <v>30626.35</v>
      </c>
      <c r="K82" s="25">
        <v>31000</v>
      </c>
      <c r="L82" s="25">
        <f>J82-K82</f>
        <v>-373.65000000000146</v>
      </c>
      <c r="M82" s="25">
        <v>31525.35</v>
      </c>
      <c r="N82" s="25">
        <v>31000</v>
      </c>
      <c r="O82" s="25">
        <f>M82-N82</f>
        <v>525.3499999999985</v>
      </c>
      <c r="P82" s="25">
        <v>31000</v>
      </c>
      <c r="Q82" s="78" t="e">
        <f>M82-#REF!</f>
        <v>#REF!</v>
      </c>
    </row>
    <row r="83" spans="1:17" ht="12.75">
      <c r="A83" s="44">
        <v>6555</v>
      </c>
      <c r="B83" s="44">
        <v>6555</v>
      </c>
      <c r="C83" s="3" t="s">
        <v>142</v>
      </c>
      <c r="D83" s="25">
        <v>0</v>
      </c>
      <c r="E83" s="25">
        <v>0</v>
      </c>
      <c r="F83" s="25">
        <f t="shared" si="20"/>
        <v>0</v>
      </c>
      <c r="G83" s="25">
        <v>0</v>
      </c>
      <c r="H83" s="25">
        <v>0</v>
      </c>
      <c r="I83" s="25">
        <f t="shared" si="21"/>
        <v>0</v>
      </c>
      <c r="J83" s="25">
        <v>0</v>
      </c>
      <c r="K83" s="25">
        <v>0</v>
      </c>
      <c r="L83" s="25">
        <f t="shared" si="22"/>
        <v>0</v>
      </c>
      <c r="M83" s="25">
        <v>0</v>
      </c>
      <c r="N83" s="25">
        <v>0</v>
      </c>
      <c r="O83" s="25">
        <f t="shared" si="23"/>
        <v>0</v>
      </c>
      <c r="P83" s="25">
        <v>0</v>
      </c>
      <c r="Q83" s="78" t="e">
        <f>M83-#REF!</f>
        <v>#REF!</v>
      </c>
    </row>
    <row r="84" spans="1:17" ht="12.75">
      <c r="A84" s="21"/>
      <c r="B84" s="21"/>
      <c r="C84" s="17" t="s">
        <v>7</v>
      </c>
      <c r="D84" s="18">
        <f aca="true" t="shared" si="24" ref="D84:P84">SUM(D68:D83)</f>
        <v>5167.75</v>
      </c>
      <c r="E84" s="18">
        <f t="shared" si="24"/>
        <v>17000</v>
      </c>
      <c r="F84" s="18">
        <f t="shared" si="24"/>
        <v>-11832.25</v>
      </c>
      <c r="G84" s="18">
        <f t="shared" si="24"/>
        <v>29642.75</v>
      </c>
      <c r="H84" s="18">
        <f t="shared" si="24"/>
        <v>17000</v>
      </c>
      <c r="I84" s="18">
        <f t="shared" si="24"/>
        <v>12642.75</v>
      </c>
      <c r="J84" s="18">
        <f t="shared" si="24"/>
        <v>31471.71</v>
      </c>
      <c r="K84" s="18">
        <f t="shared" si="24"/>
        <v>32000</v>
      </c>
      <c r="L84" s="18">
        <f t="shared" si="24"/>
        <v>-528.2900000000014</v>
      </c>
      <c r="M84" s="18">
        <f t="shared" si="24"/>
        <v>32370.71</v>
      </c>
      <c r="N84" s="18">
        <f t="shared" si="24"/>
        <v>32000</v>
      </c>
      <c r="O84" s="18">
        <f t="shared" si="24"/>
        <v>370.70999999999856</v>
      </c>
      <c r="P84" s="18">
        <f t="shared" si="24"/>
        <v>32000</v>
      </c>
      <c r="Q84" s="79" t="e">
        <f>M84-#REF!</f>
        <v>#REF!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0</v>
      </c>
      <c r="E86" s="25">
        <v>0</v>
      </c>
      <c r="F86" s="25">
        <f aca="true" t="shared" si="25" ref="F86:F108">D86-E86</f>
        <v>0</v>
      </c>
      <c r="G86" s="25">
        <v>0</v>
      </c>
      <c r="H86" s="25">
        <v>0</v>
      </c>
      <c r="I86" s="25">
        <f aca="true" t="shared" si="26" ref="I86:I108">G86-H86</f>
        <v>0</v>
      </c>
      <c r="J86" s="25">
        <v>0</v>
      </c>
      <c r="K86" s="25">
        <v>0</v>
      </c>
      <c r="L86" s="25">
        <f aca="true" t="shared" si="27" ref="L86:L108">J86-K86</f>
        <v>0</v>
      </c>
      <c r="M86" s="25">
        <v>0</v>
      </c>
      <c r="N86" s="25">
        <v>0</v>
      </c>
      <c r="O86" s="25">
        <f aca="true" t="shared" si="28" ref="O86:O108">M86-N86</f>
        <v>0</v>
      </c>
      <c r="P86" s="25">
        <v>0</v>
      </c>
      <c r="Q86" s="78" t="e">
        <f>M86-#REF!</f>
        <v>#REF!</v>
      </c>
    </row>
    <row r="87" spans="1:17" ht="12.75">
      <c r="A87" s="44">
        <v>4250</v>
      </c>
      <c r="B87" s="44">
        <v>4250</v>
      </c>
      <c r="C87" s="3" t="s">
        <v>118</v>
      </c>
      <c r="D87" s="25">
        <v>0</v>
      </c>
      <c r="E87" s="25">
        <v>0</v>
      </c>
      <c r="F87" s="25">
        <f>D87-E87</f>
        <v>0</v>
      </c>
      <c r="G87" s="25">
        <v>0</v>
      </c>
      <c r="H87" s="25">
        <v>0</v>
      </c>
      <c r="I87" s="25">
        <f>G87-H87</f>
        <v>0</v>
      </c>
      <c r="J87" s="25">
        <v>0</v>
      </c>
      <c r="K87" s="25">
        <v>0</v>
      </c>
      <c r="L87" s="25">
        <f>J87-K87</f>
        <v>0</v>
      </c>
      <c r="M87" s="25">
        <v>0</v>
      </c>
      <c r="N87" s="25">
        <v>0</v>
      </c>
      <c r="O87" s="25">
        <f>M87-N87</f>
        <v>0</v>
      </c>
      <c r="P87" s="25">
        <v>0</v>
      </c>
      <c r="Q87" s="78" t="e">
        <f>M87-#REF!</f>
        <v>#REF!</v>
      </c>
    </row>
    <row r="88" spans="1:17" ht="12.75">
      <c r="A88" s="44">
        <v>5000</v>
      </c>
      <c r="B88" s="44">
        <v>5000</v>
      </c>
      <c r="C88" s="3" t="s">
        <v>124</v>
      </c>
      <c r="D88" s="25">
        <v>0</v>
      </c>
      <c r="E88" s="25">
        <v>0</v>
      </c>
      <c r="F88" s="25">
        <f>D88-E88</f>
        <v>0</v>
      </c>
      <c r="G88" s="25">
        <v>0</v>
      </c>
      <c r="H88" s="25">
        <v>0</v>
      </c>
      <c r="I88" s="25">
        <f>G88-H88</f>
        <v>0</v>
      </c>
      <c r="J88" s="25">
        <v>0</v>
      </c>
      <c r="K88" s="25">
        <v>0</v>
      </c>
      <c r="L88" s="25">
        <f>J88-K88</f>
        <v>0</v>
      </c>
      <c r="M88" s="25">
        <v>0</v>
      </c>
      <c r="N88" s="25">
        <v>0</v>
      </c>
      <c r="O88" s="25">
        <f>M88-N88</f>
        <v>0</v>
      </c>
      <c r="P88" s="25">
        <v>0</v>
      </c>
      <c r="Q88" s="78" t="e">
        <f>M88-#REF!</f>
        <v>#REF!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D89-E89</f>
        <v>0</v>
      </c>
      <c r="G89" s="25">
        <v>0</v>
      </c>
      <c r="H89" s="25">
        <v>0</v>
      </c>
      <c r="I89" s="25">
        <f>G89-H89</f>
        <v>0</v>
      </c>
      <c r="J89" s="25">
        <v>0</v>
      </c>
      <c r="K89" s="25">
        <v>0</v>
      </c>
      <c r="L89" s="25">
        <f>J89-K89</f>
        <v>0</v>
      </c>
      <c r="M89" s="25">
        <v>0</v>
      </c>
      <c r="N89" s="25">
        <v>0</v>
      </c>
      <c r="O89" s="25">
        <f>M89-N89</f>
        <v>0</v>
      </c>
      <c r="P89" s="25">
        <v>0</v>
      </c>
      <c r="Q89" s="78" t="e">
        <f>M89-#REF!</f>
        <v>#REF!</v>
      </c>
    </row>
    <row r="90" spans="1:17" ht="12.75">
      <c r="A90" s="75">
        <v>5007</v>
      </c>
      <c r="B90" s="44">
        <v>5007</v>
      </c>
      <c r="C90" s="3" t="s">
        <v>65</v>
      </c>
      <c r="D90" s="25">
        <v>0</v>
      </c>
      <c r="E90" s="25">
        <v>0</v>
      </c>
      <c r="F90" s="25">
        <f t="shared" si="25"/>
        <v>0</v>
      </c>
      <c r="G90" s="25">
        <v>0</v>
      </c>
      <c r="H90" s="25">
        <v>0</v>
      </c>
      <c r="I90" s="25">
        <f t="shared" si="26"/>
        <v>0</v>
      </c>
      <c r="J90" s="25">
        <v>0</v>
      </c>
      <c r="K90" s="25">
        <v>0</v>
      </c>
      <c r="L90" s="25">
        <f t="shared" si="27"/>
        <v>0</v>
      </c>
      <c r="M90" s="25">
        <v>0</v>
      </c>
      <c r="N90" s="25">
        <v>0</v>
      </c>
      <c r="O90" s="25">
        <f t="shared" si="28"/>
        <v>0</v>
      </c>
      <c r="P90" s="25">
        <v>0</v>
      </c>
      <c r="Q90" s="78" t="e">
        <f>M90-#REF!</f>
        <v>#REF!</v>
      </c>
    </row>
    <row r="91" spans="1:17" ht="12.75">
      <c r="A91" s="44">
        <v>5010</v>
      </c>
      <c r="B91" s="44">
        <v>5010</v>
      </c>
      <c r="C91" s="3" t="s">
        <v>125</v>
      </c>
      <c r="D91" s="25">
        <v>0</v>
      </c>
      <c r="E91" s="25">
        <v>0</v>
      </c>
      <c r="F91" s="25">
        <f t="shared" si="25"/>
        <v>0</v>
      </c>
      <c r="G91" s="25">
        <v>0</v>
      </c>
      <c r="H91" s="25">
        <v>0</v>
      </c>
      <c r="I91" s="25">
        <f t="shared" si="26"/>
        <v>0</v>
      </c>
      <c r="J91" s="25">
        <v>0</v>
      </c>
      <c r="K91" s="25">
        <v>0</v>
      </c>
      <c r="L91" s="25">
        <f t="shared" si="27"/>
        <v>0</v>
      </c>
      <c r="M91" s="25">
        <v>0</v>
      </c>
      <c r="N91" s="25">
        <v>0</v>
      </c>
      <c r="O91" s="25">
        <f t="shared" si="28"/>
        <v>0</v>
      </c>
      <c r="P91" s="25">
        <v>0</v>
      </c>
      <c r="Q91" s="78" t="e">
        <f>M91-#REF!</f>
        <v>#REF!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5"/>
        <v>0</v>
      </c>
      <c r="G92" s="25">
        <v>0</v>
      </c>
      <c r="H92" s="25">
        <v>0</v>
      </c>
      <c r="I92" s="25">
        <f t="shared" si="26"/>
        <v>0</v>
      </c>
      <c r="J92" s="25">
        <v>0</v>
      </c>
      <c r="K92" s="25">
        <v>0</v>
      </c>
      <c r="L92" s="25">
        <f t="shared" si="27"/>
        <v>0</v>
      </c>
      <c r="M92" s="25">
        <v>0</v>
      </c>
      <c r="N92" s="25">
        <v>0</v>
      </c>
      <c r="O92" s="25">
        <f t="shared" si="28"/>
        <v>0</v>
      </c>
      <c r="P92" s="25">
        <v>0</v>
      </c>
      <c r="Q92" s="78" t="e">
        <f>M92-#REF!</f>
        <v>#REF!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5"/>
        <v>0</v>
      </c>
      <c r="G93" s="25">
        <v>0</v>
      </c>
      <c r="H93" s="25">
        <v>0</v>
      </c>
      <c r="I93" s="25">
        <f t="shared" si="26"/>
        <v>0</v>
      </c>
      <c r="J93" s="25">
        <v>0</v>
      </c>
      <c r="K93" s="25">
        <v>0</v>
      </c>
      <c r="L93" s="25">
        <f t="shared" si="27"/>
        <v>0</v>
      </c>
      <c r="M93" s="25">
        <v>0</v>
      </c>
      <c r="N93" s="25">
        <v>0</v>
      </c>
      <c r="O93" s="25">
        <f t="shared" si="28"/>
        <v>0</v>
      </c>
      <c r="P93" s="25">
        <v>0</v>
      </c>
      <c r="Q93" s="78" t="e">
        <f>M93-#REF!</f>
        <v>#REF!</v>
      </c>
    </row>
    <row r="94" spans="1:17" ht="12.75">
      <c r="A94" s="44">
        <v>5100</v>
      </c>
      <c r="B94" s="44">
        <v>5100</v>
      </c>
      <c r="C94" s="3" t="s">
        <v>60</v>
      </c>
      <c r="D94" s="25">
        <v>6653</v>
      </c>
      <c r="E94" s="25">
        <v>5000</v>
      </c>
      <c r="F94" s="25">
        <f t="shared" si="25"/>
        <v>1653</v>
      </c>
      <c r="G94" s="25">
        <v>6653</v>
      </c>
      <c r="H94" s="25">
        <v>7500</v>
      </c>
      <c r="I94" s="25">
        <f t="shared" si="26"/>
        <v>-847</v>
      </c>
      <c r="J94" s="25">
        <v>6653</v>
      </c>
      <c r="K94" s="25">
        <v>12500</v>
      </c>
      <c r="L94" s="25">
        <f t="shared" si="27"/>
        <v>-5847</v>
      </c>
      <c r="M94" s="25">
        <v>15523</v>
      </c>
      <c r="N94" s="25">
        <v>17500</v>
      </c>
      <c r="O94" s="25">
        <f t="shared" si="28"/>
        <v>-1977</v>
      </c>
      <c r="P94" s="25">
        <v>17500</v>
      </c>
      <c r="Q94" s="78" t="e">
        <f>M94-#REF!</f>
        <v>#REF!</v>
      </c>
    </row>
    <row r="95" spans="1:17" ht="12.75">
      <c r="A95" s="44">
        <v>5180</v>
      </c>
      <c r="B95" s="44">
        <v>5180</v>
      </c>
      <c r="C95" s="3" t="s">
        <v>127</v>
      </c>
      <c r="D95" s="25">
        <v>0</v>
      </c>
      <c r="E95" s="25">
        <v>0</v>
      </c>
      <c r="F95" s="25">
        <f t="shared" si="25"/>
        <v>0</v>
      </c>
      <c r="G95" s="25">
        <v>0</v>
      </c>
      <c r="H95" s="25">
        <v>0</v>
      </c>
      <c r="I95" s="25">
        <f t="shared" si="26"/>
        <v>0</v>
      </c>
      <c r="J95" s="25">
        <v>0</v>
      </c>
      <c r="K95" s="25">
        <v>0</v>
      </c>
      <c r="L95" s="25">
        <f t="shared" si="27"/>
        <v>0</v>
      </c>
      <c r="M95" s="25">
        <v>0</v>
      </c>
      <c r="N95" s="25">
        <v>0</v>
      </c>
      <c r="O95" s="25">
        <f t="shared" si="28"/>
        <v>0</v>
      </c>
      <c r="P95" s="25">
        <v>0</v>
      </c>
      <c r="Q95" s="78" t="e">
        <f>M95-#REF!</f>
        <v>#REF!</v>
      </c>
    </row>
    <row r="96" spans="1:17" ht="12.75">
      <c r="A96" s="44">
        <v>5182</v>
      </c>
      <c r="B96" s="44">
        <v>5182</v>
      </c>
      <c r="C96" s="3" t="s">
        <v>128</v>
      </c>
      <c r="D96" s="25">
        <v>0</v>
      </c>
      <c r="E96" s="25">
        <v>0</v>
      </c>
      <c r="F96" s="25">
        <f t="shared" si="25"/>
        <v>0</v>
      </c>
      <c r="G96" s="25">
        <v>0</v>
      </c>
      <c r="H96" s="25">
        <v>0</v>
      </c>
      <c r="I96" s="25">
        <f t="shared" si="26"/>
        <v>0</v>
      </c>
      <c r="J96" s="25">
        <v>0</v>
      </c>
      <c r="K96" s="25">
        <v>0</v>
      </c>
      <c r="L96" s="25">
        <f t="shared" si="27"/>
        <v>0</v>
      </c>
      <c r="M96" s="25">
        <v>0</v>
      </c>
      <c r="N96" s="25">
        <v>0</v>
      </c>
      <c r="O96" s="25">
        <f t="shared" si="28"/>
        <v>0</v>
      </c>
      <c r="P96" s="25">
        <v>0</v>
      </c>
      <c r="Q96" s="78" t="e">
        <f>M96-#REF!</f>
        <v>#REF!</v>
      </c>
    </row>
    <row r="97" spans="1:17" ht="12.75">
      <c r="A97" s="44">
        <v>5210</v>
      </c>
      <c r="B97" s="44">
        <v>5210</v>
      </c>
      <c r="C97" s="3" t="s">
        <v>129</v>
      </c>
      <c r="D97" s="25">
        <v>0</v>
      </c>
      <c r="E97" s="25">
        <v>0</v>
      </c>
      <c r="F97" s="25">
        <f t="shared" si="25"/>
        <v>0</v>
      </c>
      <c r="G97" s="25">
        <v>0</v>
      </c>
      <c r="H97" s="25">
        <v>0</v>
      </c>
      <c r="I97" s="25">
        <f t="shared" si="26"/>
        <v>0</v>
      </c>
      <c r="J97" s="25">
        <v>0</v>
      </c>
      <c r="K97" s="25">
        <v>0</v>
      </c>
      <c r="L97" s="25">
        <f t="shared" si="27"/>
        <v>0</v>
      </c>
      <c r="M97" s="25">
        <v>0</v>
      </c>
      <c r="N97" s="25">
        <v>0</v>
      </c>
      <c r="O97" s="25">
        <f t="shared" si="28"/>
        <v>0</v>
      </c>
      <c r="P97" s="25">
        <v>0</v>
      </c>
      <c r="Q97" s="78" t="e">
        <f>M97-#REF!</f>
        <v>#REF!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  <c r="J98" s="25">
        <v>0</v>
      </c>
      <c r="K98" s="25">
        <v>0</v>
      </c>
      <c r="L98" s="25">
        <f t="shared" si="27"/>
        <v>0</v>
      </c>
      <c r="M98" s="25">
        <v>0</v>
      </c>
      <c r="N98" s="25">
        <v>0</v>
      </c>
      <c r="O98" s="25">
        <f t="shared" si="28"/>
        <v>0</v>
      </c>
      <c r="P98" s="25">
        <v>0</v>
      </c>
      <c r="Q98" s="78" t="e">
        <f>M98-#REF!</f>
        <v>#REF!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  <c r="J99" s="25">
        <v>0</v>
      </c>
      <c r="K99" s="25">
        <v>0</v>
      </c>
      <c r="L99" s="25">
        <f t="shared" si="27"/>
        <v>0</v>
      </c>
      <c r="M99" s="25">
        <v>0</v>
      </c>
      <c r="N99" s="25">
        <v>0</v>
      </c>
      <c r="O99" s="25">
        <f t="shared" si="28"/>
        <v>0</v>
      </c>
      <c r="P99" s="25">
        <v>0</v>
      </c>
      <c r="Q99" s="78" t="e">
        <f>M99-#REF!</f>
        <v>#REF!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  <c r="J100" s="25">
        <v>0</v>
      </c>
      <c r="K100" s="25">
        <v>0</v>
      </c>
      <c r="L100" s="25">
        <f t="shared" si="27"/>
        <v>0</v>
      </c>
      <c r="M100" s="25">
        <v>0</v>
      </c>
      <c r="N100" s="25">
        <v>0</v>
      </c>
      <c r="O100" s="25">
        <f t="shared" si="28"/>
        <v>0</v>
      </c>
      <c r="P100" s="25">
        <v>0</v>
      </c>
      <c r="Q100" s="78" t="e">
        <f>M100-#REF!</f>
        <v>#REF!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0</v>
      </c>
      <c r="E101" s="25">
        <v>0</v>
      </c>
      <c r="F101" s="25">
        <f t="shared" si="25"/>
        <v>0</v>
      </c>
      <c r="G101" s="25">
        <v>0</v>
      </c>
      <c r="H101" s="25">
        <v>0</v>
      </c>
      <c r="I101" s="25">
        <f t="shared" si="26"/>
        <v>0</v>
      </c>
      <c r="J101" s="25">
        <v>0</v>
      </c>
      <c r="K101" s="25">
        <v>0</v>
      </c>
      <c r="L101" s="25">
        <f t="shared" si="27"/>
        <v>0</v>
      </c>
      <c r="M101" s="25">
        <v>0</v>
      </c>
      <c r="N101" s="25">
        <v>0</v>
      </c>
      <c r="O101" s="25">
        <f t="shared" si="28"/>
        <v>0</v>
      </c>
      <c r="P101" s="25">
        <v>0</v>
      </c>
      <c r="Q101" s="78" t="e">
        <f>M101-#REF!</f>
        <v>#REF!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  <c r="J102" s="25">
        <v>0</v>
      </c>
      <c r="K102" s="25">
        <v>0</v>
      </c>
      <c r="L102" s="25">
        <f t="shared" si="27"/>
        <v>0</v>
      </c>
      <c r="M102" s="25">
        <v>0</v>
      </c>
      <c r="N102" s="25">
        <v>0</v>
      </c>
      <c r="O102" s="25">
        <f t="shared" si="28"/>
        <v>0</v>
      </c>
      <c r="P102" s="25">
        <v>0</v>
      </c>
      <c r="Q102" s="78" t="e">
        <f>M102-#REF!</f>
        <v>#REF!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0</v>
      </c>
      <c r="E103" s="25">
        <v>0</v>
      </c>
      <c r="F103" s="25">
        <f t="shared" si="25"/>
        <v>0</v>
      </c>
      <c r="G103" s="25">
        <v>0</v>
      </c>
      <c r="H103" s="25">
        <v>0</v>
      </c>
      <c r="I103" s="25">
        <f t="shared" si="26"/>
        <v>0</v>
      </c>
      <c r="J103" s="25">
        <v>0</v>
      </c>
      <c r="K103" s="25">
        <v>0</v>
      </c>
      <c r="L103" s="25">
        <f t="shared" si="27"/>
        <v>0</v>
      </c>
      <c r="M103" s="25">
        <v>0</v>
      </c>
      <c r="N103" s="25">
        <v>0</v>
      </c>
      <c r="O103" s="25">
        <f t="shared" si="28"/>
        <v>0</v>
      </c>
      <c r="P103" s="25">
        <v>0</v>
      </c>
      <c r="Q103" s="78" t="e">
        <f>M103-#REF!</f>
        <v>#REF!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0</v>
      </c>
      <c r="E104" s="25">
        <v>0</v>
      </c>
      <c r="F104" s="25">
        <f t="shared" si="25"/>
        <v>0</v>
      </c>
      <c r="G104" s="25">
        <v>0</v>
      </c>
      <c r="H104" s="25">
        <v>0</v>
      </c>
      <c r="I104" s="25">
        <f t="shared" si="26"/>
        <v>0</v>
      </c>
      <c r="J104" s="25">
        <v>0</v>
      </c>
      <c r="K104" s="25">
        <v>0</v>
      </c>
      <c r="L104" s="25">
        <f t="shared" si="27"/>
        <v>0</v>
      </c>
      <c r="M104" s="25">
        <v>0</v>
      </c>
      <c r="N104" s="25">
        <v>0</v>
      </c>
      <c r="O104" s="25">
        <f t="shared" si="28"/>
        <v>0</v>
      </c>
      <c r="P104" s="25">
        <v>0</v>
      </c>
      <c r="Q104" s="78" t="e">
        <f>M104-#REF!</f>
        <v>#REF!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5"/>
        <v>0</v>
      </c>
      <c r="G105" s="25">
        <v>0</v>
      </c>
      <c r="H105" s="25">
        <v>0</v>
      </c>
      <c r="I105" s="25">
        <f t="shared" si="26"/>
        <v>0</v>
      </c>
      <c r="J105" s="25">
        <v>0</v>
      </c>
      <c r="K105" s="25">
        <v>0</v>
      </c>
      <c r="L105" s="25">
        <f t="shared" si="27"/>
        <v>0</v>
      </c>
      <c r="M105" s="25">
        <v>0</v>
      </c>
      <c r="N105" s="25">
        <v>0</v>
      </c>
      <c r="O105" s="25">
        <f t="shared" si="28"/>
        <v>0</v>
      </c>
      <c r="P105" s="25">
        <v>0</v>
      </c>
      <c r="Q105" s="78" t="e">
        <f>M105-#REF!</f>
        <v>#REF!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0</v>
      </c>
      <c r="F106" s="25">
        <f t="shared" si="25"/>
        <v>0</v>
      </c>
      <c r="G106" s="25">
        <v>0</v>
      </c>
      <c r="H106" s="25">
        <v>0</v>
      </c>
      <c r="I106" s="25">
        <f t="shared" si="26"/>
        <v>0</v>
      </c>
      <c r="J106" s="25">
        <v>0</v>
      </c>
      <c r="K106" s="25">
        <v>0</v>
      </c>
      <c r="L106" s="25">
        <f t="shared" si="27"/>
        <v>0</v>
      </c>
      <c r="M106" s="25">
        <v>0</v>
      </c>
      <c r="N106" s="25">
        <v>0</v>
      </c>
      <c r="O106" s="25">
        <f t="shared" si="28"/>
        <v>0</v>
      </c>
      <c r="P106" s="25">
        <v>0</v>
      </c>
      <c r="Q106" s="78" t="e">
        <f>M106-#REF!</f>
        <v>#REF!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D107-E107</f>
        <v>0</v>
      </c>
      <c r="G107" s="25">
        <v>0</v>
      </c>
      <c r="H107" s="25">
        <v>0</v>
      </c>
      <c r="I107" s="25">
        <f>G107-H107</f>
        <v>0</v>
      </c>
      <c r="J107" s="25">
        <v>0</v>
      </c>
      <c r="K107" s="25">
        <v>0</v>
      </c>
      <c r="L107" s="25">
        <f>J107-K107</f>
        <v>0</v>
      </c>
      <c r="M107" s="25">
        <v>0</v>
      </c>
      <c r="N107" s="25">
        <v>0</v>
      </c>
      <c r="O107" s="25">
        <f>M107-N107</f>
        <v>0</v>
      </c>
      <c r="P107" s="25">
        <v>0</v>
      </c>
      <c r="Q107" s="78" t="e">
        <f>M107-#REF!</f>
        <v>#REF!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0</v>
      </c>
      <c r="E108" s="25">
        <v>0</v>
      </c>
      <c r="F108" s="25">
        <f t="shared" si="25"/>
        <v>0</v>
      </c>
      <c r="G108" s="25">
        <v>0</v>
      </c>
      <c r="H108" s="25">
        <v>0</v>
      </c>
      <c r="I108" s="25">
        <f t="shared" si="26"/>
        <v>0</v>
      </c>
      <c r="J108" s="25">
        <v>0</v>
      </c>
      <c r="K108" s="25">
        <v>0</v>
      </c>
      <c r="L108" s="25">
        <f t="shared" si="27"/>
        <v>0</v>
      </c>
      <c r="M108" s="25">
        <v>0</v>
      </c>
      <c r="N108" s="25">
        <v>0</v>
      </c>
      <c r="O108" s="25">
        <f t="shared" si="28"/>
        <v>0</v>
      </c>
      <c r="P108" s="25">
        <v>0</v>
      </c>
      <c r="Q108" s="78" t="e">
        <f>M108-#REF!</f>
        <v>#REF!</v>
      </c>
    </row>
    <row r="109" spans="1:17" ht="12.75">
      <c r="A109" s="21"/>
      <c r="B109" s="21"/>
      <c r="C109" s="17" t="s">
        <v>8</v>
      </c>
      <c r="D109" s="18">
        <f>SUM(D86:D108)</f>
        <v>6653</v>
      </c>
      <c r="E109" s="18">
        <f aca="true" t="shared" si="29" ref="E109:P109">SUM(E86:E108)</f>
        <v>5000</v>
      </c>
      <c r="F109" s="18">
        <f t="shared" si="29"/>
        <v>1653</v>
      </c>
      <c r="G109" s="18">
        <f t="shared" si="29"/>
        <v>6653</v>
      </c>
      <c r="H109" s="18">
        <f t="shared" si="29"/>
        <v>7500</v>
      </c>
      <c r="I109" s="18">
        <f t="shared" si="29"/>
        <v>-847</v>
      </c>
      <c r="J109" s="18">
        <f t="shared" si="29"/>
        <v>6653</v>
      </c>
      <c r="K109" s="18">
        <f t="shared" si="29"/>
        <v>12500</v>
      </c>
      <c r="L109" s="18">
        <f t="shared" si="29"/>
        <v>-5847</v>
      </c>
      <c r="M109" s="18">
        <f t="shared" si="29"/>
        <v>15523</v>
      </c>
      <c r="N109" s="18">
        <f t="shared" si="29"/>
        <v>17500</v>
      </c>
      <c r="O109" s="18">
        <f t="shared" si="29"/>
        <v>-1977</v>
      </c>
      <c r="P109" s="18">
        <f t="shared" si="29"/>
        <v>17500</v>
      </c>
      <c r="Q109" s="79" t="e">
        <f>M109-#REF!</f>
        <v>#REF!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0</v>
      </c>
      <c r="E111" s="25">
        <v>0</v>
      </c>
      <c r="F111" s="25">
        <f aca="true" t="shared" si="30" ref="F111:F146">D111-E111</f>
        <v>0</v>
      </c>
      <c r="G111" s="25">
        <v>0</v>
      </c>
      <c r="H111" s="25">
        <v>0</v>
      </c>
      <c r="I111" s="25">
        <f aca="true" t="shared" si="31" ref="I111:I146">G111-H111</f>
        <v>0</v>
      </c>
      <c r="J111" s="25">
        <v>0</v>
      </c>
      <c r="K111" s="25">
        <v>0</v>
      </c>
      <c r="L111" s="25">
        <f aca="true" t="shared" si="32" ref="L111:L146">J111-K111</f>
        <v>0</v>
      </c>
      <c r="M111" s="25">
        <v>0</v>
      </c>
      <c r="N111" s="25">
        <v>0</v>
      </c>
      <c r="O111" s="25">
        <f aca="true" t="shared" si="33" ref="O111:O146">M111-N111</f>
        <v>0</v>
      </c>
      <c r="P111" s="25">
        <v>0</v>
      </c>
      <c r="Q111" s="78" t="e">
        <f>M111-#REF!</f>
        <v>#REF!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0</v>
      </c>
      <c r="E112" s="25">
        <v>0</v>
      </c>
      <c r="F112" s="25">
        <f>D112-E112</f>
        <v>0</v>
      </c>
      <c r="G112" s="25">
        <v>0</v>
      </c>
      <c r="H112" s="25">
        <v>0</v>
      </c>
      <c r="I112" s="25">
        <f>G112-H112</f>
        <v>0</v>
      </c>
      <c r="J112" s="25">
        <v>0</v>
      </c>
      <c r="K112" s="25">
        <v>0</v>
      </c>
      <c r="L112" s="25">
        <f>J112-K112</f>
        <v>0</v>
      </c>
      <c r="M112" s="25">
        <v>0</v>
      </c>
      <c r="N112" s="25">
        <v>0</v>
      </c>
      <c r="O112" s="25">
        <f>M112-N112</f>
        <v>0</v>
      </c>
      <c r="P112" s="25">
        <v>0</v>
      </c>
      <c r="Q112" s="78" t="e">
        <f>M112-#REF!</f>
        <v>#REF!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0</v>
      </c>
      <c r="E113" s="25">
        <v>0</v>
      </c>
      <c r="F113" s="25">
        <f t="shared" si="30"/>
        <v>0</v>
      </c>
      <c r="G113" s="25">
        <v>0</v>
      </c>
      <c r="H113" s="25">
        <v>0</v>
      </c>
      <c r="I113" s="25">
        <f t="shared" si="31"/>
        <v>0</v>
      </c>
      <c r="J113" s="25">
        <v>0</v>
      </c>
      <c r="K113" s="25">
        <v>0</v>
      </c>
      <c r="L113" s="25">
        <f t="shared" si="32"/>
        <v>0</v>
      </c>
      <c r="M113" s="25">
        <v>0</v>
      </c>
      <c r="N113" s="25">
        <v>0</v>
      </c>
      <c r="O113" s="25">
        <f t="shared" si="33"/>
        <v>0</v>
      </c>
      <c r="P113" s="25">
        <v>0</v>
      </c>
      <c r="Q113" s="78" t="e">
        <f>M113-#REF!</f>
        <v>#REF!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0</v>
      </c>
      <c r="E114" s="25">
        <v>0</v>
      </c>
      <c r="F114" s="25">
        <f t="shared" si="30"/>
        <v>0</v>
      </c>
      <c r="G114" s="25">
        <v>0</v>
      </c>
      <c r="H114" s="25">
        <v>0</v>
      </c>
      <c r="I114" s="25">
        <f t="shared" si="31"/>
        <v>0</v>
      </c>
      <c r="J114" s="25">
        <v>0</v>
      </c>
      <c r="K114" s="25">
        <v>0</v>
      </c>
      <c r="L114" s="25">
        <f t="shared" si="32"/>
        <v>0</v>
      </c>
      <c r="M114" s="25">
        <v>0</v>
      </c>
      <c r="N114" s="25">
        <v>0</v>
      </c>
      <c r="O114" s="25">
        <f t="shared" si="33"/>
        <v>0</v>
      </c>
      <c r="P114" s="25">
        <v>0</v>
      </c>
      <c r="Q114" s="78" t="e">
        <f>M114-#REF!</f>
        <v>#REF!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30"/>
        <v>0</v>
      </c>
      <c r="G115" s="25">
        <v>0</v>
      </c>
      <c r="H115" s="25">
        <v>0</v>
      </c>
      <c r="I115" s="25">
        <f t="shared" si="31"/>
        <v>0</v>
      </c>
      <c r="J115" s="25">
        <v>0</v>
      </c>
      <c r="K115" s="25">
        <v>0</v>
      </c>
      <c r="L115" s="25">
        <f t="shared" si="32"/>
        <v>0</v>
      </c>
      <c r="M115" s="25">
        <v>0</v>
      </c>
      <c r="N115" s="25">
        <v>0</v>
      </c>
      <c r="O115" s="25">
        <f t="shared" si="33"/>
        <v>0</v>
      </c>
      <c r="P115" s="25">
        <v>0</v>
      </c>
      <c r="Q115" s="78" t="e">
        <f>M115-#REF!</f>
        <v>#REF!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0</v>
      </c>
      <c r="E116" s="25">
        <v>0</v>
      </c>
      <c r="F116" s="25">
        <f t="shared" si="30"/>
        <v>0</v>
      </c>
      <c r="G116" s="25">
        <v>0</v>
      </c>
      <c r="H116" s="25">
        <v>0</v>
      </c>
      <c r="I116" s="25">
        <f t="shared" si="31"/>
        <v>0</v>
      </c>
      <c r="J116" s="25">
        <v>0</v>
      </c>
      <c r="K116" s="25">
        <v>0</v>
      </c>
      <c r="L116" s="25">
        <f t="shared" si="32"/>
        <v>0</v>
      </c>
      <c r="M116" s="25">
        <v>0</v>
      </c>
      <c r="N116" s="25">
        <v>0</v>
      </c>
      <c r="O116" s="25">
        <f t="shared" si="33"/>
        <v>0</v>
      </c>
      <c r="P116" s="25">
        <v>0</v>
      </c>
      <c r="Q116" s="78" t="e">
        <f>M116-#REF!</f>
        <v>#REF!</v>
      </c>
    </row>
    <row r="117" spans="1:17" ht="12.75">
      <c r="A117" s="44">
        <v>6620</v>
      </c>
      <c r="B117" s="44">
        <v>6620</v>
      </c>
      <c r="C117" s="3" t="s">
        <v>144</v>
      </c>
      <c r="D117" s="25">
        <v>0</v>
      </c>
      <c r="E117" s="25">
        <v>0</v>
      </c>
      <c r="F117" s="25">
        <f t="shared" si="30"/>
        <v>0</v>
      </c>
      <c r="G117" s="25">
        <v>0</v>
      </c>
      <c r="H117" s="25">
        <v>0</v>
      </c>
      <c r="I117" s="25">
        <f t="shared" si="31"/>
        <v>0</v>
      </c>
      <c r="J117" s="25">
        <v>0</v>
      </c>
      <c r="K117" s="25">
        <v>0</v>
      </c>
      <c r="L117" s="25">
        <f t="shared" si="32"/>
        <v>0</v>
      </c>
      <c r="M117" s="25">
        <v>0</v>
      </c>
      <c r="N117" s="25">
        <v>0</v>
      </c>
      <c r="O117" s="25">
        <f t="shared" si="33"/>
        <v>0</v>
      </c>
      <c r="P117" s="25">
        <v>0</v>
      </c>
      <c r="Q117" s="78" t="e">
        <f>M117-#REF!</f>
        <v>#REF!</v>
      </c>
    </row>
    <row r="118" spans="1:17" ht="12.75">
      <c r="A118" s="44">
        <v>6625</v>
      </c>
      <c r="B118" s="44">
        <v>6625</v>
      </c>
      <c r="C118" s="3" t="s">
        <v>145</v>
      </c>
      <c r="D118" s="25">
        <v>0</v>
      </c>
      <c r="E118" s="25">
        <v>0</v>
      </c>
      <c r="F118" s="25">
        <f t="shared" si="30"/>
        <v>0</v>
      </c>
      <c r="G118" s="25">
        <v>0</v>
      </c>
      <c r="H118" s="25">
        <v>0</v>
      </c>
      <c r="I118" s="25">
        <f t="shared" si="31"/>
        <v>0</v>
      </c>
      <c r="J118" s="25">
        <v>0</v>
      </c>
      <c r="K118" s="25">
        <v>0</v>
      </c>
      <c r="L118" s="25">
        <f t="shared" si="32"/>
        <v>0</v>
      </c>
      <c r="M118" s="25">
        <v>0</v>
      </c>
      <c r="N118" s="25">
        <v>0</v>
      </c>
      <c r="O118" s="25">
        <f t="shared" si="33"/>
        <v>0</v>
      </c>
      <c r="P118" s="25">
        <v>0</v>
      </c>
      <c r="Q118" s="78" t="e">
        <f>M118-#REF!</f>
        <v>#REF!</v>
      </c>
    </row>
    <row r="119" spans="1:17" ht="12.75">
      <c r="A119" s="44">
        <v>6630</v>
      </c>
      <c r="B119" s="44">
        <v>6630</v>
      </c>
      <c r="C119" s="3" t="s">
        <v>146</v>
      </c>
      <c r="D119" s="25">
        <v>3428.78</v>
      </c>
      <c r="E119" s="25">
        <v>0</v>
      </c>
      <c r="F119" s="25">
        <f t="shared" si="30"/>
        <v>3428.78</v>
      </c>
      <c r="G119" s="25">
        <v>4178.78</v>
      </c>
      <c r="H119" s="25">
        <v>0</v>
      </c>
      <c r="I119" s="25">
        <f t="shared" si="31"/>
        <v>4178.78</v>
      </c>
      <c r="J119" s="25">
        <v>4412.88</v>
      </c>
      <c r="K119" s="25">
        <v>0</v>
      </c>
      <c r="L119" s="25">
        <f t="shared" si="32"/>
        <v>4412.88</v>
      </c>
      <c r="M119" s="25">
        <v>4412.88</v>
      </c>
      <c r="N119" s="25">
        <v>0</v>
      </c>
      <c r="O119" s="25">
        <f t="shared" si="33"/>
        <v>4412.88</v>
      </c>
      <c r="P119" s="25">
        <v>0</v>
      </c>
      <c r="Q119" s="78" t="e">
        <f>M119-#REF!</f>
        <v>#REF!</v>
      </c>
    </row>
    <row r="120" spans="1:17" ht="12.75">
      <c r="A120" s="44">
        <v>6700</v>
      </c>
      <c r="B120" s="44">
        <v>6700</v>
      </c>
      <c r="C120" s="3" t="s">
        <v>147</v>
      </c>
      <c r="D120" s="25">
        <v>0</v>
      </c>
      <c r="E120" s="25">
        <v>0</v>
      </c>
      <c r="F120" s="25">
        <f t="shared" si="30"/>
        <v>0</v>
      </c>
      <c r="G120" s="25">
        <v>0</v>
      </c>
      <c r="H120" s="25">
        <v>0</v>
      </c>
      <c r="I120" s="25">
        <f t="shared" si="31"/>
        <v>0</v>
      </c>
      <c r="J120" s="25">
        <v>0</v>
      </c>
      <c r="K120" s="25">
        <v>0</v>
      </c>
      <c r="L120" s="25">
        <f t="shared" si="32"/>
        <v>0</v>
      </c>
      <c r="M120" s="25">
        <v>0</v>
      </c>
      <c r="N120" s="25">
        <v>0</v>
      </c>
      <c r="O120" s="25">
        <f t="shared" si="33"/>
        <v>0</v>
      </c>
      <c r="P120" s="25">
        <v>0</v>
      </c>
      <c r="Q120" s="78" t="e">
        <f>M120-#REF!</f>
        <v>#REF!</v>
      </c>
    </row>
    <row r="121" spans="1:17" ht="12.75">
      <c r="A121" s="44">
        <v>6710</v>
      </c>
      <c r="B121" s="44">
        <v>6710</v>
      </c>
      <c r="C121" s="3" t="s">
        <v>148</v>
      </c>
      <c r="D121" s="25">
        <v>0</v>
      </c>
      <c r="E121" s="25">
        <v>0</v>
      </c>
      <c r="F121" s="25">
        <f t="shared" si="30"/>
        <v>0</v>
      </c>
      <c r="G121" s="25">
        <v>0</v>
      </c>
      <c r="H121" s="25">
        <v>0</v>
      </c>
      <c r="I121" s="25">
        <f t="shared" si="31"/>
        <v>0</v>
      </c>
      <c r="J121" s="25">
        <v>0</v>
      </c>
      <c r="K121" s="25">
        <v>0</v>
      </c>
      <c r="L121" s="25">
        <f t="shared" si="32"/>
        <v>0</v>
      </c>
      <c r="M121" s="25">
        <v>0</v>
      </c>
      <c r="N121" s="25">
        <v>0</v>
      </c>
      <c r="O121" s="25">
        <f t="shared" si="33"/>
        <v>0</v>
      </c>
      <c r="P121" s="25">
        <v>0</v>
      </c>
      <c r="Q121" s="78" t="e">
        <f>M121-#REF!</f>
        <v>#REF!</v>
      </c>
    </row>
    <row r="122" spans="1:17" ht="12.75">
      <c r="A122" s="44">
        <v>6790</v>
      </c>
      <c r="B122" s="44">
        <v>6790</v>
      </c>
      <c r="C122" s="3" t="s">
        <v>149</v>
      </c>
      <c r="D122" s="25">
        <v>0</v>
      </c>
      <c r="E122" s="25">
        <v>0</v>
      </c>
      <c r="F122" s="25">
        <f t="shared" si="30"/>
        <v>0</v>
      </c>
      <c r="G122" s="25">
        <v>0</v>
      </c>
      <c r="H122" s="25">
        <v>0</v>
      </c>
      <c r="I122" s="25">
        <f t="shared" si="31"/>
        <v>0</v>
      </c>
      <c r="J122" s="25">
        <v>0</v>
      </c>
      <c r="K122" s="25">
        <v>0</v>
      </c>
      <c r="L122" s="25">
        <f t="shared" si="32"/>
        <v>0</v>
      </c>
      <c r="M122" s="25">
        <v>0</v>
      </c>
      <c r="N122" s="25">
        <v>0</v>
      </c>
      <c r="O122" s="25">
        <f t="shared" si="33"/>
        <v>0</v>
      </c>
      <c r="P122" s="25">
        <v>0</v>
      </c>
      <c r="Q122" s="78" t="e">
        <f>M122-#REF!</f>
        <v>#REF!</v>
      </c>
    </row>
    <row r="123" spans="1:17" ht="12.75">
      <c r="A123" s="44">
        <v>6800</v>
      </c>
      <c r="B123" s="44">
        <v>6800</v>
      </c>
      <c r="C123" s="3" t="s">
        <v>150</v>
      </c>
      <c r="D123" s="25">
        <v>0</v>
      </c>
      <c r="E123" s="25">
        <v>0</v>
      </c>
      <c r="F123" s="25">
        <f t="shared" si="30"/>
        <v>0</v>
      </c>
      <c r="G123" s="25">
        <v>0</v>
      </c>
      <c r="H123" s="25">
        <v>0</v>
      </c>
      <c r="I123" s="25">
        <f t="shared" si="31"/>
        <v>0</v>
      </c>
      <c r="J123" s="25">
        <v>0</v>
      </c>
      <c r="K123" s="25">
        <v>0</v>
      </c>
      <c r="L123" s="25">
        <f t="shared" si="32"/>
        <v>0</v>
      </c>
      <c r="M123" s="25">
        <v>0</v>
      </c>
      <c r="N123" s="25">
        <v>0</v>
      </c>
      <c r="O123" s="25">
        <f t="shared" si="33"/>
        <v>0</v>
      </c>
      <c r="P123" s="25">
        <v>0</v>
      </c>
      <c r="Q123" s="78" t="e">
        <f>M123-#REF!</f>
        <v>#REF!</v>
      </c>
    </row>
    <row r="124" spans="1:17" ht="12.75">
      <c r="A124" s="44">
        <v>6815</v>
      </c>
      <c r="B124" s="44">
        <v>6815</v>
      </c>
      <c r="C124" s="3" t="s">
        <v>151</v>
      </c>
      <c r="D124" s="25">
        <v>0</v>
      </c>
      <c r="E124" s="25">
        <v>0</v>
      </c>
      <c r="F124" s="25">
        <f t="shared" si="30"/>
        <v>0</v>
      </c>
      <c r="G124" s="25">
        <v>0</v>
      </c>
      <c r="H124" s="25">
        <v>0</v>
      </c>
      <c r="I124" s="25">
        <f t="shared" si="31"/>
        <v>0</v>
      </c>
      <c r="J124" s="25">
        <v>0</v>
      </c>
      <c r="K124" s="25">
        <v>0</v>
      </c>
      <c r="L124" s="25">
        <f t="shared" si="32"/>
        <v>0</v>
      </c>
      <c r="M124" s="25">
        <v>0</v>
      </c>
      <c r="N124" s="25">
        <v>0</v>
      </c>
      <c r="O124" s="25">
        <f t="shared" si="33"/>
        <v>0</v>
      </c>
      <c r="P124" s="25">
        <v>0</v>
      </c>
      <c r="Q124" s="78" t="e">
        <f>M124-#REF!</f>
        <v>#REF!</v>
      </c>
    </row>
    <row r="125" spans="1:17" ht="12.75">
      <c r="A125" s="44">
        <v>6820</v>
      </c>
      <c r="B125" s="44">
        <v>6820</v>
      </c>
      <c r="C125" s="3" t="s">
        <v>152</v>
      </c>
      <c r="D125" s="25">
        <v>0</v>
      </c>
      <c r="E125" s="25">
        <v>0</v>
      </c>
      <c r="F125" s="25">
        <f t="shared" si="30"/>
        <v>0</v>
      </c>
      <c r="G125" s="25">
        <v>0</v>
      </c>
      <c r="H125" s="25">
        <v>0</v>
      </c>
      <c r="I125" s="25">
        <f t="shared" si="31"/>
        <v>0</v>
      </c>
      <c r="J125" s="25">
        <v>0</v>
      </c>
      <c r="K125" s="25">
        <v>0</v>
      </c>
      <c r="L125" s="25">
        <f t="shared" si="32"/>
        <v>0</v>
      </c>
      <c r="M125" s="25">
        <v>0</v>
      </c>
      <c r="N125" s="25">
        <v>0</v>
      </c>
      <c r="O125" s="25">
        <f t="shared" si="33"/>
        <v>0</v>
      </c>
      <c r="P125" s="25">
        <v>0</v>
      </c>
      <c r="Q125" s="78" t="e">
        <f>M125-#REF!</f>
        <v>#REF!</v>
      </c>
    </row>
    <row r="126" spans="1:17" ht="12.75">
      <c r="A126" s="44">
        <v>6860</v>
      </c>
      <c r="B126" s="44">
        <v>6860</v>
      </c>
      <c r="C126" s="3" t="s">
        <v>153</v>
      </c>
      <c r="D126" s="25">
        <v>0</v>
      </c>
      <c r="E126" s="25">
        <v>0</v>
      </c>
      <c r="F126" s="25">
        <f t="shared" si="30"/>
        <v>0</v>
      </c>
      <c r="G126" s="25">
        <v>0</v>
      </c>
      <c r="H126" s="25">
        <v>0</v>
      </c>
      <c r="I126" s="25">
        <f t="shared" si="31"/>
        <v>0</v>
      </c>
      <c r="J126" s="25">
        <v>0</v>
      </c>
      <c r="K126" s="25">
        <v>0</v>
      </c>
      <c r="L126" s="25">
        <f t="shared" si="32"/>
        <v>0</v>
      </c>
      <c r="M126" s="25">
        <v>0</v>
      </c>
      <c r="N126" s="25">
        <v>0</v>
      </c>
      <c r="O126" s="25">
        <f t="shared" si="33"/>
        <v>0</v>
      </c>
      <c r="P126" s="25">
        <v>0</v>
      </c>
      <c r="Q126" s="78" t="e">
        <f>M126-#REF!</f>
        <v>#REF!</v>
      </c>
    </row>
    <row r="127" spans="1:17" ht="12.75">
      <c r="A127" s="44">
        <v>6900</v>
      </c>
      <c r="B127" s="44">
        <v>6900</v>
      </c>
      <c r="C127" s="3" t="s">
        <v>154</v>
      </c>
      <c r="D127" s="25">
        <v>0</v>
      </c>
      <c r="E127" s="25">
        <v>0</v>
      </c>
      <c r="F127" s="25">
        <f t="shared" si="30"/>
        <v>0</v>
      </c>
      <c r="G127" s="25">
        <v>0</v>
      </c>
      <c r="H127" s="25">
        <v>0</v>
      </c>
      <c r="I127" s="25">
        <f t="shared" si="31"/>
        <v>0</v>
      </c>
      <c r="J127" s="25">
        <v>0</v>
      </c>
      <c r="K127" s="25">
        <v>0</v>
      </c>
      <c r="L127" s="25">
        <f t="shared" si="32"/>
        <v>0</v>
      </c>
      <c r="M127" s="25">
        <v>0</v>
      </c>
      <c r="N127" s="25">
        <v>0</v>
      </c>
      <c r="O127" s="25">
        <f t="shared" si="33"/>
        <v>0</v>
      </c>
      <c r="P127" s="25">
        <v>0</v>
      </c>
      <c r="Q127" s="78" t="e">
        <f>M127-#REF!</f>
        <v>#REF!</v>
      </c>
    </row>
    <row r="128" spans="1:17" ht="12.75">
      <c r="A128" s="44">
        <v>6920</v>
      </c>
      <c r="B128" s="44">
        <v>6920</v>
      </c>
      <c r="C128" s="3" t="s">
        <v>155</v>
      </c>
      <c r="D128" s="25">
        <v>0</v>
      </c>
      <c r="E128" s="25">
        <v>0</v>
      </c>
      <c r="F128" s="25">
        <f t="shared" si="30"/>
        <v>0</v>
      </c>
      <c r="G128" s="25">
        <v>0</v>
      </c>
      <c r="H128" s="25">
        <v>0</v>
      </c>
      <c r="I128" s="25">
        <f t="shared" si="31"/>
        <v>0</v>
      </c>
      <c r="J128" s="25">
        <v>0</v>
      </c>
      <c r="K128" s="25">
        <v>0</v>
      </c>
      <c r="L128" s="25">
        <f t="shared" si="32"/>
        <v>0</v>
      </c>
      <c r="M128" s="25">
        <v>0</v>
      </c>
      <c r="N128" s="25">
        <v>0</v>
      </c>
      <c r="O128" s="25">
        <f t="shared" si="33"/>
        <v>0</v>
      </c>
      <c r="P128" s="25">
        <v>0</v>
      </c>
      <c r="Q128" s="78" t="e">
        <f>M128-#REF!</f>
        <v>#REF!</v>
      </c>
    </row>
    <row r="129" spans="1:17" ht="12.75">
      <c r="A129" s="44">
        <v>6930</v>
      </c>
      <c r="B129" s="44">
        <v>6930</v>
      </c>
      <c r="C129" s="3" t="s">
        <v>156</v>
      </c>
      <c r="D129" s="25">
        <v>0</v>
      </c>
      <c r="E129" s="25">
        <v>0</v>
      </c>
      <c r="F129" s="25">
        <f t="shared" si="30"/>
        <v>0</v>
      </c>
      <c r="G129" s="25">
        <v>0</v>
      </c>
      <c r="H129" s="25">
        <v>0</v>
      </c>
      <c r="I129" s="25">
        <f t="shared" si="31"/>
        <v>0</v>
      </c>
      <c r="J129" s="25">
        <v>0</v>
      </c>
      <c r="K129" s="25">
        <v>0</v>
      </c>
      <c r="L129" s="25">
        <f t="shared" si="32"/>
        <v>0</v>
      </c>
      <c r="M129" s="25">
        <v>0</v>
      </c>
      <c r="N129" s="25">
        <v>0</v>
      </c>
      <c r="O129" s="25">
        <f t="shared" si="33"/>
        <v>0</v>
      </c>
      <c r="P129" s="25">
        <v>0</v>
      </c>
      <c r="Q129" s="78" t="e">
        <f>M129-#REF!</f>
        <v>#REF!</v>
      </c>
    </row>
    <row r="130" spans="1:17" ht="12.75">
      <c r="A130" s="44">
        <v>6940</v>
      </c>
      <c r="B130" s="44">
        <v>6940</v>
      </c>
      <c r="C130" s="3" t="s">
        <v>157</v>
      </c>
      <c r="D130" s="25">
        <v>0</v>
      </c>
      <c r="E130" s="25">
        <v>0</v>
      </c>
      <c r="F130" s="25">
        <f t="shared" si="30"/>
        <v>0</v>
      </c>
      <c r="G130" s="25">
        <v>0</v>
      </c>
      <c r="H130" s="25">
        <v>0</v>
      </c>
      <c r="I130" s="25">
        <f t="shared" si="31"/>
        <v>0</v>
      </c>
      <c r="J130" s="25">
        <v>0</v>
      </c>
      <c r="K130" s="25">
        <v>0</v>
      </c>
      <c r="L130" s="25">
        <f t="shared" si="32"/>
        <v>0</v>
      </c>
      <c r="M130" s="25">
        <v>0</v>
      </c>
      <c r="N130" s="25">
        <v>0</v>
      </c>
      <c r="O130" s="25">
        <f t="shared" si="33"/>
        <v>0</v>
      </c>
      <c r="P130" s="25">
        <v>0</v>
      </c>
      <c r="Q130" s="78" t="e">
        <f>M130-#REF!</f>
        <v>#REF!</v>
      </c>
    </row>
    <row r="131" spans="1:17" ht="12.75">
      <c r="A131" s="44">
        <v>7140</v>
      </c>
      <c r="B131" s="44">
        <v>7140</v>
      </c>
      <c r="C131" s="3" t="s">
        <v>159</v>
      </c>
      <c r="D131" s="25">
        <v>0</v>
      </c>
      <c r="E131" s="25">
        <v>0</v>
      </c>
      <c r="F131" s="25">
        <f t="shared" si="30"/>
        <v>0</v>
      </c>
      <c r="G131" s="25">
        <v>0</v>
      </c>
      <c r="H131" s="25">
        <v>0</v>
      </c>
      <c r="I131" s="25">
        <f t="shared" si="31"/>
        <v>0</v>
      </c>
      <c r="J131" s="25">
        <v>0</v>
      </c>
      <c r="K131" s="25">
        <v>0</v>
      </c>
      <c r="L131" s="25">
        <f t="shared" si="32"/>
        <v>0</v>
      </c>
      <c r="M131" s="25">
        <v>0</v>
      </c>
      <c r="N131" s="25">
        <v>0</v>
      </c>
      <c r="O131" s="25">
        <f t="shared" si="33"/>
        <v>0</v>
      </c>
      <c r="P131" s="25">
        <v>0</v>
      </c>
      <c r="Q131" s="78" t="e">
        <f>M131-#REF!</f>
        <v>#REF!</v>
      </c>
    </row>
    <row r="132" spans="1:17" ht="12.75">
      <c r="A132" s="44">
        <v>7320</v>
      </c>
      <c r="B132" s="44">
        <v>7320</v>
      </c>
      <c r="C132" s="3" t="s">
        <v>160</v>
      </c>
      <c r="D132" s="25">
        <v>0</v>
      </c>
      <c r="E132" s="25">
        <v>0</v>
      </c>
      <c r="F132" s="25">
        <f t="shared" si="30"/>
        <v>0</v>
      </c>
      <c r="G132" s="25">
        <v>0</v>
      </c>
      <c r="H132" s="25">
        <v>0</v>
      </c>
      <c r="I132" s="25">
        <f t="shared" si="31"/>
        <v>0</v>
      </c>
      <c r="J132" s="25">
        <v>0</v>
      </c>
      <c r="K132" s="25">
        <v>0</v>
      </c>
      <c r="L132" s="25">
        <f t="shared" si="32"/>
        <v>0</v>
      </c>
      <c r="M132" s="25">
        <v>0</v>
      </c>
      <c r="N132" s="25">
        <v>0</v>
      </c>
      <c r="O132" s="25">
        <f t="shared" si="33"/>
        <v>0</v>
      </c>
      <c r="P132" s="25">
        <v>0</v>
      </c>
      <c r="Q132" s="78" t="e">
        <f>M132-#REF!</f>
        <v>#REF!</v>
      </c>
    </row>
    <row r="133" spans="1:17" ht="12.75">
      <c r="A133" s="44">
        <v>7400</v>
      </c>
      <c r="B133" s="44">
        <v>7400</v>
      </c>
      <c r="C133" s="3" t="s">
        <v>161</v>
      </c>
      <c r="D133" s="25">
        <v>0</v>
      </c>
      <c r="E133" s="25">
        <v>0</v>
      </c>
      <c r="F133" s="25">
        <f t="shared" si="30"/>
        <v>0</v>
      </c>
      <c r="G133" s="25">
        <v>0</v>
      </c>
      <c r="H133" s="25">
        <v>0</v>
      </c>
      <c r="I133" s="25">
        <f t="shared" si="31"/>
        <v>0</v>
      </c>
      <c r="J133" s="25">
        <v>4000</v>
      </c>
      <c r="K133" s="25">
        <v>0</v>
      </c>
      <c r="L133" s="25">
        <f t="shared" si="32"/>
        <v>4000</v>
      </c>
      <c r="M133" s="25">
        <v>4000</v>
      </c>
      <c r="N133" s="25">
        <v>0</v>
      </c>
      <c r="O133" s="25">
        <f t="shared" si="33"/>
        <v>4000</v>
      </c>
      <c r="P133" s="25">
        <v>0</v>
      </c>
      <c r="Q133" s="78" t="e">
        <f>M133-#REF!</f>
        <v>#REF!</v>
      </c>
    </row>
    <row r="134" spans="1:17" ht="12.75">
      <c r="A134" s="44">
        <v>7430</v>
      </c>
      <c r="B134" s="44">
        <v>7430</v>
      </c>
      <c r="C134" s="3" t="s">
        <v>162</v>
      </c>
      <c r="D134" s="25">
        <v>0</v>
      </c>
      <c r="E134" s="25">
        <v>0</v>
      </c>
      <c r="F134" s="25">
        <f t="shared" si="30"/>
        <v>0</v>
      </c>
      <c r="G134" s="25">
        <v>0</v>
      </c>
      <c r="H134" s="25">
        <v>0</v>
      </c>
      <c r="I134" s="25">
        <f t="shared" si="31"/>
        <v>0</v>
      </c>
      <c r="J134" s="25">
        <v>0</v>
      </c>
      <c r="K134" s="25">
        <v>0</v>
      </c>
      <c r="L134" s="25">
        <f t="shared" si="32"/>
        <v>0</v>
      </c>
      <c r="M134" s="25">
        <v>0</v>
      </c>
      <c r="N134" s="25">
        <v>0</v>
      </c>
      <c r="O134" s="25">
        <f t="shared" si="33"/>
        <v>0</v>
      </c>
      <c r="P134" s="25">
        <v>0</v>
      </c>
      <c r="Q134" s="78" t="e">
        <f>M134-#REF!</f>
        <v>#REF!</v>
      </c>
    </row>
    <row r="135" spans="1:17" ht="12.75">
      <c r="A135" s="44">
        <v>7500</v>
      </c>
      <c r="B135" s="44">
        <v>7500</v>
      </c>
      <c r="C135" s="3" t="s">
        <v>163</v>
      </c>
      <c r="D135" s="25">
        <v>0</v>
      </c>
      <c r="E135" s="25">
        <v>0</v>
      </c>
      <c r="F135" s="25">
        <f t="shared" si="30"/>
        <v>0</v>
      </c>
      <c r="G135" s="25">
        <v>0</v>
      </c>
      <c r="H135" s="25">
        <v>0</v>
      </c>
      <c r="I135" s="25">
        <f t="shared" si="31"/>
        <v>0</v>
      </c>
      <c r="J135" s="25">
        <v>0</v>
      </c>
      <c r="K135" s="25">
        <v>0</v>
      </c>
      <c r="L135" s="25">
        <f t="shared" si="32"/>
        <v>0</v>
      </c>
      <c r="M135" s="25">
        <v>0</v>
      </c>
      <c r="N135" s="25">
        <v>0</v>
      </c>
      <c r="O135" s="25">
        <f t="shared" si="33"/>
        <v>0</v>
      </c>
      <c r="P135" s="25">
        <v>0</v>
      </c>
      <c r="Q135" s="78" t="e">
        <f>M135-#REF!</f>
        <v>#REF!</v>
      </c>
    </row>
    <row r="136" spans="1:17" ht="12.75">
      <c r="A136" s="44">
        <v>7601</v>
      </c>
      <c r="B136" s="44">
        <v>7601</v>
      </c>
      <c r="C136" s="3" t="s">
        <v>164</v>
      </c>
      <c r="D136" s="25">
        <v>0</v>
      </c>
      <c r="E136" s="25">
        <v>0</v>
      </c>
      <c r="F136" s="25">
        <f t="shared" si="30"/>
        <v>0</v>
      </c>
      <c r="G136" s="25">
        <v>0</v>
      </c>
      <c r="H136" s="25">
        <v>0</v>
      </c>
      <c r="I136" s="25">
        <f t="shared" si="31"/>
        <v>0</v>
      </c>
      <c r="J136" s="25">
        <v>0</v>
      </c>
      <c r="K136" s="25">
        <v>0</v>
      </c>
      <c r="L136" s="25">
        <f t="shared" si="32"/>
        <v>0</v>
      </c>
      <c r="M136" s="25">
        <v>-1336.07</v>
      </c>
      <c r="N136" s="25">
        <v>0</v>
      </c>
      <c r="O136" s="25">
        <f t="shared" si="33"/>
        <v>-1336.07</v>
      </c>
      <c r="P136" s="25">
        <v>0</v>
      </c>
      <c r="Q136" s="78" t="e">
        <f>M136-#REF!</f>
        <v>#REF!</v>
      </c>
    </row>
    <row r="137" spans="1:17" ht="12.75">
      <c r="A137" s="44">
        <v>7740</v>
      </c>
      <c r="B137" s="44">
        <v>7740</v>
      </c>
      <c r="C137" s="3" t="s">
        <v>165</v>
      </c>
      <c r="D137" s="25">
        <v>0</v>
      </c>
      <c r="E137" s="25">
        <v>0</v>
      </c>
      <c r="F137" s="25">
        <f t="shared" si="30"/>
        <v>0</v>
      </c>
      <c r="G137" s="25">
        <v>0</v>
      </c>
      <c r="H137" s="25">
        <v>0</v>
      </c>
      <c r="I137" s="25">
        <f t="shared" si="31"/>
        <v>0</v>
      </c>
      <c r="J137" s="25">
        <v>0</v>
      </c>
      <c r="K137" s="25">
        <v>0</v>
      </c>
      <c r="L137" s="25">
        <f t="shared" si="32"/>
        <v>0</v>
      </c>
      <c r="M137" s="25">
        <v>0</v>
      </c>
      <c r="N137" s="25">
        <v>0</v>
      </c>
      <c r="O137" s="25">
        <f t="shared" si="33"/>
        <v>0</v>
      </c>
      <c r="P137" s="25">
        <v>0</v>
      </c>
      <c r="Q137" s="78" t="e">
        <f>M137-#REF!</f>
        <v>#REF!</v>
      </c>
    </row>
    <row r="138" spans="1:17" ht="12.75">
      <c r="A138" s="44">
        <v>7770</v>
      </c>
      <c r="B138" s="44">
        <v>7770</v>
      </c>
      <c r="C138" s="3" t="s">
        <v>166</v>
      </c>
      <c r="D138" s="25">
        <v>17.5</v>
      </c>
      <c r="E138" s="25">
        <v>0</v>
      </c>
      <c r="F138" s="25">
        <f t="shared" si="30"/>
        <v>17.5</v>
      </c>
      <c r="G138" s="25">
        <v>33.5</v>
      </c>
      <c r="H138" s="25">
        <v>0</v>
      </c>
      <c r="I138" s="25">
        <f t="shared" si="31"/>
        <v>33.5</v>
      </c>
      <c r="J138" s="25">
        <v>38</v>
      </c>
      <c r="K138" s="25">
        <v>0</v>
      </c>
      <c r="L138" s="25">
        <f t="shared" si="32"/>
        <v>38</v>
      </c>
      <c r="M138" s="25">
        <v>47</v>
      </c>
      <c r="N138" s="25">
        <v>0</v>
      </c>
      <c r="O138" s="25">
        <f t="shared" si="33"/>
        <v>47</v>
      </c>
      <c r="P138" s="25">
        <v>0</v>
      </c>
      <c r="Q138" s="78" t="e">
        <f>M138-#REF!</f>
        <v>#REF!</v>
      </c>
    </row>
    <row r="139" spans="1:17" ht="12.75">
      <c r="A139" s="44">
        <v>7780</v>
      </c>
      <c r="B139" s="44">
        <v>7780</v>
      </c>
      <c r="C139" s="3" t="s">
        <v>167</v>
      </c>
      <c r="D139" s="25">
        <v>0</v>
      </c>
      <c r="E139" s="25">
        <v>0</v>
      </c>
      <c r="F139" s="25">
        <f t="shared" si="30"/>
        <v>0</v>
      </c>
      <c r="G139" s="25">
        <v>0</v>
      </c>
      <c r="H139" s="25">
        <v>0</v>
      </c>
      <c r="I139" s="25">
        <f t="shared" si="31"/>
        <v>0</v>
      </c>
      <c r="J139" s="25">
        <v>0</v>
      </c>
      <c r="K139" s="25">
        <v>0</v>
      </c>
      <c r="L139" s="25">
        <f t="shared" si="32"/>
        <v>0</v>
      </c>
      <c r="M139" s="25">
        <v>0</v>
      </c>
      <c r="N139" s="25">
        <v>0</v>
      </c>
      <c r="O139" s="25">
        <f t="shared" si="33"/>
        <v>0</v>
      </c>
      <c r="P139" s="25">
        <v>0</v>
      </c>
      <c r="Q139" s="78" t="e">
        <f>M139-#REF!</f>
        <v>#REF!</v>
      </c>
    </row>
    <row r="140" spans="1:17" ht="12.75">
      <c r="A140" s="44">
        <v>7790</v>
      </c>
      <c r="B140" s="44">
        <v>7790</v>
      </c>
      <c r="C140" s="3" t="s">
        <v>168</v>
      </c>
      <c r="D140" s="25">
        <v>0</v>
      </c>
      <c r="E140" s="25">
        <v>5000</v>
      </c>
      <c r="F140" s="25">
        <f t="shared" si="30"/>
        <v>-5000</v>
      </c>
      <c r="G140" s="25">
        <v>0</v>
      </c>
      <c r="H140" s="25">
        <v>10000</v>
      </c>
      <c r="I140" s="25">
        <f t="shared" si="31"/>
        <v>-10000</v>
      </c>
      <c r="J140" s="25">
        <v>0</v>
      </c>
      <c r="K140" s="25">
        <v>15000</v>
      </c>
      <c r="L140" s="25">
        <f t="shared" si="32"/>
        <v>-15000</v>
      </c>
      <c r="M140" s="25">
        <v>0</v>
      </c>
      <c r="N140" s="25">
        <v>20000</v>
      </c>
      <c r="O140" s="25">
        <f t="shared" si="33"/>
        <v>-20000</v>
      </c>
      <c r="P140" s="25">
        <v>20000</v>
      </c>
      <c r="Q140" s="78" t="e">
        <f>M140-#REF!</f>
        <v>#REF!</v>
      </c>
    </row>
    <row r="141" spans="1:17" ht="12.75">
      <c r="A141" s="44">
        <v>7791</v>
      </c>
      <c r="B141" s="44">
        <v>7791</v>
      </c>
      <c r="C141" s="3" t="s">
        <v>184</v>
      </c>
      <c r="D141" s="25">
        <v>0</v>
      </c>
      <c r="E141" s="25">
        <v>0</v>
      </c>
      <c r="F141" s="25">
        <f>D141-E141</f>
        <v>0</v>
      </c>
      <c r="G141" s="25">
        <v>0</v>
      </c>
      <c r="H141" s="25">
        <v>0</v>
      </c>
      <c r="I141" s="25">
        <f>G141-H141</f>
        <v>0</v>
      </c>
      <c r="J141" s="25">
        <v>0</v>
      </c>
      <c r="K141" s="25">
        <v>0</v>
      </c>
      <c r="L141" s="25">
        <f>J141-K141</f>
        <v>0</v>
      </c>
      <c r="M141" s="25">
        <v>0</v>
      </c>
      <c r="N141" s="25">
        <v>0</v>
      </c>
      <c r="O141" s="25">
        <f>M141-N141</f>
        <v>0</v>
      </c>
      <c r="P141" s="25">
        <v>0</v>
      </c>
      <c r="Q141" s="78" t="e">
        <f>M141-#REF!</f>
        <v>#REF!</v>
      </c>
    </row>
    <row r="142" spans="1:17" ht="12.75">
      <c r="A142" s="44">
        <v>7795</v>
      </c>
      <c r="B142" s="44">
        <v>7795</v>
      </c>
      <c r="C142" s="3" t="s">
        <v>188</v>
      </c>
      <c r="D142" s="25">
        <v>0</v>
      </c>
      <c r="E142" s="25">
        <v>0</v>
      </c>
      <c r="F142" s="25">
        <f>D142-E142</f>
        <v>0</v>
      </c>
      <c r="G142" s="25">
        <v>22.01</v>
      </c>
      <c r="H142" s="25">
        <v>0</v>
      </c>
      <c r="I142" s="25">
        <f>G142-H142</f>
        <v>22.01</v>
      </c>
      <c r="J142" s="25">
        <v>22.01</v>
      </c>
      <c r="K142" s="25">
        <v>0</v>
      </c>
      <c r="L142" s="25">
        <f>J142-K142</f>
        <v>22.01</v>
      </c>
      <c r="M142" s="25">
        <v>213.83</v>
      </c>
      <c r="N142" s="25">
        <v>0</v>
      </c>
      <c r="O142" s="25">
        <f>M142-N142</f>
        <v>213.83</v>
      </c>
      <c r="P142" s="25">
        <v>0</v>
      </c>
      <c r="Q142" s="78" t="e">
        <f>M142-#REF!</f>
        <v>#REF!</v>
      </c>
    </row>
    <row r="143" spans="1:17" ht="12.75">
      <c r="A143" s="44">
        <v>7796</v>
      </c>
      <c r="B143" s="44">
        <v>7796</v>
      </c>
      <c r="C143" s="3" t="s">
        <v>194</v>
      </c>
      <c r="D143" s="25">
        <v>0</v>
      </c>
      <c r="E143" s="25">
        <v>0</v>
      </c>
      <c r="F143" s="25">
        <f>D143-E143</f>
        <v>0</v>
      </c>
      <c r="G143" s="25">
        <v>0</v>
      </c>
      <c r="H143" s="25">
        <v>0</v>
      </c>
      <c r="I143" s="25">
        <f>G143-H143</f>
        <v>0</v>
      </c>
      <c r="J143" s="25">
        <v>0</v>
      </c>
      <c r="K143" s="25">
        <v>0</v>
      </c>
      <c r="L143" s="25">
        <f>J143-K143</f>
        <v>0</v>
      </c>
      <c r="M143" s="25">
        <v>0</v>
      </c>
      <c r="N143" s="25">
        <v>0</v>
      </c>
      <c r="O143" s="25">
        <f>M143-N143</f>
        <v>0</v>
      </c>
      <c r="P143" s="25">
        <v>0</v>
      </c>
      <c r="Q143" s="78"/>
    </row>
    <row r="144" spans="1:17" ht="12.75">
      <c r="A144" s="44">
        <v>7797</v>
      </c>
      <c r="B144" s="44">
        <v>7797</v>
      </c>
      <c r="C144" s="3" t="s">
        <v>195</v>
      </c>
      <c r="D144" s="25">
        <v>0</v>
      </c>
      <c r="E144" s="25">
        <v>0</v>
      </c>
      <c r="F144" s="25">
        <f>D144-E144</f>
        <v>0</v>
      </c>
      <c r="G144" s="25">
        <v>0</v>
      </c>
      <c r="H144" s="25">
        <v>0</v>
      </c>
      <c r="I144" s="25">
        <f>G144-H144</f>
        <v>0</v>
      </c>
      <c r="J144" s="25">
        <v>4.8</v>
      </c>
      <c r="K144" s="25">
        <v>0</v>
      </c>
      <c r="L144" s="25">
        <f>J144-K144</f>
        <v>4.8</v>
      </c>
      <c r="M144" s="25">
        <v>10.5</v>
      </c>
      <c r="N144" s="25">
        <v>0</v>
      </c>
      <c r="O144" s="25">
        <f>M144-N144</f>
        <v>10.5</v>
      </c>
      <c r="P144" s="25">
        <v>0</v>
      </c>
      <c r="Q144" s="78"/>
    </row>
    <row r="145" spans="1:17" ht="12.75">
      <c r="A145" s="44">
        <v>7830</v>
      </c>
      <c r="B145" s="44">
        <v>7830</v>
      </c>
      <c r="C145" s="3" t="s">
        <v>169</v>
      </c>
      <c r="D145" s="25">
        <v>0</v>
      </c>
      <c r="E145" s="25">
        <v>0</v>
      </c>
      <c r="F145" s="25">
        <f t="shared" si="30"/>
        <v>0</v>
      </c>
      <c r="G145" s="25">
        <v>0</v>
      </c>
      <c r="H145" s="25">
        <v>0</v>
      </c>
      <c r="I145" s="25">
        <f t="shared" si="31"/>
        <v>0</v>
      </c>
      <c r="J145" s="25">
        <v>0</v>
      </c>
      <c r="K145" s="25">
        <v>0</v>
      </c>
      <c r="L145" s="25">
        <f t="shared" si="32"/>
        <v>0</v>
      </c>
      <c r="M145" s="25">
        <v>0</v>
      </c>
      <c r="N145" s="25">
        <v>0</v>
      </c>
      <c r="O145" s="25">
        <f t="shared" si="33"/>
        <v>0</v>
      </c>
      <c r="P145" s="25">
        <v>0</v>
      </c>
      <c r="Q145" s="78" t="e">
        <f>M145-#REF!</f>
        <v>#REF!</v>
      </c>
    </row>
    <row r="146" spans="1:17" ht="12.75">
      <c r="A146" s="44">
        <v>7990</v>
      </c>
      <c r="B146" s="44">
        <v>7990</v>
      </c>
      <c r="C146" s="3" t="s">
        <v>170</v>
      </c>
      <c r="D146" s="25">
        <v>0</v>
      </c>
      <c r="E146" s="25">
        <v>0</v>
      </c>
      <c r="F146" s="25">
        <f t="shared" si="30"/>
        <v>0</v>
      </c>
      <c r="G146" s="25">
        <v>0</v>
      </c>
      <c r="H146" s="25">
        <v>0</v>
      </c>
      <c r="I146" s="25">
        <f t="shared" si="31"/>
        <v>0</v>
      </c>
      <c r="J146" s="25">
        <v>0</v>
      </c>
      <c r="K146" s="25">
        <v>0</v>
      </c>
      <c r="L146" s="25">
        <f t="shared" si="32"/>
        <v>0</v>
      </c>
      <c r="M146" s="25">
        <v>0</v>
      </c>
      <c r="N146" s="25">
        <v>0</v>
      </c>
      <c r="O146" s="25">
        <f t="shared" si="33"/>
        <v>0</v>
      </c>
      <c r="P146" s="25">
        <v>0</v>
      </c>
      <c r="Q146" s="78" t="e">
        <f>M146-#REF!</f>
        <v>#REF!</v>
      </c>
    </row>
    <row r="147" spans="1:17" ht="12.75">
      <c r="A147" s="44"/>
      <c r="B147" s="44"/>
      <c r="C147" s="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78"/>
    </row>
    <row r="148" spans="1:17" ht="12.75">
      <c r="A148" s="21"/>
      <c r="B148" s="21"/>
      <c r="C148" s="17" t="s">
        <v>9</v>
      </c>
      <c r="D148" s="18">
        <f aca="true" t="shared" si="34" ref="D148:P148">SUM(D111:D147)</f>
        <v>3446.28</v>
      </c>
      <c r="E148" s="18">
        <f t="shared" si="34"/>
        <v>5000</v>
      </c>
      <c r="F148" s="18">
        <f t="shared" si="34"/>
        <v>-1553.7199999999998</v>
      </c>
      <c r="G148" s="18">
        <f t="shared" si="34"/>
        <v>4234.29</v>
      </c>
      <c r="H148" s="18">
        <f t="shared" si="34"/>
        <v>10000</v>
      </c>
      <c r="I148" s="18">
        <f t="shared" si="34"/>
        <v>-5765.71</v>
      </c>
      <c r="J148" s="18">
        <f t="shared" si="34"/>
        <v>8477.69</v>
      </c>
      <c r="K148" s="18">
        <f t="shared" si="34"/>
        <v>15000</v>
      </c>
      <c r="L148" s="18">
        <f t="shared" si="34"/>
        <v>-6522.309999999999</v>
      </c>
      <c r="M148" s="18">
        <f t="shared" si="34"/>
        <v>7348.140000000001</v>
      </c>
      <c r="N148" s="18">
        <f t="shared" si="34"/>
        <v>20000</v>
      </c>
      <c r="O148" s="18">
        <f t="shared" si="34"/>
        <v>-12651.859999999999</v>
      </c>
      <c r="P148" s="18">
        <f t="shared" si="34"/>
        <v>20000</v>
      </c>
      <c r="Q148" s="79" t="e">
        <f>M148-#REF!</f>
        <v>#REF!</v>
      </c>
    </row>
    <row r="149" spans="1:17" ht="12.75">
      <c r="A149" s="21"/>
      <c r="B149" s="21"/>
      <c r="C149" s="17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8"/>
    </row>
    <row r="150" spans="1:17" ht="12.75">
      <c r="A150" s="44">
        <v>6000</v>
      </c>
      <c r="B150" s="44">
        <v>6000</v>
      </c>
      <c r="C150" s="3" t="s">
        <v>171</v>
      </c>
      <c r="D150" s="25">
        <v>2371.26</v>
      </c>
      <c r="E150" s="25">
        <v>0</v>
      </c>
      <c r="F150" s="25">
        <f>D150-E150</f>
        <v>2371.26</v>
      </c>
      <c r="G150" s="25">
        <v>4742.52</v>
      </c>
      <c r="H150" s="25">
        <v>0</v>
      </c>
      <c r="I150" s="25">
        <f>G150-H150</f>
        <v>4742.52</v>
      </c>
      <c r="J150" s="25">
        <v>7113.78</v>
      </c>
      <c r="K150" s="25">
        <v>0</v>
      </c>
      <c r="L150" s="25">
        <f>J150-K150</f>
        <v>7113.78</v>
      </c>
      <c r="M150" s="25">
        <v>9485</v>
      </c>
      <c r="N150" s="25">
        <v>0</v>
      </c>
      <c r="O150" s="25">
        <f>M150-N150</f>
        <v>9485</v>
      </c>
      <c r="P150" s="25">
        <v>0</v>
      </c>
      <c r="Q150" s="78" t="e">
        <f>M150-#REF!</f>
        <v>#REF!</v>
      </c>
    </row>
    <row r="151" spans="1:17" ht="12.75">
      <c r="A151" s="44">
        <v>6010</v>
      </c>
      <c r="B151" s="44">
        <v>6010</v>
      </c>
      <c r="C151" s="3" t="s">
        <v>172</v>
      </c>
      <c r="D151" s="25">
        <v>0</v>
      </c>
      <c r="E151" s="25">
        <v>0</v>
      </c>
      <c r="F151" s="25">
        <f>D151-E151</f>
        <v>0</v>
      </c>
      <c r="G151" s="25">
        <v>0</v>
      </c>
      <c r="H151" s="25">
        <v>0</v>
      </c>
      <c r="I151" s="25">
        <f>G151-H151</f>
        <v>0</v>
      </c>
      <c r="J151" s="25">
        <v>0</v>
      </c>
      <c r="K151" s="25">
        <v>0</v>
      </c>
      <c r="L151" s="25">
        <f>J151-K151</f>
        <v>0</v>
      </c>
      <c r="M151" s="25">
        <v>0</v>
      </c>
      <c r="N151" s="25">
        <v>0</v>
      </c>
      <c r="O151" s="25">
        <f>M151-N151</f>
        <v>0</v>
      </c>
      <c r="P151" s="25">
        <v>0</v>
      </c>
      <c r="Q151" s="78" t="e">
        <f>M151-#REF!</f>
        <v>#REF!</v>
      </c>
    </row>
    <row r="152" spans="1:17" ht="12.75">
      <c r="A152" s="21"/>
      <c r="B152" s="21"/>
      <c r="C152" s="17" t="s">
        <v>18</v>
      </c>
      <c r="D152" s="18">
        <f>SUM(D150:D151)</f>
        <v>2371.26</v>
      </c>
      <c r="E152" s="18">
        <f aca="true" t="shared" si="35" ref="E152:P152">SUM(E150:E151)</f>
        <v>0</v>
      </c>
      <c r="F152" s="18">
        <f t="shared" si="35"/>
        <v>2371.26</v>
      </c>
      <c r="G152" s="18">
        <f t="shared" si="35"/>
        <v>4742.52</v>
      </c>
      <c r="H152" s="18">
        <f t="shared" si="35"/>
        <v>0</v>
      </c>
      <c r="I152" s="18">
        <f t="shared" si="35"/>
        <v>4742.52</v>
      </c>
      <c r="J152" s="18">
        <f t="shared" si="35"/>
        <v>7113.78</v>
      </c>
      <c r="K152" s="18">
        <f t="shared" si="35"/>
        <v>0</v>
      </c>
      <c r="L152" s="18">
        <f t="shared" si="35"/>
        <v>7113.78</v>
      </c>
      <c r="M152" s="18">
        <f t="shared" si="35"/>
        <v>9485</v>
      </c>
      <c r="N152" s="18">
        <f t="shared" si="35"/>
        <v>0</v>
      </c>
      <c r="O152" s="18">
        <f t="shared" si="35"/>
        <v>9485</v>
      </c>
      <c r="P152" s="18">
        <f t="shared" si="35"/>
        <v>0</v>
      </c>
      <c r="Q152" s="78" t="e">
        <f>M152-#REF!</f>
        <v>#REF!</v>
      </c>
    </row>
    <row r="153" spans="1:17" ht="12.75">
      <c r="A153" s="44"/>
      <c r="B153" s="44"/>
      <c r="C153" s="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78"/>
    </row>
    <row r="154" spans="1:17" ht="13.5" customHeight="1">
      <c r="A154" s="21"/>
      <c r="B154" s="21"/>
      <c r="C154" s="17" t="s">
        <v>5</v>
      </c>
      <c r="D154" s="18">
        <f aca="true" t="shared" si="36" ref="D154:P154">D66-D84-D109-D148-D152</f>
        <v>14141.97</v>
      </c>
      <c r="E154" s="18">
        <f t="shared" si="36"/>
        <v>-8000</v>
      </c>
      <c r="F154" s="18">
        <f t="shared" si="36"/>
        <v>22141.97</v>
      </c>
      <c r="G154" s="18">
        <f t="shared" si="36"/>
        <v>37430.7</v>
      </c>
      <c r="H154" s="18">
        <f t="shared" si="36"/>
        <v>-5500</v>
      </c>
      <c r="I154" s="18">
        <f t="shared" si="36"/>
        <v>42930.7</v>
      </c>
      <c r="J154" s="18">
        <f t="shared" si="36"/>
        <v>67339.85</v>
      </c>
      <c r="K154" s="18">
        <f t="shared" si="36"/>
        <v>-8876</v>
      </c>
      <c r="L154" s="18">
        <f t="shared" si="36"/>
        <v>76215.85</v>
      </c>
      <c r="M154" s="18">
        <f t="shared" si="36"/>
        <v>38609.95</v>
      </c>
      <c r="N154" s="18">
        <f t="shared" si="36"/>
        <v>804</v>
      </c>
      <c r="O154" s="18">
        <f t="shared" si="36"/>
        <v>37805.950000000004</v>
      </c>
      <c r="P154" s="18">
        <f t="shared" si="36"/>
        <v>804</v>
      </c>
      <c r="Q154" s="79" t="e">
        <f>M154-#REF!</f>
        <v>#REF!</v>
      </c>
    </row>
    <row r="155" spans="1:17" ht="13.5" customHeight="1">
      <c r="A155" s="44"/>
      <c r="B155" s="44"/>
      <c r="C155" s="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78"/>
    </row>
    <row r="156" spans="1:17" ht="13.5" customHeight="1">
      <c r="A156" s="44">
        <v>8050</v>
      </c>
      <c r="B156" s="44">
        <v>8050</v>
      </c>
      <c r="C156" s="3" t="s">
        <v>11</v>
      </c>
      <c r="D156" s="25">
        <v>0</v>
      </c>
      <c r="E156" s="25">
        <v>0</v>
      </c>
      <c r="F156" s="25">
        <f>D156-E156</f>
        <v>0</v>
      </c>
      <c r="G156" s="25">
        <v>0</v>
      </c>
      <c r="H156" s="25">
        <v>0</v>
      </c>
      <c r="I156" s="25">
        <f>G156-H156</f>
        <v>0</v>
      </c>
      <c r="J156" s="25">
        <v>0</v>
      </c>
      <c r="K156" s="25">
        <v>0</v>
      </c>
      <c r="L156" s="25">
        <f>J156-K156</f>
        <v>0</v>
      </c>
      <c r="M156" s="25">
        <v>-37.25</v>
      </c>
      <c r="N156" s="25">
        <v>0</v>
      </c>
      <c r="O156" s="25">
        <f>M156-N156</f>
        <v>-37.25</v>
      </c>
      <c r="P156" s="25">
        <v>0</v>
      </c>
      <c r="Q156" s="78" t="e">
        <f>M156-#REF!</f>
        <v>#REF!</v>
      </c>
    </row>
    <row r="157" spans="1:17" ht="13.5" customHeight="1">
      <c r="A157" s="44">
        <v>8070</v>
      </c>
      <c r="B157" s="44">
        <v>8070</v>
      </c>
      <c r="C157" s="3" t="s">
        <v>64</v>
      </c>
      <c r="D157" s="25">
        <v>0</v>
      </c>
      <c r="E157" s="25">
        <v>0</v>
      </c>
      <c r="F157" s="25">
        <f>D157-E157</f>
        <v>0</v>
      </c>
      <c r="G157" s="25">
        <v>0</v>
      </c>
      <c r="H157" s="25">
        <v>0</v>
      </c>
      <c r="I157" s="25">
        <f>G157-H157</f>
        <v>0</v>
      </c>
      <c r="J157" s="25">
        <v>0</v>
      </c>
      <c r="K157" s="25">
        <v>0</v>
      </c>
      <c r="L157" s="25">
        <f>J157-K157</f>
        <v>0</v>
      </c>
      <c r="M157" s="25">
        <v>0</v>
      </c>
      <c r="N157" s="25">
        <v>0</v>
      </c>
      <c r="O157" s="25">
        <f>M157-N157</f>
        <v>0</v>
      </c>
      <c r="P157" s="25">
        <v>0</v>
      </c>
      <c r="Q157" s="78" t="e">
        <f>M157-#REF!</f>
        <v>#REF!</v>
      </c>
    </row>
    <row r="158" spans="1:17" ht="13.5" customHeight="1">
      <c r="A158" s="44">
        <v>8150</v>
      </c>
      <c r="B158" s="44">
        <v>8150</v>
      </c>
      <c r="C158" s="3" t="s">
        <v>173</v>
      </c>
      <c r="D158" s="25">
        <v>0</v>
      </c>
      <c r="E158" s="25">
        <v>0</v>
      </c>
      <c r="F158" s="25">
        <f>D158-E158</f>
        <v>0</v>
      </c>
      <c r="G158" s="25">
        <v>0</v>
      </c>
      <c r="H158" s="25">
        <v>0</v>
      </c>
      <c r="I158" s="25">
        <f>G158-H158</f>
        <v>0</v>
      </c>
      <c r="J158" s="25">
        <v>0</v>
      </c>
      <c r="K158" s="25">
        <v>0</v>
      </c>
      <c r="L158" s="25">
        <f>J158-K158</f>
        <v>0</v>
      </c>
      <c r="M158" s="25">
        <v>0</v>
      </c>
      <c r="N158" s="25">
        <v>0</v>
      </c>
      <c r="O158" s="25">
        <f>M158-N158</f>
        <v>0</v>
      </c>
      <c r="P158" s="25">
        <v>0</v>
      </c>
      <c r="Q158" s="78" t="e">
        <f>M158-#REF!</f>
        <v>#REF!</v>
      </c>
    </row>
    <row r="159" spans="1:17" ht="13.5" customHeight="1">
      <c r="A159" s="21"/>
      <c r="B159" s="21"/>
      <c r="C159" s="17" t="s">
        <v>52</v>
      </c>
      <c r="D159" s="18">
        <f>SUM(D156:D158)</f>
        <v>0</v>
      </c>
      <c r="E159" s="18">
        <f aca="true" t="shared" si="37" ref="E159:P159">SUM(E156:E158)</f>
        <v>0</v>
      </c>
      <c r="F159" s="18">
        <f t="shared" si="37"/>
        <v>0</v>
      </c>
      <c r="G159" s="18">
        <f t="shared" si="37"/>
        <v>0</v>
      </c>
      <c r="H159" s="18">
        <f t="shared" si="37"/>
        <v>0</v>
      </c>
      <c r="I159" s="18">
        <f t="shared" si="37"/>
        <v>0</v>
      </c>
      <c r="J159" s="18">
        <f t="shared" si="37"/>
        <v>0</v>
      </c>
      <c r="K159" s="18">
        <f t="shared" si="37"/>
        <v>0</v>
      </c>
      <c r="L159" s="18">
        <f t="shared" si="37"/>
        <v>0</v>
      </c>
      <c r="M159" s="18">
        <f t="shared" si="37"/>
        <v>-37.25</v>
      </c>
      <c r="N159" s="18">
        <f t="shared" si="37"/>
        <v>0</v>
      </c>
      <c r="O159" s="18">
        <f t="shared" si="37"/>
        <v>-37.25</v>
      </c>
      <c r="P159" s="18">
        <f t="shared" si="37"/>
        <v>0</v>
      </c>
      <c r="Q159" s="78" t="e">
        <f>M159-#REF!</f>
        <v>#REF!</v>
      </c>
    </row>
    <row r="160" spans="1:17" ht="12.75">
      <c r="A160" s="44"/>
      <c r="B160" s="44"/>
      <c r="C160" s="3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78"/>
    </row>
    <row r="161" spans="1:17" ht="12.75">
      <c r="A161" s="21"/>
      <c r="B161" s="21"/>
      <c r="C161" s="19" t="s">
        <v>16</v>
      </c>
      <c r="D161" s="20">
        <f>D154-D159</f>
        <v>14141.97</v>
      </c>
      <c r="E161" s="20">
        <f aca="true" t="shared" si="38" ref="E161:P161">E154-E159</f>
        <v>-8000</v>
      </c>
      <c r="F161" s="20">
        <f t="shared" si="38"/>
        <v>22141.97</v>
      </c>
      <c r="G161" s="20">
        <f t="shared" si="38"/>
        <v>37430.7</v>
      </c>
      <c r="H161" s="20">
        <f t="shared" si="38"/>
        <v>-5500</v>
      </c>
      <c r="I161" s="20">
        <f t="shared" si="38"/>
        <v>42930.7</v>
      </c>
      <c r="J161" s="20">
        <f t="shared" si="38"/>
        <v>67339.85</v>
      </c>
      <c r="K161" s="20">
        <f t="shared" si="38"/>
        <v>-8876</v>
      </c>
      <c r="L161" s="20">
        <f t="shared" si="38"/>
        <v>76215.85</v>
      </c>
      <c r="M161" s="20">
        <f t="shared" si="38"/>
        <v>38647.2</v>
      </c>
      <c r="N161" s="20">
        <f t="shared" si="38"/>
        <v>804</v>
      </c>
      <c r="O161" s="20">
        <f t="shared" si="38"/>
        <v>37843.200000000004</v>
      </c>
      <c r="P161" s="20">
        <f t="shared" si="38"/>
        <v>804</v>
      </c>
      <c r="Q161" s="80" t="e">
        <f>M161-#REF!</f>
        <v>#REF!</v>
      </c>
    </row>
    <row r="162" spans="5:17" ht="15.75" customHeight="1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2.7109375" style="0" customWidth="1"/>
  </cols>
  <sheetData>
    <row r="1" spans="1:16" ht="15">
      <c r="A1" s="2">
        <v>117</v>
      </c>
      <c r="C1" s="1" t="s">
        <v>181</v>
      </c>
      <c r="D1" s="1" t="str">
        <f>Totalt!D1</f>
        <v>Pr desember</v>
      </c>
      <c r="H1" s="9"/>
      <c r="J1" s="9"/>
      <c r="K1"/>
      <c r="M1"/>
      <c r="N1"/>
      <c r="O1"/>
      <c r="P1"/>
    </row>
    <row r="2" spans="3:16" ht="15">
      <c r="C2" s="1"/>
      <c r="D2" s="1"/>
      <c r="K2" s="1"/>
      <c r="M2" s="1"/>
      <c r="N2" s="1"/>
      <c r="O2" s="1"/>
      <c r="P2" s="1"/>
    </row>
    <row r="3" spans="3:16" ht="15">
      <c r="C3" s="1" t="s">
        <v>53</v>
      </c>
      <c r="D3" s="1"/>
      <c r="K3" s="1"/>
      <c r="M3" s="1"/>
      <c r="N3" s="1"/>
      <c r="O3" s="1"/>
      <c r="P3" s="1"/>
    </row>
    <row r="4" spans="3:16" ht="15">
      <c r="C4" s="1"/>
      <c r="D4" s="1"/>
      <c r="K4" s="1"/>
      <c r="M4" s="1"/>
      <c r="N4" s="1"/>
      <c r="O4" s="1"/>
      <c r="P4" s="1"/>
    </row>
    <row r="5" spans="1:17" s="84" customFormat="1" ht="12" hidden="1">
      <c r="A5" s="82"/>
      <c r="B5" s="82"/>
      <c r="C5" s="83"/>
      <c r="D5" s="83" t="e">
        <f>Totalt!D5</f>
        <v>#REF!</v>
      </c>
      <c r="E5" s="83" t="e">
        <f>Totalt!E5</f>
        <v>#REF!</v>
      </c>
      <c r="F5" s="83">
        <f>Totalt!F5</f>
        <v>0</v>
      </c>
      <c r="G5" s="83" t="e">
        <f>Totalt!G5</f>
        <v>#REF!</v>
      </c>
      <c r="H5" s="83">
        <v>201701</v>
      </c>
      <c r="I5" s="83">
        <f>Totalt!I5</f>
        <v>0</v>
      </c>
      <c r="J5" s="83" t="e">
        <f>Totalt!J5</f>
        <v>#REF!</v>
      </c>
      <c r="K5" s="83" t="e">
        <f>Totalt!K5</f>
        <v>#REF!</v>
      </c>
      <c r="L5" s="83">
        <f>Totalt!L5</f>
        <v>0</v>
      </c>
      <c r="M5" s="83" t="e">
        <f>Totalt!M5</f>
        <v>#REF!</v>
      </c>
      <c r="N5" s="83" t="e">
        <f>Totalt!N5</f>
        <v>#REF!</v>
      </c>
      <c r="O5" s="83">
        <f>Totalt!O5</f>
        <v>0</v>
      </c>
      <c r="P5" s="83" t="e">
        <f>Totalt!P5</f>
        <v>#REF!</v>
      </c>
      <c r="Q5" s="82"/>
    </row>
    <row r="6" spans="1:17" s="84" customFormat="1" ht="12" hidden="1">
      <c r="A6" s="82"/>
      <c r="B6" s="82"/>
      <c r="C6" s="83"/>
      <c r="D6" s="83">
        <v>201703</v>
      </c>
      <c r="E6" s="83">
        <f>Totalt!E6</f>
        <v>201703</v>
      </c>
      <c r="F6" s="83">
        <f>Totalt!F6</f>
        <v>0</v>
      </c>
      <c r="G6" s="83">
        <v>201706</v>
      </c>
      <c r="H6" s="83" t="e">
        <f>Totalt!H6</f>
        <v>#REF!</v>
      </c>
      <c r="I6" s="83">
        <f>Totalt!I6</f>
        <v>0</v>
      </c>
      <c r="J6" s="83">
        <f>Totalt!J6</f>
        <v>201709</v>
      </c>
      <c r="K6" s="83" t="e">
        <f>Totalt!K6</f>
        <v>#REF!</v>
      </c>
      <c r="L6" s="83">
        <f>Totalt!L6</f>
        <v>0</v>
      </c>
      <c r="M6" s="83">
        <f>Totalt!M6</f>
        <v>201712</v>
      </c>
      <c r="N6" s="83" t="e">
        <f>Totalt!N6</f>
        <v>#REF!</v>
      </c>
      <c r="O6" s="83">
        <f>Totalt!O6</f>
        <v>0</v>
      </c>
      <c r="P6" s="83" t="e">
        <f>Totalt!P6</f>
        <v>#REF!</v>
      </c>
      <c r="Q6" s="82"/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23" t="s">
        <v>175</v>
      </c>
      <c r="H8" s="23" t="s">
        <v>175</v>
      </c>
      <c r="I8" s="23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0</v>
      </c>
      <c r="E9" s="24">
        <v>0</v>
      </c>
      <c r="F9" s="24">
        <f aca="true" t="shared" si="0" ref="F9:F15">D9-E9</f>
        <v>0</v>
      </c>
      <c r="G9" s="24">
        <v>-300</v>
      </c>
      <c r="H9" s="24">
        <v>0</v>
      </c>
      <c r="I9" s="24">
        <f aca="true" t="shared" si="1" ref="I9:I15">G9-H9</f>
        <v>-300</v>
      </c>
      <c r="J9" s="24">
        <v>16900</v>
      </c>
      <c r="K9" s="24">
        <v>20000</v>
      </c>
      <c r="L9" s="24">
        <f aca="true" t="shared" si="2" ref="L9:L15">J9-K9</f>
        <v>-3100</v>
      </c>
      <c r="M9" s="24">
        <v>16005.97</v>
      </c>
      <c r="N9" s="24">
        <v>25000</v>
      </c>
      <c r="O9" s="24">
        <f aca="true" t="shared" si="3" ref="O9:O15">M9-N9</f>
        <v>-8994.03</v>
      </c>
      <c r="P9" s="24">
        <v>25000</v>
      </c>
      <c r="Q9" s="77" t="e">
        <f>M9-#REF!</f>
        <v>#REF!</v>
      </c>
    </row>
    <row r="10" spans="1:17" ht="12.75">
      <c r="A10" s="2">
        <v>322</v>
      </c>
      <c r="B10" s="2">
        <v>322</v>
      </c>
      <c r="C10" s="3" t="s">
        <v>67</v>
      </c>
      <c r="D10" s="25">
        <v>0</v>
      </c>
      <c r="E10" s="25">
        <v>0</v>
      </c>
      <c r="F10" s="25">
        <f t="shared" si="0"/>
        <v>0</v>
      </c>
      <c r="G10" s="25">
        <v>0</v>
      </c>
      <c r="H10" s="25">
        <v>0</v>
      </c>
      <c r="I10" s="25">
        <f t="shared" si="1"/>
        <v>0</v>
      </c>
      <c r="J10" s="25">
        <v>0</v>
      </c>
      <c r="K10" s="25">
        <v>0</v>
      </c>
      <c r="L10" s="25">
        <f t="shared" si="2"/>
        <v>0</v>
      </c>
      <c r="M10" s="25">
        <v>0</v>
      </c>
      <c r="N10" s="25">
        <v>0</v>
      </c>
      <c r="O10" s="25">
        <f t="shared" si="3"/>
        <v>0</v>
      </c>
      <c r="P10" s="25">
        <v>0</v>
      </c>
      <c r="Q10" s="78" t="e">
        <f>M10-#REF!</f>
        <v>#REF!</v>
      </c>
    </row>
    <row r="11" spans="1:17" ht="12.75">
      <c r="A11" s="2">
        <v>323</v>
      </c>
      <c r="B11" s="2">
        <v>323</v>
      </c>
      <c r="C11" s="3" t="s">
        <v>68</v>
      </c>
      <c r="D11" s="25">
        <v>0</v>
      </c>
      <c r="E11" s="25">
        <v>0</v>
      </c>
      <c r="F11" s="25">
        <f t="shared" si="0"/>
        <v>0</v>
      </c>
      <c r="G11" s="25">
        <v>0</v>
      </c>
      <c r="H11" s="25">
        <v>0</v>
      </c>
      <c r="I11" s="25">
        <f t="shared" si="1"/>
        <v>0</v>
      </c>
      <c r="J11" s="25">
        <v>0</v>
      </c>
      <c r="K11" s="25">
        <v>0</v>
      </c>
      <c r="L11" s="25">
        <f t="shared" si="2"/>
        <v>0</v>
      </c>
      <c r="M11" s="25">
        <v>0</v>
      </c>
      <c r="N11" s="25">
        <v>0</v>
      </c>
      <c r="O11" s="25">
        <f t="shared" si="3"/>
        <v>0</v>
      </c>
      <c r="P11" s="25">
        <v>0</v>
      </c>
      <c r="Q11" s="78" t="e">
        <f>M11-#REF!</f>
        <v>#REF!</v>
      </c>
    </row>
    <row r="12" spans="1:17" ht="12.75">
      <c r="A12" s="2">
        <v>324</v>
      </c>
      <c r="B12" s="2">
        <v>324</v>
      </c>
      <c r="C12" s="3" t="s">
        <v>69</v>
      </c>
      <c r="D12" s="25">
        <v>0</v>
      </c>
      <c r="E12" s="25">
        <v>0</v>
      </c>
      <c r="F12" s="25">
        <f t="shared" si="0"/>
        <v>0</v>
      </c>
      <c r="G12" s="25">
        <v>0</v>
      </c>
      <c r="H12" s="25">
        <v>0</v>
      </c>
      <c r="I12" s="25">
        <f t="shared" si="1"/>
        <v>0</v>
      </c>
      <c r="J12" s="25">
        <v>0</v>
      </c>
      <c r="K12" s="25">
        <v>6000</v>
      </c>
      <c r="L12" s="25">
        <f t="shared" si="2"/>
        <v>-6000</v>
      </c>
      <c r="M12" s="25">
        <v>0</v>
      </c>
      <c r="N12" s="25">
        <v>6000</v>
      </c>
      <c r="O12" s="25">
        <f t="shared" si="3"/>
        <v>-6000</v>
      </c>
      <c r="P12" s="25">
        <v>6000</v>
      </c>
      <c r="Q12" s="78" t="e">
        <f>M12-#REF!</f>
        <v>#REF!</v>
      </c>
    </row>
    <row r="13" spans="1:17" ht="12.75">
      <c r="A13" s="2">
        <v>325</v>
      </c>
      <c r="B13" s="2">
        <v>325</v>
      </c>
      <c r="C13" s="3" t="s">
        <v>70</v>
      </c>
      <c r="D13" s="25">
        <v>0</v>
      </c>
      <c r="E13" s="25">
        <v>0</v>
      </c>
      <c r="F13" s="25">
        <f t="shared" si="0"/>
        <v>0</v>
      </c>
      <c r="G13" s="25">
        <v>0</v>
      </c>
      <c r="H13" s="25">
        <v>0</v>
      </c>
      <c r="I13" s="25">
        <f t="shared" si="1"/>
        <v>0</v>
      </c>
      <c r="J13" s="25">
        <v>20229</v>
      </c>
      <c r="K13" s="25">
        <v>15000</v>
      </c>
      <c r="L13" s="25">
        <f t="shared" si="2"/>
        <v>5229</v>
      </c>
      <c r="M13" s="25">
        <v>21452</v>
      </c>
      <c r="N13" s="25">
        <v>17000</v>
      </c>
      <c r="O13" s="25">
        <f t="shared" si="3"/>
        <v>4452</v>
      </c>
      <c r="P13" s="25">
        <v>17000</v>
      </c>
      <c r="Q13" s="78" t="e">
        <f>M13-#REF!</f>
        <v>#REF!</v>
      </c>
    </row>
    <row r="14" spans="1:17" ht="12.75">
      <c r="A14" s="2">
        <v>326</v>
      </c>
      <c r="B14" s="2">
        <v>326</v>
      </c>
      <c r="C14" s="3" t="s">
        <v>1</v>
      </c>
      <c r="D14" s="25">
        <v>0</v>
      </c>
      <c r="E14" s="25">
        <v>0</v>
      </c>
      <c r="F14" s="25">
        <f t="shared" si="0"/>
        <v>0</v>
      </c>
      <c r="G14" s="25">
        <v>0</v>
      </c>
      <c r="H14" s="25">
        <v>0</v>
      </c>
      <c r="I14" s="25">
        <f t="shared" si="1"/>
        <v>0</v>
      </c>
      <c r="J14" s="25">
        <v>0</v>
      </c>
      <c r="K14" s="25">
        <v>0</v>
      </c>
      <c r="L14" s="25">
        <f t="shared" si="2"/>
        <v>0</v>
      </c>
      <c r="M14" s="25">
        <v>300</v>
      </c>
      <c r="N14" s="25">
        <v>0</v>
      </c>
      <c r="O14" s="25">
        <f t="shared" si="3"/>
        <v>300</v>
      </c>
      <c r="P14" s="25">
        <v>0</v>
      </c>
      <c r="Q14" s="78" t="e">
        <f>M14-#REF!</f>
        <v>#REF!</v>
      </c>
    </row>
    <row r="15" spans="1:17" ht="12.75">
      <c r="A15" s="15"/>
      <c r="B15" s="16"/>
      <c r="C15" s="17" t="s">
        <v>187</v>
      </c>
      <c r="D15" s="18">
        <f>SUM(D9:D14)</f>
        <v>0</v>
      </c>
      <c r="E15" s="18">
        <f>SUM(E9:E14)</f>
        <v>0</v>
      </c>
      <c r="F15" s="18">
        <f t="shared" si="0"/>
        <v>0</v>
      </c>
      <c r="G15" s="18">
        <f>SUM(G9:G14)</f>
        <v>-300</v>
      </c>
      <c r="H15" s="18">
        <f>SUM(H9:H14)</f>
        <v>0</v>
      </c>
      <c r="I15" s="18">
        <f t="shared" si="1"/>
        <v>-300</v>
      </c>
      <c r="J15" s="18">
        <f>SUM(J9:J14)</f>
        <v>37129</v>
      </c>
      <c r="K15" s="18">
        <f>SUM(K9:K14)</f>
        <v>41000</v>
      </c>
      <c r="L15" s="18">
        <f t="shared" si="2"/>
        <v>-3871</v>
      </c>
      <c r="M15" s="18">
        <f>SUM(M9:M14)</f>
        <v>37757.97</v>
      </c>
      <c r="N15" s="18">
        <f>SUM(N9:N14)</f>
        <v>48000</v>
      </c>
      <c r="O15" s="18">
        <f t="shared" si="3"/>
        <v>-10242.029999999999</v>
      </c>
      <c r="P15" s="18">
        <f>SUM(P9:P14)</f>
        <v>48000</v>
      </c>
      <c r="Q15" s="79" t="e">
        <f>M15-#REF!</f>
        <v>#REF!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0</v>
      </c>
      <c r="E17" s="25">
        <v>8500</v>
      </c>
      <c r="F17" s="25">
        <f aca="true" t="shared" si="4" ref="F17:F24">D17-E17</f>
        <v>-8500</v>
      </c>
      <c r="G17" s="25">
        <v>5962.5</v>
      </c>
      <c r="H17" s="25">
        <v>11000</v>
      </c>
      <c r="I17" s="25">
        <f aca="true" t="shared" si="5" ref="I17:I24">G17-H17</f>
        <v>-5037.5</v>
      </c>
      <c r="J17" s="25">
        <v>5962.5</v>
      </c>
      <c r="K17" s="25">
        <v>18500</v>
      </c>
      <c r="L17" s="25">
        <f aca="true" t="shared" si="6" ref="L17:L24">J17-K17</f>
        <v>-12537.5</v>
      </c>
      <c r="M17" s="25">
        <v>5962.5</v>
      </c>
      <c r="N17" s="25">
        <v>18500</v>
      </c>
      <c r="O17" s="25">
        <f aca="true" t="shared" si="7" ref="O17:O24">M17-N17</f>
        <v>-12537.5</v>
      </c>
      <c r="P17" s="25">
        <v>18500</v>
      </c>
      <c r="Q17" s="78" t="e">
        <f>M17-#REF!</f>
        <v>#REF!</v>
      </c>
    </row>
    <row r="18" spans="1:17" ht="12.75">
      <c r="A18" s="2">
        <v>410</v>
      </c>
      <c r="B18" s="2">
        <v>410</v>
      </c>
      <c r="C18" s="3" t="s">
        <v>72</v>
      </c>
      <c r="D18" s="25">
        <v>0</v>
      </c>
      <c r="E18" s="25">
        <v>0</v>
      </c>
      <c r="F18" s="25">
        <f t="shared" si="4"/>
        <v>0</v>
      </c>
      <c r="G18" s="25">
        <v>0</v>
      </c>
      <c r="H18" s="25">
        <v>0</v>
      </c>
      <c r="I18" s="25">
        <f t="shared" si="5"/>
        <v>0</v>
      </c>
      <c r="J18" s="25">
        <v>0</v>
      </c>
      <c r="K18" s="25">
        <v>1000</v>
      </c>
      <c r="L18" s="25">
        <f t="shared" si="6"/>
        <v>-1000</v>
      </c>
      <c r="M18" s="25">
        <v>0</v>
      </c>
      <c r="N18" s="25">
        <v>1000</v>
      </c>
      <c r="O18" s="25">
        <f t="shared" si="7"/>
        <v>-1000</v>
      </c>
      <c r="P18" s="25">
        <v>1000</v>
      </c>
      <c r="Q18" s="78" t="e">
        <f>M18-#REF!</f>
        <v>#REF!</v>
      </c>
    </row>
    <row r="19" spans="1:17" ht="12.75">
      <c r="A19" s="2">
        <v>420</v>
      </c>
      <c r="B19" s="2">
        <v>420</v>
      </c>
      <c r="C19" s="3" t="s">
        <v>73</v>
      </c>
      <c r="D19" s="25">
        <v>0</v>
      </c>
      <c r="E19" s="25">
        <v>4000</v>
      </c>
      <c r="F19" s="25">
        <f t="shared" si="4"/>
        <v>-4000</v>
      </c>
      <c r="G19" s="25">
        <v>0</v>
      </c>
      <c r="H19" s="25">
        <v>4000</v>
      </c>
      <c r="I19" s="25">
        <f t="shared" si="5"/>
        <v>-4000</v>
      </c>
      <c r="J19" s="25">
        <v>0</v>
      </c>
      <c r="K19" s="25">
        <v>4000</v>
      </c>
      <c r="L19" s="25">
        <f t="shared" si="6"/>
        <v>-4000</v>
      </c>
      <c r="M19" s="25">
        <v>0</v>
      </c>
      <c r="N19" s="25">
        <v>4000</v>
      </c>
      <c r="O19" s="25">
        <f t="shared" si="7"/>
        <v>-4000</v>
      </c>
      <c r="P19" s="25">
        <v>4000</v>
      </c>
      <c r="Q19" s="78" t="e">
        <f>M19-#REF!</f>
        <v>#REF!</v>
      </c>
    </row>
    <row r="20" spans="1:17" ht="12.75">
      <c r="A20" s="2">
        <v>500</v>
      </c>
      <c r="B20" s="2">
        <v>500</v>
      </c>
      <c r="C20" s="3" t="s">
        <v>74</v>
      </c>
      <c r="D20" s="25">
        <v>0</v>
      </c>
      <c r="E20" s="25">
        <v>0</v>
      </c>
      <c r="F20" s="25">
        <f t="shared" si="4"/>
        <v>0</v>
      </c>
      <c r="G20" s="25">
        <v>0</v>
      </c>
      <c r="H20" s="25">
        <v>0</v>
      </c>
      <c r="I20" s="25">
        <f t="shared" si="5"/>
        <v>0</v>
      </c>
      <c r="J20" s="25">
        <v>0</v>
      </c>
      <c r="K20" s="25">
        <v>3000</v>
      </c>
      <c r="L20" s="25">
        <f t="shared" si="6"/>
        <v>-3000</v>
      </c>
      <c r="M20" s="25">
        <v>0</v>
      </c>
      <c r="N20" s="25">
        <v>6000</v>
      </c>
      <c r="O20" s="25">
        <f t="shared" si="7"/>
        <v>-6000</v>
      </c>
      <c r="P20" s="25">
        <v>6000</v>
      </c>
      <c r="Q20" s="78" t="e">
        <f>M20-#REF!</f>
        <v>#REF!</v>
      </c>
    </row>
    <row r="21" spans="1:17" ht="12.75">
      <c r="A21" s="2">
        <v>610</v>
      </c>
      <c r="B21" s="2">
        <v>610</v>
      </c>
      <c r="C21" s="3" t="s">
        <v>4</v>
      </c>
      <c r="D21" s="25">
        <v>4.5</v>
      </c>
      <c r="E21" s="25">
        <v>2500</v>
      </c>
      <c r="F21" s="25">
        <f t="shared" si="4"/>
        <v>-2495.5</v>
      </c>
      <c r="G21" s="25">
        <v>101.01</v>
      </c>
      <c r="H21" s="25">
        <v>2500</v>
      </c>
      <c r="I21" s="25">
        <f t="shared" si="5"/>
        <v>-2398.99</v>
      </c>
      <c r="J21" s="25">
        <v>1011.56</v>
      </c>
      <c r="K21" s="25">
        <v>12500</v>
      </c>
      <c r="L21" s="25">
        <f t="shared" si="6"/>
        <v>-11488.44</v>
      </c>
      <c r="M21" s="25">
        <v>-1877.95</v>
      </c>
      <c r="N21" s="25">
        <v>17500</v>
      </c>
      <c r="O21" s="25">
        <f t="shared" si="7"/>
        <v>-19377.95</v>
      </c>
      <c r="P21" s="25">
        <v>17500</v>
      </c>
      <c r="Q21" s="78" t="e">
        <f>M21-#REF!</f>
        <v>#REF!</v>
      </c>
    </row>
    <row r="22" spans="1:17" ht="12.75">
      <c r="A22" s="15"/>
      <c r="B22" s="16"/>
      <c r="C22" s="17" t="s">
        <v>186</v>
      </c>
      <c r="D22" s="18">
        <f>SUM(D17:D21)</f>
        <v>4.5</v>
      </c>
      <c r="E22" s="18">
        <f aca="true" t="shared" si="8" ref="E22:P22">SUM(E17:E21)</f>
        <v>15000</v>
      </c>
      <c r="F22" s="18">
        <f t="shared" si="8"/>
        <v>-14995.5</v>
      </c>
      <c r="G22" s="18">
        <f t="shared" si="8"/>
        <v>6063.51</v>
      </c>
      <c r="H22" s="18">
        <f t="shared" si="8"/>
        <v>17500</v>
      </c>
      <c r="I22" s="18">
        <f t="shared" si="8"/>
        <v>-11436.49</v>
      </c>
      <c r="J22" s="18">
        <f t="shared" si="8"/>
        <v>6974.0599999999995</v>
      </c>
      <c r="K22" s="18">
        <f t="shared" si="8"/>
        <v>39000</v>
      </c>
      <c r="L22" s="18">
        <f t="shared" si="8"/>
        <v>-32025.940000000002</v>
      </c>
      <c r="M22" s="18">
        <f t="shared" si="8"/>
        <v>4084.55</v>
      </c>
      <c r="N22" s="18">
        <f t="shared" si="8"/>
        <v>47000</v>
      </c>
      <c r="O22" s="18">
        <f t="shared" si="8"/>
        <v>-42915.45</v>
      </c>
      <c r="P22" s="18">
        <f t="shared" si="8"/>
        <v>47000</v>
      </c>
      <c r="Q22" s="79" t="e">
        <f>M22-#REF!</f>
        <v>#REF!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0</v>
      </c>
      <c r="E24" s="88">
        <v>0</v>
      </c>
      <c r="F24" s="88">
        <f t="shared" si="4"/>
        <v>0</v>
      </c>
      <c r="G24" s="88">
        <v>0</v>
      </c>
      <c r="H24" s="88">
        <v>0</v>
      </c>
      <c r="I24" s="88">
        <f t="shared" si="5"/>
        <v>0</v>
      </c>
      <c r="J24" s="88">
        <v>0</v>
      </c>
      <c r="K24" s="88">
        <v>0</v>
      </c>
      <c r="L24" s="88">
        <f t="shared" si="6"/>
        <v>0</v>
      </c>
      <c r="M24" s="88">
        <v>0</v>
      </c>
      <c r="N24" s="88">
        <v>0</v>
      </c>
      <c r="O24" s="88">
        <f t="shared" si="7"/>
        <v>0</v>
      </c>
      <c r="P24" s="88">
        <v>0</v>
      </c>
      <c r="Q24" s="90" t="e">
        <f>M24-#REF!</f>
        <v>#REF!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-4.5</v>
      </c>
      <c r="E26" s="18">
        <f aca="true" t="shared" si="9" ref="E26:P26">E15-E22-E24</f>
        <v>-15000</v>
      </c>
      <c r="F26" s="18">
        <f t="shared" si="9"/>
        <v>14995.5</v>
      </c>
      <c r="G26" s="18">
        <f t="shared" si="9"/>
        <v>-6363.51</v>
      </c>
      <c r="H26" s="18">
        <f t="shared" si="9"/>
        <v>-17500</v>
      </c>
      <c r="I26" s="18">
        <f t="shared" si="9"/>
        <v>11136.49</v>
      </c>
      <c r="J26" s="18">
        <f t="shared" si="9"/>
        <v>30154.940000000002</v>
      </c>
      <c r="K26" s="18">
        <f t="shared" si="9"/>
        <v>2000</v>
      </c>
      <c r="L26" s="18">
        <f t="shared" si="9"/>
        <v>28154.940000000002</v>
      </c>
      <c r="M26" s="18">
        <f t="shared" si="9"/>
        <v>33673.42</v>
      </c>
      <c r="N26" s="18">
        <f t="shared" si="9"/>
        <v>1000</v>
      </c>
      <c r="O26" s="18">
        <f t="shared" si="9"/>
        <v>32673.42</v>
      </c>
      <c r="P26" s="18">
        <f t="shared" si="9"/>
        <v>1000</v>
      </c>
      <c r="Q26" s="79" t="e">
        <f>M26-#REF!</f>
        <v>#REF!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>D28-E28</f>
        <v>0</v>
      </c>
      <c r="G28" s="25">
        <v>0</v>
      </c>
      <c r="H28" s="25">
        <v>0</v>
      </c>
      <c r="I28" s="25">
        <f>G28-H28</f>
        <v>0</v>
      </c>
      <c r="J28" s="25">
        <v>0</v>
      </c>
      <c r="K28" s="25">
        <v>0</v>
      </c>
      <c r="L28" s="25">
        <f>J28-K28</f>
        <v>0</v>
      </c>
      <c r="M28" s="25">
        <v>-109.16</v>
      </c>
      <c r="N28" s="25">
        <v>0</v>
      </c>
      <c r="O28" s="25">
        <f>M28-N28</f>
        <v>-109.16</v>
      </c>
      <c r="P28" s="25">
        <v>0</v>
      </c>
      <c r="Q28" s="78" t="e">
        <f>M28-#REF!</f>
        <v>#REF!</v>
      </c>
    </row>
    <row r="29" spans="1:17" ht="12.75">
      <c r="A29" s="2">
        <v>815</v>
      </c>
      <c r="B29" s="8">
        <v>815</v>
      </c>
      <c r="C29" s="3" t="s">
        <v>10</v>
      </c>
      <c r="D29" s="25">
        <v>0</v>
      </c>
      <c r="E29" s="25">
        <v>0</v>
      </c>
      <c r="F29" s="25">
        <f>D29-E29</f>
        <v>0</v>
      </c>
      <c r="G29" s="25">
        <v>0</v>
      </c>
      <c r="H29" s="25">
        <v>0</v>
      </c>
      <c r="I29" s="25">
        <f>G29-H29</f>
        <v>0</v>
      </c>
      <c r="J29" s="25">
        <v>0</v>
      </c>
      <c r="K29" s="25">
        <v>0</v>
      </c>
      <c r="L29" s="25">
        <f>J29-K29</f>
        <v>0</v>
      </c>
      <c r="M29" s="25">
        <v>0</v>
      </c>
      <c r="N29" s="25">
        <v>0</v>
      </c>
      <c r="O29" s="25">
        <f>M29-N29</f>
        <v>0</v>
      </c>
      <c r="P29" s="25">
        <v>0</v>
      </c>
      <c r="Q29" s="78" t="e">
        <f>M29-#REF!</f>
        <v>#REF!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-4.5</v>
      </c>
      <c r="E31" s="20">
        <f>E26+E28*-1-E29</f>
        <v>-15000</v>
      </c>
      <c r="F31" s="20">
        <f>D31-E31</f>
        <v>14995.5</v>
      </c>
      <c r="G31" s="20">
        <f>G26+G28*-1-G29</f>
        <v>-6363.51</v>
      </c>
      <c r="H31" s="20">
        <f>H26+H28*-1-H29</f>
        <v>-17500</v>
      </c>
      <c r="I31" s="20">
        <f>G31-H31</f>
        <v>11136.49</v>
      </c>
      <c r="J31" s="20">
        <f>J26+J28*-1-J29</f>
        <v>30154.940000000002</v>
      </c>
      <c r="K31" s="20">
        <f>K26+K28*-1-K29</f>
        <v>2000</v>
      </c>
      <c r="L31" s="20">
        <f>J31-K31</f>
        <v>28154.940000000002</v>
      </c>
      <c r="M31" s="20">
        <f>M26+M28*-1-M29</f>
        <v>33782.58</v>
      </c>
      <c r="N31" s="20">
        <f>N26+N28*-1-N29</f>
        <v>1000</v>
      </c>
      <c r="O31" s="20">
        <f>M31-N31</f>
        <v>32782.58</v>
      </c>
      <c r="P31" s="20">
        <f>P26+P28*-1-P29</f>
        <v>1000</v>
      </c>
      <c r="Q31" s="80" t="e">
        <f>M31-#REF!</f>
        <v>#REF!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23" t="s">
        <v>174</v>
      </c>
      <c r="E35" s="23" t="s">
        <v>174</v>
      </c>
      <c r="F35" s="23" t="s">
        <v>174</v>
      </c>
      <c r="G35" s="23" t="s">
        <v>175</v>
      </c>
      <c r="H35" s="23" t="s">
        <v>175</v>
      </c>
      <c r="I35" s="23" t="s">
        <v>175</v>
      </c>
      <c r="J35" s="23" t="s">
        <v>176</v>
      </c>
      <c r="K35" s="23" t="s">
        <v>176</v>
      </c>
      <c r="L35" s="23" t="s">
        <v>176</v>
      </c>
      <c r="M35" s="23" t="s">
        <v>177</v>
      </c>
      <c r="N35" s="23" t="s">
        <v>177</v>
      </c>
      <c r="O35" s="23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 aca="true" t="shared" si="10" ref="F37:F56">D37-E37</f>
        <v>0</v>
      </c>
      <c r="G37" s="25">
        <v>0</v>
      </c>
      <c r="H37" s="25">
        <v>0</v>
      </c>
      <c r="I37" s="25">
        <f aca="true" t="shared" si="11" ref="I37:I56">G37-H37</f>
        <v>0</v>
      </c>
      <c r="J37" s="25">
        <v>0</v>
      </c>
      <c r="K37" s="25">
        <v>0</v>
      </c>
      <c r="L37" s="25">
        <f aca="true" t="shared" si="12" ref="L37:L56">J37-K37</f>
        <v>0</v>
      </c>
      <c r="M37" s="25">
        <v>0</v>
      </c>
      <c r="N37" s="25">
        <v>0</v>
      </c>
      <c r="O37" s="25">
        <f aca="true" t="shared" si="13" ref="O37:O56">M37-N37</f>
        <v>0</v>
      </c>
      <c r="P37" s="25">
        <v>0</v>
      </c>
      <c r="Q37" s="78" t="e">
        <f>M37-#REF!</f>
        <v>#REF!</v>
      </c>
    </row>
    <row r="38" spans="1:17" ht="12.75">
      <c r="A38" s="44">
        <v>3120</v>
      </c>
      <c r="B38" s="44">
        <v>3120</v>
      </c>
      <c r="C38" s="3" t="s">
        <v>91</v>
      </c>
      <c r="D38" s="25">
        <v>0</v>
      </c>
      <c r="E38" s="25">
        <v>0</v>
      </c>
      <c r="F38" s="25">
        <f t="shared" si="10"/>
        <v>0</v>
      </c>
      <c r="G38" s="25">
        <v>0</v>
      </c>
      <c r="H38" s="25">
        <v>0</v>
      </c>
      <c r="I38" s="25">
        <f t="shared" si="11"/>
        <v>0</v>
      </c>
      <c r="J38" s="25">
        <v>0</v>
      </c>
      <c r="K38" s="25">
        <v>0</v>
      </c>
      <c r="L38" s="25">
        <f t="shared" si="12"/>
        <v>0</v>
      </c>
      <c r="M38" s="25">
        <v>0</v>
      </c>
      <c r="N38" s="25">
        <v>0</v>
      </c>
      <c r="O38" s="25">
        <f t="shared" si="13"/>
        <v>0</v>
      </c>
      <c r="P38" s="25">
        <v>0</v>
      </c>
      <c r="Q38" s="78" t="e">
        <f>M38-#REF!</f>
        <v>#REF!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0</v>
      </c>
      <c r="F39" s="25">
        <f t="shared" si="10"/>
        <v>0</v>
      </c>
      <c r="G39" s="25">
        <v>0</v>
      </c>
      <c r="H39" s="25">
        <v>0</v>
      </c>
      <c r="I39" s="25">
        <f t="shared" si="11"/>
        <v>0</v>
      </c>
      <c r="J39" s="25">
        <v>0</v>
      </c>
      <c r="K39" s="25">
        <v>0</v>
      </c>
      <c r="L39" s="25">
        <f t="shared" si="12"/>
        <v>0</v>
      </c>
      <c r="M39" s="25">
        <v>0</v>
      </c>
      <c r="N39" s="25">
        <v>0</v>
      </c>
      <c r="O39" s="25">
        <f t="shared" si="13"/>
        <v>0</v>
      </c>
      <c r="P39" s="25">
        <v>0</v>
      </c>
      <c r="Q39" s="78" t="e">
        <f>M39-#REF!</f>
        <v>#REF!</v>
      </c>
    </row>
    <row r="40" spans="1:17" ht="12.75">
      <c r="A40" s="44">
        <v>3130</v>
      </c>
      <c r="B40" s="44">
        <v>3130</v>
      </c>
      <c r="C40" s="3" t="s">
        <v>93</v>
      </c>
      <c r="D40" s="25">
        <v>0</v>
      </c>
      <c r="E40" s="25">
        <v>0</v>
      </c>
      <c r="F40" s="25">
        <f t="shared" si="10"/>
        <v>0</v>
      </c>
      <c r="G40" s="25">
        <v>0</v>
      </c>
      <c r="H40" s="25">
        <v>0</v>
      </c>
      <c r="I40" s="25">
        <f t="shared" si="11"/>
        <v>0</v>
      </c>
      <c r="J40" s="25">
        <v>0</v>
      </c>
      <c r="K40" s="25">
        <v>6000</v>
      </c>
      <c r="L40" s="25">
        <f t="shared" si="12"/>
        <v>-6000</v>
      </c>
      <c r="M40" s="25">
        <v>0</v>
      </c>
      <c r="N40" s="25">
        <v>6000</v>
      </c>
      <c r="O40" s="25">
        <f t="shared" si="13"/>
        <v>-6000</v>
      </c>
      <c r="P40" s="25">
        <v>6000</v>
      </c>
      <c r="Q40" s="78" t="e">
        <f>M40-#REF!</f>
        <v>#REF!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 t="e">
        <f>M41-#REF!</f>
        <v>#REF!</v>
      </c>
    </row>
    <row r="42" spans="1:17" ht="12.75">
      <c r="A42" s="44">
        <v>3210</v>
      </c>
      <c r="B42" s="44">
        <v>3210</v>
      </c>
      <c r="C42" s="3" t="s">
        <v>95</v>
      </c>
      <c r="D42" s="25">
        <v>0</v>
      </c>
      <c r="E42" s="25">
        <v>0</v>
      </c>
      <c r="F42" s="25">
        <f t="shared" si="10"/>
        <v>0</v>
      </c>
      <c r="G42" s="25">
        <v>-300</v>
      </c>
      <c r="H42" s="25">
        <v>0</v>
      </c>
      <c r="I42" s="25">
        <f t="shared" si="11"/>
        <v>-300</v>
      </c>
      <c r="J42" s="25">
        <v>16900</v>
      </c>
      <c r="K42" s="25">
        <v>20000</v>
      </c>
      <c r="L42" s="25">
        <f t="shared" si="12"/>
        <v>-3100</v>
      </c>
      <c r="M42" s="25">
        <v>16005.97</v>
      </c>
      <c r="N42" s="25">
        <v>25000</v>
      </c>
      <c r="O42" s="25">
        <f t="shared" si="13"/>
        <v>-8994.03</v>
      </c>
      <c r="P42" s="25">
        <v>25000</v>
      </c>
      <c r="Q42" s="78" t="e">
        <f>M42-#REF!</f>
        <v>#REF!</v>
      </c>
    </row>
    <row r="43" spans="1:17" ht="12.75">
      <c r="A43" s="44">
        <v>3215</v>
      </c>
      <c r="B43" s="44">
        <v>3215</v>
      </c>
      <c r="C43" s="3" t="s">
        <v>96</v>
      </c>
      <c r="D43" s="25">
        <v>0</v>
      </c>
      <c r="E43" s="25">
        <v>0</v>
      </c>
      <c r="F43" s="25">
        <f t="shared" si="10"/>
        <v>0</v>
      </c>
      <c r="G43" s="25">
        <v>0</v>
      </c>
      <c r="H43" s="25">
        <v>0</v>
      </c>
      <c r="I43" s="25">
        <f t="shared" si="11"/>
        <v>0</v>
      </c>
      <c r="J43" s="25">
        <v>0</v>
      </c>
      <c r="K43" s="25">
        <v>0</v>
      </c>
      <c r="L43" s="25">
        <f t="shared" si="12"/>
        <v>0</v>
      </c>
      <c r="M43" s="25">
        <v>0</v>
      </c>
      <c r="N43" s="25">
        <v>0</v>
      </c>
      <c r="O43" s="25">
        <f t="shared" si="13"/>
        <v>0</v>
      </c>
      <c r="P43" s="25">
        <v>0</v>
      </c>
      <c r="Q43" s="78" t="e">
        <f>M43-#REF!</f>
        <v>#REF!</v>
      </c>
    </row>
    <row r="44" spans="1:17" ht="12.75">
      <c r="A44" s="44">
        <v>3217</v>
      </c>
      <c r="B44" s="44">
        <v>3217</v>
      </c>
      <c r="C44" s="3" t="s">
        <v>97</v>
      </c>
      <c r="D44" s="25">
        <v>0</v>
      </c>
      <c r="E44" s="25">
        <v>0</v>
      </c>
      <c r="F44" s="25">
        <f t="shared" si="10"/>
        <v>0</v>
      </c>
      <c r="G44" s="25">
        <v>0</v>
      </c>
      <c r="H44" s="25">
        <v>0</v>
      </c>
      <c r="I44" s="25">
        <f t="shared" si="11"/>
        <v>0</v>
      </c>
      <c r="J44" s="25">
        <v>0</v>
      </c>
      <c r="K44" s="25">
        <v>0</v>
      </c>
      <c r="L44" s="25">
        <f t="shared" si="12"/>
        <v>0</v>
      </c>
      <c r="M44" s="25">
        <v>0</v>
      </c>
      <c r="N44" s="25">
        <v>0</v>
      </c>
      <c r="O44" s="25">
        <f t="shared" si="13"/>
        <v>0</v>
      </c>
      <c r="P44" s="25">
        <v>0</v>
      </c>
      <c r="Q44" s="78" t="e">
        <f>M44-#REF!</f>
        <v>#REF!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0</v>
      </c>
      <c r="H45" s="25">
        <v>0</v>
      </c>
      <c r="I45" s="25">
        <f t="shared" si="11"/>
        <v>0</v>
      </c>
      <c r="J45" s="25">
        <v>0</v>
      </c>
      <c r="K45" s="25">
        <v>0</v>
      </c>
      <c r="L45" s="25">
        <f t="shared" si="12"/>
        <v>0</v>
      </c>
      <c r="M45" s="25">
        <v>0</v>
      </c>
      <c r="N45" s="25">
        <v>0</v>
      </c>
      <c r="O45" s="25">
        <f t="shared" si="13"/>
        <v>0</v>
      </c>
      <c r="P45" s="25">
        <v>0</v>
      </c>
      <c r="Q45" s="78" t="e">
        <f>M45-#REF!</f>
        <v>#REF!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0</v>
      </c>
      <c r="H46" s="25">
        <v>0</v>
      </c>
      <c r="I46" s="25">
        <f t="shared" si="11"/>
        <v>0</v>
      </c>
      <c r="J46" s="25">
        <v>0</v>
      </c>
      <c r="K46" s="25">
        <v>0</v>
      </c>
      <c r="L46" s="25">
        <f t="shared" si="12"/>
        <v>0</v>
      </c>
      <c r="M46" s="25">
        <v>0</v>
      </c>
      <c r="N46" s="25">
        <v>0</v>
      </c>
      <c r="O46" s="25">
        <f t="shared" si="13"/>
        <v>0</v>
      </c>
      <c r="P46" s="25">
        <v>0</v>
      </c>
      <c r="Q46" s="78" t="e">
        <f>M46-#REF!</f>
        <v>#REF!</v>
      </c>
    </row>
    <row r="47" spans="1:17" ht="12.75">
      <c r="A47" s="44">
        <v>3320</v>
      </c>
      <c r="B47" s="44">
        <v>3320</v>
      </c>
      <c r="C47" s="3" t="s">
        <v>100</v>
      </c>
      <c r="D47" s="25">
        <v>0</v>
      </c>
      <c r="E47" s="25">
        <v>0</v>
      </c>
      <c r="F47" s="25">
        <f t="shared" si="10"/>
        <v>0</v>
      </c>
      <c r="G47" s="25">
        <v>0</v>
      </c>
      <c r="H47" s="25">
        <v>0</v>
      </c>
      <c r="I47" s="25">
        <f t="shared" si="11"/>
        <v>0</v>
      </c>
      <c r="J47" s="25">
        <v>0</v>
      </c>
      <c r="K47" s="25">
        <v>0</v>
      </c>
      <c r="L47" s="25">
        <f t="shared" si="12"/>
        <v>0</v>
      </c>
      <c r="M47" s="25">
        <v>0</v>
      </c>
      <c r="N47" s="25">
        <v>0</v>
      </c>
      <c r="O47" s="25">
        <f t="shared" si="13"/>
        <v>0</v>
      </c>
      <c r="P47" s="25">
        <v>0</v>
      </c>
      <c r="Q47" s="78" t="e">
        <f>M47-#REF!</f>
        <v>#REF!</v>
      </c>
    </row>
    <row r="48" spans="1:17" ht="12.75">
      <c r="A48" s="44">
        <v>3321</v>
      </c>
      <c r="B48" s="44">
        <v>3321</v>
      </c>
      <c r="C48" s="3" t="s">
        <v>101</v>
      </c>
      <c r="D48" s="25">
        <v>0</v>
      </c>
      <c r="E48" s="25">
        <v>0</v>
      </c>
      <c r="F48" s="25">
        <f t="shared" si="10"/>
        <v>0</v>
      </c>
      <c r="G48" s="25">
        <v>0</v>
      </c>
      <c r="H48" s="25">
        <v>0</v>
      </c>
      <c r="I48" s="25">
        <f t="shared" si="11"/>
        <v>0</v>
      </c>
      <c r="J48" s="25">
        <v>0</v>
      </c>
      <c r="K48" s="25">
        <v>0</v>
      </c>
      <c r="L48" s="25">
        <f t="shared" si="12"/>
        <v>0</v>
      </c>
      <c r="M48" s="25">
        <v>0</v>
      </c>
      <c r="N48" s="25">
        <v>0</v>
      </c>
      <c r="O48" s="25">
        <f t="shared" si="13"/>
        <v>0</v>
      </c>
      <c r="P48" s="25">
        <v>0</v>
      </c>
      <c r="Q48" s="78" t="e">
        <f>M48-#REF!</f>
        <v>#REF!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0</v>
      </c>
      <c r="F49" s="25">
        <f t="shared" si="10"/>
        <v>0</v>
      </c>
      <c r="G49" s="25">
        <v>0</v>
      </c>
      <c r="H49" s="25">
        <v>0</v>
      </c>
      <c r="I49" s="25">
        <f t="shared" si="11"/>
        <v>0</v>
      </c>
      <c r="J49" s="25">
        <v>0</v>
      </c>
      <c r="K49" s="25">
        <v>0</v>
      </c>
      <c r="L49" s="25">
        <f t="shared" si="12"/>
        <v>0</v>
      </c>
      <c r="M49" s="25">
        <v>0</v>
      </c>
      <c r="N49" s="25">
        <v>0</v>
      </c>
      <c r="O49" s="25">
        <f t="shared" si="13"/>
        <v>0</v>
      </c>
      <c r="P49" s="25">
        <v>0</v>
      </c>
      <c r="Q49" s="78" t="e">
        <f>M49-#REF!</f>
        <v>#REF!</v>
      </c>
    </row>
    <row r="50" spans="1:17" ht="12.75">
      <c r="A50" s="44">
        <v>3350</v>
      </c>
      <c r="B50" s="44">
        <v>3350</v>
      </c>
      <c r="C50" s="3" t="s">
        <v>102</v>
      </c>
      <c r="D50" s="25">
        <v>0</v>
      </c>
      <c r="E50" s="25">
        <v>0</v>
      </c>
      <c r="F50" s="25">
        <f t="shared" si="10"/>
        <v>0</v>
      </c>
      <c r="G50" s="25">
        <v>0</v>
      </c>
      <c r="H50" s="25">
        <v>0</v>
      </c>
      <c r="I50" s="25">
        <f t="shared" si="11"/>
        <v>0</v>
      </c>
      <c r="J50" s="25">
        <v>0</v>
      </c>
      <c r="K50" s="25">
        <v>0</v>
      </c>
      <c r="L50" s="25">
        <f t="shared" si="12"/>
        <v>0</v>
      </c>
      <c r="M50" s="25">
        <v>0</v>
      </c>
      <c r="N50" s="25">
        <v>0</v>
      </c>
      <c r="O50" s="25">
        <f t="shared" si="13"/>
        <v>0</v>
      </c>
      <c r="P50" s="25">
        <v>0</v>
      </c>
      <c r="Q50" s="78" t="e">
        <f>M50-#REF!</f>
        <v>#REF!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 t="e">
        <f>M51-#REF!</f>
        <v>#REF!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f t="shared" si="12"/>
        <v>0</v>
      </c>
      <c r="M52" s="25">
        <v>0</v>
      </c>
      <c r="N52" s="25">
        <v>0</v>
      </c>
      <c r="O52" s="25">
        <f t="shared" si="13"/>
        <v>0</v>
      </c>
      <c r="P52" s="25">
        <v>0</v>
      </c>
      <c r="Q52" s="78" t="e">
        <f>M52-#REF!</f>
        <v>#REF!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 t="e">
        <f>M53-#REF!</f>
        <v>#REF!</v>
      </c>
    </row>
    <row r="54" spans="1:17" ht="12.75">
      <c r="A54" s="44">
        <v>3605</v>
      </c>
      <c r="B54" s="44">
        <v>3605</v>
      </c>
      <c r="C54" s="3" t="s">
        <v>104</v>
      </c>
      <c r="D54" s="25">
        <v>0</v>
      </c>
      <c r="E54" s="25">
        <v>0</v>
      </c>
      <c r="F54" s="25">
        <f t="shared" si="10"/>
        <v>0</v>
      </c>
      <c r="G54" s="25">
        <v>0</v>
      </c>
      <c r="H54" s="25">
        <v>0</v>
      </c>
      <c r="I54" s="25">
        <f t="shared" si="11"/>
        <v>0</v>
      </c>
      <c r="J54" s="25">
        <v>0</v>
      </c>
      <c r="K54" s="25">
        <v>0</v>
      </c>
      <c r="L54" s="25">
        <f t="shared" si="12"/>
        <v>0</v>
      </c>
      <c r="M54" s="25">
        <v>0</v>
      </c>
      <c r="N54" s="25">
        <v>0</v>
      </c>
      <c r="O54" s="25">
        <f t="shared" si="13"/>
        <v>0</v>
      </c>
      <c r="P54" s="25">
        <v>0</v>
      </c>
      <c r="Q54" s="78" t="e">
        <f>M54-#REF!</f>
        <v>#REF!</v>
      </c>
    </row>
    <row r="55" spans="1:17" ht="12.75">
      <c r="A55" s="44">
        <v>3610</v>
      </c>
      <c r="B55" s="44">
        <v>3610</v>
      </c>
      <c r="C55" s="3" t="s">
        <v>105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f t="shared" si="12"/>
        <v>0</v>
      </c>
      <c r="M55" s="25">
        <v>0</v>
      </c>
      <c r="N55" s="25">
        <v>0</v>
      </c>
      <c r="O55" s="25">
        <f t="shared" si="13"/>
        <v>0</v>
      </c>
      <c r="P55" s="25">
        <v>0</v>
      </c>
      <c r="Q55" s="78" t="e">
        <f>M55-#REF!</f>
        <v>#REF!</v>
      </c>
    </row>
    <row r="56" spans="1:17" ht="12.75">
      <c r="A56" s="44"/>
      <c r="B56" s="44"/>
      <c r="C56" s="17" t="s">
        <v>6</v>
      </c>
      <c r="D56" s="18">
        <f>SUM(D37:D55)</f>
        <v>0</v>
      </c>
      <c r="E56" s="18">
        <f>SUM(E37:E55)</f>
        <v>0</v>
      </c>
      <c r="F56" s="18">
        <f t="shared" si="10"/>
        <v>0</v>
      </c>
      <c r="G56" s="18">
        <f>SUM(G37:G55)</f>
        <v>-300</v>
      </c>
      <c r="H56" s="18">
        <f>SUM(H37:H55)</f>
        <v>0</v>
      </c>
      <c r="I56" s="18">
        <f t="shared" si="11"/>
        <v>-300</v>
      </c>
      <c r="J56" s="18">
        <f>SUM(J37:J55)</f>
        <v>16900</v>
      </c>
      <c r="K56" s="18">
        <f>SUM(K37:K55)</f>
        <v>26000</v>
      </c>
      <c r="L56" s="18">
        <f t="shared" si="12"/>
        <v>-9100</v>
      </c>
      <c r="M56" s="18">
        <f>SUM(M37:M55)</f>
        <v>16005.97</v>
      </c>
      <c r="N56" s="18">
        <f>SUM(N37:N55)</f>
        <v>31000</v>
      </c>
      <c r="O56" s="18">
        <f t="shared" si="13"/>
        <v>-14994.03</v>
      </c>
      <c r="P56" s="18">
        <f>SUM(P37:P55)</f>
        <v>31000</v>
      </c>
      <c r="Q56" s="79" t="e">
        <f>M56-#REF!</f>
        <v>#REF!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0</v>
      </c>
      <c r="E58" s="25">
        <v>0</v>
      </c>
      <c r="F58" s="25">
        <f aca="true" t="shared" si="14" ref="F58:F64">D58-E58</f>
        <v>0</v>
      </c>
      <c r="G58" s="25">
        <v>0</v>
      </c>
      <c r="H58" s="25">
        <v>0</v>
      </c>
      <c r="I58" s="25">
        <f aca="true" t="shared" si="15" ref="I58:I64">G58-H58</f>
        <v>0</v>
      </c>
      <c r="J58" s="25">
        <v>0</v>
      </c>
      <c r="K58" s="25">
        <v>0</v>
      </c>
      <c r="L58" s="25">
        <f aca="true" t="shared" si="16" ref="L58:L64">J58-K58</f>
        <v>0</v>
      </c>
      <c r="M58" s="25">
        <v>0</v>
      </c>
      <c r="N58" s="25">
        <v>0</v>
      </c>
      <c r="O58" s="25">
        <f aca="true" t="shared" si="17" ref="O58:O64">M58-N58</f>
        <v>0</v>
      </c>
      <c r="P58" s="25">
        <v>0</v>
      </c>
      <c r="Q58" s="78" t="e">
        <f>M58-#REF!</f>
        <v>#REF!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1223</v>
      </c>
      <c r="N59" s="25">
        <v>2000</v>
      </c>
      <c r="O59" s="25">
        <f t="shared" si="17"/>
        <v>-777</v>
      </c>
      <c r="P59" s="25">
        <v>2000</v>
      </c>
      <c r="Q59" s="78" t="e">
        <f>M59-#REF!</f>
        <v>#REF!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0</v>
      </c>
      <c r="H60" s="25">
        <v>0</v>
      </c>
      <c r="I60" s="25">
        <f t="shared" si="15"/>
        <v>0</v>
      </c>
      <c r="J60" s="25">
        <v>20229</v>
      </c>
      <c r="K60" s="25">
        <v>15000</v>
      </c>
      <c r="L60" s="25">
        <f t="shared" si="16"/>
        <v>5229</v>
      </c>
      <c r="M60" s="25">
        <v>20229</v>
      </c>
      <c r="N60" s="25">
        <v>15000</v>
      </c>
      <c r="O60" s="25">
        <f t="shared" si="17"/>
        <v>5229</v>
      </c>
      <c r="P60" s="25">
        <v>15000</v>
      </c>
      <c r="Q60" s="78" t="e">
        <f>M60-#REF!</f>
        <v>#REF!</v>
      </c>
    </row>
    <row r="61" spans="1:17" ht="12.75">
      <c r="A61" s="44">
        <v>3630</v>
      </c>
      <c r="B61" s="44">
        <v>3630</v>
      </c>
      <c r="C61" s="3" t="s">
        <v>109</v>
      </c>
      <c r="D61" s="25">
        <v>0</v>
      </c>
      <c r="E61" s="25">
        <v>0</v>
      </c>
      <c r="F61" s="25">
        <f t="shared" si="14"/>
        <v>0</v>
      </c>
      <c r="G61" s="25">
        <v>0</v>
      </c>
      <c r="H61" s="25">
        <v>0</v>
      </c>
      <c r="I61" s="25">
        <f t="shared" si="15"/>
        <v>0</v>
      </c>
      <c r="J61" s="25">
        <v>0</v>
      </c>
      <c r="K61" s="25">
        <v>0</v>
      </c>
      <c r="L61" s="25">
        <f t="shared" si="16"/>
        <v>0</v>
      </c>
      <c r="M61" s="25">
        <v>0</v>
      </c>
      <c r="N61" s="25">
        <v>0</v>
      </c>
      <c r="O61" s="25">
        <f t="shared" si="17"/>
        <v>0</v>
      </c>
      <c r="P61" s="25">
        <v>0</v>
      </c>
      <c r="Q61" s="78" t="e">
        <f>M61-#REF!</f>
        <v>#REF!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D62-E62</f>
        <v>0</v>
      </c>
      <c r="G62" s="25">
        <v>0</v>
      </c>
      <c r="H62" s="25">
        <v>0</v>
      </c>
      <c r="I62" s="25">
        <f>G62-H62</f>
        <v>0</v>
      </c>
      <c r="J62" s="25">
        <v>0</v>
      </c>
      <c r="K62" s="25">
        <v>0</v>
      </c>
      <c r="L62" s="25">
        <f>J62-K62</f>
        <v>0</v>
      </c>
      <c r="M62" s="25">
        <v>0</v>
      </c>
      <c r="N62" s="25">
        <v>0</v>
      </c>
      <c r="O62" s="25">
        <f>M62-N62</f>
        <v>0</v>
      </c>
      <c r="P62" s="25">
        <v>0</v>
      </c>
      <c r="Q62" s="78" t="e">
        <f>M62-#REF!</f>
        <v>#REF!</v>
      </c>
    </row>
    <row r="63" spans="1:17" ht="12.75">
      <c r="A63" s="44">
        <v>3990</v>
      </c>
      <c r="B63" s="44">
        <v>3990</v>
      </c>
      <c r="C63" s="3" t="s">
        <v>110</v>
      </c>
      <c r="D63" s="25">
        <v>0</v>
      </c>
      <c r="E63" s="25">
        <v>0</v>
      </c>
      <c r="F63" s="25">
        <f t="shared" si="14"/>
        <v>0</v>
      </c>
      <c r="G63" s="25">
        <v>0</v>
      </c>
      <c r="H63" s="25">
        <v>0</v>
      </c>
      <c r="I63" s="25">
        <f t="shared" si="15"/>
        <v>0</v>
      </c>
      <c r="J63" s="25">
        <v>0</v>
      </c>
      <c r="K63" s="25">
        <v>0</v>
      </c>
      <c r="L63" s="25">
        <f t="shared" si="16"/>
        <v>0</v>
      </c>
      <c r="M63" s="25">
        <v>300</v>
      </c>
      <c r="N63" s="25">
        <v>0</v>
      </c>
      <c r="O63" s="25">
        <f t="shared" si="17"/>
        <v>300</v>
      </c>
      <c r="P63" s="25">
        <v>0</v>
      </c>
      <c r="Q63" s="78" t="e">
        <f>M63-#REF!</f>
        <v>#REF!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 t="e">
        <f>M64-#REF!</f>
        <v>#REF!</v>
      </c>
    </row>
    <row r="65" spans="1:17" ht="12.75">
      <c r="A65" s="44"/>
      <c r="B65" s="44"/>
      <c r="C65" s="17" t="s">
        <v>17</v>
      </c>
      <c r="D65" s="18">
        <f>SUM(D58:D64)</f>
        <v>0</v>
      </c>
      <c r="E65" s="18">
        <f aca="true" t="shared" si="18" ref="E65:P65">SUM(E58:E64)</f>
        <v>0</v>
      </c>
      <c r="F65" s="18">
        <f t="shared" si="18"/>
        <v>0</v>
      </c>
      <c r="G65" s="18">
        <f t="shared" si="18"/>
        <v>0</v>
      </c>
      <c r="H65" s="18">
        <f t="shared" si="18"/>
        <v>0</v>
      </c>
      <c r="I65" s="18">
        <f t="shared" si="18"/>
        <v>0</v>
      </c>
      <c r="J65" s="18">
        <f t="shared" si="18"/>
        <v>20229</v>
      </c>
      <c r="K65" s="18">
        <f t="shared" si="18"/>
        <v>15000</v>
      </c>
      <c r="L65" s="18">
        <f t="shared" si="18"/>
        <v>5229</v>
      </c>
      <c r="M65" s="18">
        <f t="shared" si="18"/>
        <v>21752</v>
      </c>
      <c r="N65" s="18">
        <f t="shared" si="18"/>
        <v>17000</v>
      </c>
      <c r="O65" s="18">
        <f t="shared" si="18"/>
        <v>4752</v>
      </c>
      <c r="P65" s="18">
        <f t="shared" si="18"/>
        <v>17000</v>
      </c>
      <c r="Q65" s="79" t="e">
        <f>M65-#REF!</f>
        <v>#REF!</v>
      </c>
    </row>
    <row r="66" spans="1:17" ht="12.75">
      <c r="A66" s="21"/>
      <c r="B66" s="21"/>
      <c r="C66" s="17" t="s">
        <v>2</v>
      </c>
      <c r="D66" s="18">
        <f>D56+D65</f>
        <v>0</v>
      </c>
      <c r="E66" s="18">
        <f aca="true" t="shared" si="19" ref="E66:P66">E56+E65</f>
        <v>0</v>
      </c>
      <c r="F66" s="18">
        <f t="shared" si="19"/>
        <v>0</v>
      </c>
      <c r="G66" s="18">
        <f t="shared" si="19"/>
        <v>-300</v>
      </c>
      <c r="H66" s="18">
        <f t="shared" si="19"/>
        <v>0</v>
      </c>
      <c r="I66" s="18">
        <f t="shared" si="19"/>
        <v>-300</v>
      </c>
      <c r="J66" s="18">
        <f t="shared" si="19"/>
        <v>37129</v>
      </c>
      <c r="K66" s="18">
        <f t="shared" si="19"/>
        <v>41000</v>
      </c>
      <c r="L66" s="18">
        <f t="shared" si="19"/>
        <v>-3871</v>
      </c>
      <c r="M66" s="18">
        <f t="shared" si="19"/>
        <v>37757.97</v>
      </c>
      <c r="N66" s="18">
        <f t="shared" si="19"/>
        <v>48000</v>
      </c>
      <c r="O66" s="18">
        <f t="shared" si="19"/>
        <v>-10242.03</v>
      </c>
      <c r="P66" s="18">
        <f t="shared" si="19"/>
        <v>48000</v>
      </c>
      <c r="Q66" s="79" t="e">
        <f>M66-#REF!</f>
        <v>#REF!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0</v>
      </c>
      <c r="E68" s="25">
        <v>6000</v>
      </c>
      <c r="F68" s="25">
        <f aca="true" t="shared" si="20" ref="F68:F83">D68-E68</f>
        <v>-6000</v>
      </c>
      <c r="G68" s="25">
        <v>4500</v>
      </c>
      <c r="H68" s="25">
        <v>6000</v>
      </c>
      <c r="I68" s="25">
        <f aca="true" t="shared" si="21" ref="I68:I83">G68-H68</f>
        <v>-1500</v>
      </c>
      <c r="J68" s="25">
        <v>4500</v>
      </c>
      <c r="K68" s="25">
        <v>6000</v>
      </c>
      <c r="L68" s="25">
        <f aca="true" t="shared" si="22" ref="L68:L83">J68-K68</f>
        <v>-1500</v>
      </c>
      <c r="M68" s="25">
        <v>4500</v>
      </c>
      <c r="N68" s="25">
        <v>6000</v>
      </c>
      <c r="O68" s="25">
        <f aca="true" t="shared" si="23" ref="O68:O83">M68-N68</f>
        <v>-1500</v>
      </c>
      <c r="P68" s="25">
        <v>6000</v>
      </c>
      <c r="Q68" s="78" t="e">
        <f>M68-#REF!</f>
        <v>#REF!</v>
      </c>
    </row>
    <row r="69" spans="1:17" ht="12.75">
      <c r="A69" s="44">
        <v>4221</v>
      </c>
      <c r="B69" s="44">
        <v>4221</v>
      </c>
      <c r="C69" s="3" t="s">
        <v>58</v>
      </c>
      <c r="D69" s="25">
        <v>0</v>
      </c>
      <c r="E69" s="25">
        <v>0</v>
      </c>
      <c r="F69" s="25">
        <f t="shared" si="20"/>
        <v>0</v>
      </c>
      <c r="G69" s="25">
        <v>0</v>
      </c>
      <c r="H69" s="25">
        <v>0</v>
      </c>
      <c r="I69" s="25">
        <f t="shared" si="21"/>
        <v>0</v>
      </c>
      <c r="J69" s="25">
        <v>0</v>
      </c>
      <c r="K69" s="25">
        <v>0</v>
      </c>
      <c r="L69" s="25">
        <f t="shared" si="22"/>
        <v>0</v>
      </c>
      <c r="M69" s="25">
        <v>0</v>
      </c>
      <c r="N69" s="25">
        <v>0</v>
      </c>
      <c r="O69" s="25">
        <f t="shared" si="23"/>
        <v>0</v>
      </c>
      <c r="P69" s="25">
        <v>0</v>
      </c>
      <c r="Q69" s="78" t="e">
        <f>M69-#REF!</f>
        <v>#REF!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D70-E70</f>
        <v>0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0</v>
      </c>
      <c r="N70" s="25">
        <v>0</v>
      </c>
      <c r="O70" s="25">
        <f>M70-N70</f>
        <v>0</v>
      </c>
      <c r="P70" s="25">
        <v>0</v>
      </c>
      <c r="Q70" s="78" t="e">
        <f>M70-#REF!</f>
        <v>#REF!</v>
      </c>
    </row>
    <row r="71" spans="1:17" ht="12.75">
      <c r="A71" s="44">
        <v>4225</v>
      </c>
      <c r="B71" s="44">
        <v>4225</v>
      </c>
      <c r="C71" s="3" t="s">
        <v>113</v>
      </c>
      <c r="D71" s="25">
        <v>0</v>
      </c>
      <c r="E71" s="25">
        <v>0</v>
      </c>
      <c r="F71" s="25">
        <f t="shared" si="20"/>
        <v>0</v>
      </c>
      <c r="G71" s="25">
        <v>0</v>
      </c>
      <c r="H71" s="25">
        <v>0</v>
      </c>
      <c r="I71" s="25">
        <f t="shared" si="21"/>
        <v>0</v>
      </c>
      <c r="J71" s="25">
        <v>0</v>
      </c>
      <c r="K71" s="25">
        <v>1000</v>
      </c>
      <c r="L71" s="25">
        <f t="shared" si="22"/>
        <v>-1000</v>
      </c>
      <c r="M71" s="25">
        <v>0</v>
      </c>
      <c r="N71" s="25">
        <v>1000</v>
      </c>
      <c r="O71" s="25">
        <f t="shared" si="23"/>
        <v>-1000</v>
      </c>
      <c r="P71" s="25">
        <v>1000</v>
      </c>
      <c r="Q71" s="78" t="e">
        <f>M71-#REF!</f>
        <v>#REF!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0</v>
      </c>
      <c r="F72" s="25">
        <f t="shared" si="20"/>
        <v>0</v>
      </c>
      <c r="G72" s="25">
        <v>0</v>
      </c>
      <c r="H72" s="25">
        <v>0</v>
      </c>
      <c r="I72" s="25">
        <f t="shared" si="21"/>
        <v>0</v>
      </c>
      <c r="J72" s="25">
        <v>0</v>
      </c>
      <c r="K72" s="25">
        <v>0</v>
      </c>
      <c r="L72" s="25">
        <f t="shared" si="22"/>
        <v>0</v>
      </c>
      <c r="M72" s="25">
        <v>0</v>
      </c>
      <c r="N72" s="25">
        <v>0</v>
      </c>
      <c r="O72" s="25">
        <f t="shared" si="23"/>
        <v>0</v>
      </c>
      <c r="P72" s="25">
        <v>0</v>
      </c>
      <c r="Q72" s="78" t="e">
        <f>M72-#REF!</f>
        <v>#REF!</v>
      </c>
    </row>
    <row r="73" spans="1:17" ht="12.75">
      <c r="A73" s="44">
        <v>4230</v>
      </c>
      <c r="B73" s="44">
        <v>4230</v>
      </c>
      <c r="C73" s="3" t="s">
        <v>115</v>
      </c>
      <c r="D73" s="25">
        <v>0</v>
      </c>
      <c r="E73" s="25">
        <v>0</v>
      </c>
      <c r="F73" s="25">
        <f t="shared" si="20"/>
        <v>0</v>
      </c>
      <c r="G73" s="25">
        <v>0</v>
      </c>
      <c r="H73" s="25">
        <v>0</v>
      </c>
      <c r="I73" s="25">
        <f t="shared" si="21"/>
        <v>0</v>
      </c>
      <c r="J73" s="25">
        <v>0</v>
      </c>
      <c r="K73" s="25">
        <v>0</v>
      </c>
      <c r="L73" s="25">
        <f t="shared" si="22"/>
        <v>0</v>
      </c>
      <c r="M73" s="25">
        <v>0</v>
      </c>
      <c r="N73" s="25">
        <v>0</v>
      </c>
      <c r="O73" s="25">
        <f t="shared" si="23"/>
        <v>0</v>
      </c>
      <c r="P73" s="25">
        <v>0</v>
      </c>
      <c r="Q73" s="78" t="e">
        <f>M73-#REF!</f>
        <v>#REF!</v>
      </c>
    </row>
    <row r="74" spans="1:17" ht="12.75">
      <c r="A74" s="44">
        <v>4241</v>
      </c>
      <c r="B74" s="44">
        <v>4241</v>
      </c>
      <c r="C74" s="3" t="s">
        <v>117</v>
      </c>
      <c r="D74" s="25">
        <v>0</v>
      </c>
      <c r="E74" s="25">
        <v>0</v>
      </c>
      <c r="F74" s="25">
        <f t="shared" si="20"/>
        <v>0</v>
      </c>
      <c r="G74" s="25">
        <v>0</v>
      </c>
      <c r="H74" s="25">
        <v>0</v>
      </c>
      <c r="I74" s="25">
        <f t="shared" si="21"/>
        <v>0</v>
      </c>
      <c r="J74" s="25">
        <v>0</v>
      </c>
      <c r="K74" s="25">
        <v>0</v>
      </c>
      <c r="L74" s="25">
        <f t="shared" si="22"/>
        <v>0</v>
      </c>
      <c r="M74" s="25">
        <v>0</v>
      </c>
      <c r="N74" s="25">
        <v>0</v>
      </c>
      <c r="O74" s="25">
        <f t="shared" si="23"/>
        <v>0</v>
      </c>
      <c r="P74" s="25">
        <v>0</v>
      </c>
      <c r="Q74" s="78" t="e">
        <f>M74-#REF!</f>
        <v>#REF!</v>
      </c>
    </row>
    <row r="75" spans="1:17" ht="12.75">
      <c r="A75" s="44">
        <v>4247</v>
      </c>
      <c r="B75" s="44">
        <v>4247</v>
      </c>
      <c r="C75" s="3" t="s">
        <v>59</v>
      </c>
      <c r="D75" s="25">
        <v>0</v>
      </c>
      <c r="E75" s="25">
        <v>0</v>
      </c>
      <c r="F75" s="25">
        <f t="shared" si="20"/>
        <v>0</v>
      </c>
      <c r="G75" s="25">
        <v>0</v>
      </c>
      <c r="H75" s="25">
        <v>0</v>
      </c>
      <c r="I75" s="25">
        <f t="shared" si="21"/>
        <v>0</v>
      </c>
      <c r="J75" s="25">
        <v>0</v>
      </c>
      <c r="K75" s="25">
        <v>0</v>
      </c>
      <c r="L75" s="25">
        <f t="shared" si="22"/>
        <v>0</v>
      </c>
      <c r="M75" s="25">
        <v>0</v>
      </c>
      <c r="N75" s="25">
        <v>0</v>
      </c>
      <c r="O75" s="25">
        <f t="shared" si="23"/>
        <v>0</v>
      </c>
      <c r="P75" s="25">
        <v>0</v>
      </c>
      <c r="Q75" s="78" t="e">
        <f>M75-#REF!</f>
        <v>#REF!</v>
      </c>
    </row>
    <row r="76" spans="1:17" ht="12.75">
      <c r="A76" s="44">
        <v>4280</v>
      </c>
      <c r="B76" s="44">
        <v>4280</v>
      </c>
      <c r="C76" s="3" t="s">
        <v>119</v>
      </c>
      <c r="D76" s="25">
        <v>0</v>
      </c>
      <c r="E76" s="25">
        <v>0</v>
      </c>
      <c r="F76" s="25">
        <f t="shared" si="20"/>
        <v>0</v>
      </c>
      <c r="G76" s="25">
        <v>0</v>
      </c>
      <c r="H76" s="25">
        <v>0</v>
      </c>
      <c r="I76" s="25">
        <f t="shared" si="21"/>
        <v>0</v>
      </c>
      <c r="J76" s="25">
        <v>0</v>
      </c>
      <c r="K76" s="25">
        <v>0</v>
      </c>
      <c r="L76" s="25">
        <f t="shared" si="22"/>
        <v>0</v>
      </c>
      <c r="M76" s="25">
        <v>0</v>
      </c>
      <c r="N76" s="25">
        <v>0</v>
      </c>
      <c r="O76" s="25">
        <f t="shared" si="23"/>
        <v>0</v>
      </c>
      <c r="P76" s="25">
        <v>0</v>
      </c>
      <c r="Q76" s="78" t="e">
        <f>M76-#REF!</f>
        <v>#REF!</v>
      </c>
    </row>
    <row r="77" spans="1:17" ht="12.75">
      <c r="A77" s="44">
        <v>4300</v>
      </c>
      <c r="B77" s="44">
        <v>4300</v>
      </c>
      <c r="C77" s="3" t="s">
        <v>120</v>
      </c>
      <c r="D77" s="25">
        <v>0</v>
      </c>
      <c r="E77" s="25">
        <v>4000</v>
      </c>
      <c r="F77" s="25">
        <f t="shared" si="20"/>
        <v>-4000</v>
      </c>
      <c r="G77" s="25">
        <v>0</v>
      </c>
      <c r="H77" s="25">
        <v>4000</v>
      </c>
      <c r="I77" s="25">
        <f t="shared" si="21"/>
        <v>-4000</v>
      </c>
      <c r="J77" s="25">
        <v>0</v>
      </c>
      <c r="K77" s="25">
        <v>4000</v>
      </c>
      <c r="L77" s="25">
        <f t="shared" si="22"/>
        <v>-4000</v>
      </c>
      <c r="M77" s="25">
        <v>0</v>
      </c>
      <c r="N77" s="25">
        <v>4000</v>
      </c>
      <c r="O77" s="25">
        <f t="shared" si="23"/>
        <v>-4000</v>
      </c>
      <c r="P77" s="25">
        <v>4000</v>
      </c>
      <c r="Q77" s="78" t="e">
        <f>M77-#REF!</f>
        <v>#REF!</v>
      </c>
    </row>
    <row r="78" spans="1:17" ht="12.75">
      <c r="A78" s="44">
        <v>4331</v>
      </c>
      <c r="B78" s="44">
        <v>4331</v>
      </c>
      <c r="C78" s="3" t="s">
        <v>121</v>
      </c>
      <c r="D78" s="25">
        <v>0</v>
      </c>
      <c r="E78" s="25">
        <v>0</v>
      </c>
      <c r="F78" s="25">
        <f t="shared" si="20"/>
        <v>0</v>
      </c>
      <c r="G78" s="25">
        <v>0</v>
      </c>
      <c r="H78" s="25">
        <v>0</v>
      </c>
      <c r="I78" s="25">
        <f t="shared" si="21"/>
        <v>0</v>
      </c>
      <c r="J78" s="25">
        <v>0</v>
      </c>
      <c r="K78" s="25">
        <v>0</v>
      </c>
      <c r="L78" s="25">
        <f t="shared" si="22"/>
        <v>0</v>
      </c>
      <c r="M78" s="25">
        <v>0</v>
      </c>
      <c r="N78" s="25">
        <v>0</v>
      </c>
      <c r="O78" s="25">
        <f t="shared" si="23"/>
        <v>0</v>
      </c>
      <c r="P78" s="25">
        <v>0</v>
      </c>
      <c r="Q78" s="78" t="e">
        <f>M78-#REF!</f>
        <v>#REF!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20"/>
        <v>0</v>
      </c>
      <c r="G79" s="25">
        <v>0</v>
      </c>
      <c r="H79" s="25">
        <v>0</v>
      </c>
      <c r="I79" s="25">
        <f t="shared" si="21"/>
        <v>0</v>
      </c>
      <c r="J79" s="25">
        <v>0</v>
      </c>
      <c r="K79" s="25">
        <v>0</v>
      </c>
      <c r="L79" s="25">
        <f t="shared" si="22"/>
        <v>0</v>
      </c>
      <c r="M79" s="25">
        <v>0</v>
      </c>
      <c r="N79" s="25">
        <v>0</v>
      </c>
      <c r="O79" s="25">
        <f t="shared" si="23"/>
        <v>0</v>
      </c>
      <c r="P79" s="25">
        <v>0</v>
      </c>
      <c r="Q79" s="78" t="e">
        <f>M79-#REF!</f>
        <v>#REF!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D80-E80</f>
        <v>0</v>
      </c>
      <c r="G80" s="25">
        <v>0</v>
      </c>
      <c r="H80" s="25">
        <v>0</v>
      </c>
      <c r="I80" s="25">
        <f>G80-H80</f>
        <v>0</v>
      </c>
      <c r="J80" s="25">
        <v>0</v>
      </c>
      <c r="K80" s="25">
        <v>0</v>
      </c>
      <c r="L80" s="25">
        <f>J80-K80</f>
        <v>0</v>
      </c>
      <c r="M80" s="25">
        <v>0</v>
      </c>
      <c r="N80" s="25">
        <v>0</v>
      </c>
      <c r="O80" s="25">
        <f>M80-N80</f>
        <v>0</v>
      </c>
      <c r="P80" s="25">
        <v>0</v>
      </c>
      <c r="Q80" s="78" t="e">
        <f>M80-#REF!</f>
        <v>#REF!</v>
      </c>
    </row>
    <row r="81" spans="1:17" ht="12.75">
      <c r="A81" s="44">
        <v>4990</v>
      </c>
      <c r="B81" s="44">
        <v>4990</v>
      </c>
      <c r="C81" s="3" t="s">
        <v>123</v>
      </c>
      <c r="D81" s="25">
        <v>0</v>
      </c>
      <c r="E81" s="25">
        <v>0</v>
      </c>
      <c r="F81" s="25">
        <f>D81-E81</f>
        <v>0</v>
      </c>
      <c r="G81" s="25">
        <v>0</v>
      </c>
      <c r="H81" s="25">
        <v>0</v>
      </c>
      <c r="I81" s="25">
        <f>G81-H81</f>
        <v>0</v>
      </c>
      <c r="J81" s="25">
        <v>0</v>
      </c>
      <c r="K81" s="25">
        <v>0</v>
      </c>
      <c r="L81" s="25">
        <f>J81-K81</f>
        <v>0</v>
      </c>
      <c r="M81" s="25">
        <v>0</v>
      </c>
      <c r="N81" s="25">
        <v>0</v>
      </c>
      <c r="O81" s="25">
        <f>M81-N81</f>
        <v>0</v>
      </c>
      <c r="P81" s="25">
        <v>0</v>
      </c>
      <c r="Q81" s="78" t="e">
        <f>M81-#REF!</f>
        <v>#REF!</v>
      </c>
    </row>
    <row r="82" spans="1:17" ht="12.75">
      <c r="A82" s="44">
        <v>6550</v>
      </c>
      <c r="B82" s="44">
        <v>6550</v>
      </c>
      <c r="C82" s="3" t="s">
        <v>141</v>
      </c>
      <c r="D82" s="25">
        <v>0</v>
      </c>
      <c r="E82" s="25">
        <v>2500</v>
      </c>
      <c r="F82" s="25">
        <f>D82-E82</f>
        <v>-2500</v>
      </c>
      <c r="G82" s="25">
        <v>1462.5</v>
      </c>
      <c r="H82" s="25">
        <v>5000</v>
      </c>
      <c r="I82" s="25">
        <f>G82-H82</f>
        <v>-3537.5</v>
      </c>
      <c r="J82" s="25">
        <v>1462.5</v>
      </c>
      <c r="K82" s="25">
        <v>12500</v>
      </c>
      <c r="L82" s="25">
        <f>J82-K82</f>
        <v>-11037.5</v>
      </c>
      <c r="M82" s="25">
        <v>1462.5</v>
      </c>
      <c r="N82" s="25">
        <v>12500</v>
      </c>
      <c r="O82" s="25">
        <f>M82-N82</f>
        <v>-11037.5</v>
      </c>
      <c r="P82" s="25">
        <v>12500</v>
      </c>
      <c r="Q82" s="78" t="e">
        <f>M82-#REF!</f>
        <v>#REF!</v>
      </c>
    </row>
    <row r="83" spans="1:17" ht="12.75">
      <c r="A83" s="44">
        <v>6555</v>
      </c>
      <c r="B83" s="44">
        <v>6555</v>
      </c>
      <c r="C83" s="3" t="s">
        <v>142</v>
      </c>
      <c r="D83" s="25">
        <v>0</v>
      </c>
      <c r="E83" s="25">
        <v>2500</v>
      </c>
      <c r="F83" s="25">
        <f t="shared" si="20"/>
        <v>-2500</v>
      </c>
      <c r="G83" s="25">
        <v>0</v>
      </c>
      <c r="H83" s="25">
        <v>2500</v>
      </c>
      <c r="I83" s="25">
        <f t="shared" si="21"/>
        <v>-2500</v>
      </c>
      <c r="J83" s="25">
        <v>0</v>
      </c>
      <c r="K83" s="25">
        <v>2500</v>
      </c>
      <c r="L83" s="25">
        <f t="shared" si="22"/>
        <v>-2500</v>
      </c>
      <c r="M83" s="25">
        <v>0</v>
      </c>
      <c r="N83" s="25">
        <v>2500</v>
      </c>
      <c r="O83" s="25">
        <f t="shared" si="23"/>
        <v>-2500</v>
      </c>
      <c r="P83" s="25">
        <v>2500</v>
      </c>
      <c r="Q83" s="78" t="e">
        <f>M83-#REF!</f>
        <v>#REF!</v>
      </c>
    </row>
    <row r="84" spans="1:17" ht="12.75">
      <c r="A84" s="21"/>
      <c r="B84" s="21"/>
      <c r="C84" s="17" t="s">
        <v>7</v>
      </c>
      <c r="D84" s="18">
        <f aca="true" t="shared" si="24" ref="D84:P84">SUM(D68:D83)</f>
        <v>0</v>
      </c>
      <c r="E84" s="18">
        <f t="shared" si="24"/>
        <v>15000</v>
      </c>
      <c r="F84" s="18">
        <f t="shared" si="24"/>
        <v>-15000</v>
      </c>
      <c r="G84" s="18">
        <f t="shared" si="24"/>
        <v>5962.5</v>
      </c>
      <c r="H84" s="18">
        <f t="shared" si="24"/>
        <v>17500</v>
      </c>
      <c r="I84" s="18">
        <f t="shared" si="24"/>
        <v>-11537.5</v>
      </c>
      <c r="J84" s="18">
        <f t="shared" si="24"/>
        <v>5962.5</v>
      </c>
      <c r="K84" s="18">
        <f t="shared" si="24"/>
        <v>26000</v>
      </c>
      <c r="L84" s="18">
        <f t="shared" si="24"/>
        <v>-20037.5</v>
      </c>
      <c r="M84" s="18">
        <f t="shared" si="24"/>
        <v>5962.5</v>
      </c>
      <c r="N84" s="18">
        <f t="shared" si="24"/>
        <v>26000</v>
      </c>
      <c r="O84" s="18">
        <f t="shared" si="24"/>
        <v>-20037.5</v>
      </c>
      <c r="P84" s="18">
        <f t="shared" si="24"/>
        <v>26000</v>
      </c>
      <c r="Q84" s="79" t="e">
        <f>M84-#REF!</f>
        <v>#REF!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0</v>
      </c>
      <c r="E86" s="25">
        <v>0</v>
      </c>
      <c r="F86" s="25">
        <f aca="true" t="shared" si="25" ref="F86:F108">D86-E86</f>
        <v>0</v>
      </c>
      <c r="G86" s="25">
        <v>0</v>
      </c>
      <c r="H86" s="25">
        <v>0</v>
      </c>
      <c r="I86" s="25">
        <f aca="true" t="shared" si="26" ref="I86:I108">G86-H86</f>
        <v>0</v>
      </c>
      <c r="J86" s="25">
        <v>0</v>
      </c>
      <c r="K86" s="25">
        <v>0</v>
      </c>
      <c r="L86" s="25">
        <f aca="true" t="shared" si="27" ref="L86:L108">J86-K86</f>
        <v>0</v>
      </c>
      <c r="M86" s="25">
        <v>0</v>
      </c>
      <c r="N86" s="25">
        <v>0</v>
      </c>
      <c r="O86" s="25">
        <f aca="true" t="shared" si="28" ref="O86:O108">M86-N86</f>
        <v>0</v>
      </c>
      <c r="P86" s="25">
        <v>0</v>
      </c>
      <c r="Q86" s="78" t="e">
        <f>M86-#REF!</f>
        <v>#REF!</v>
      </c>
    </row>
    <row r="87" spans="1:17" ht="12.75">
      <c r="A87" s="44">
        <v>4250</v>
      </c>
      <c r="B87" s="44">
        <v>4250</v>
      </c>
      <c r="C87" s="3" t="s">
        <v>118</v>
      </c>
      <c r="D87" s="25">
        <v>0</v>
      </c>
      <c r="E87" s="25">
        <v>0</v>
      </c>
      <c r="F87" s="25">
        <f>D87-E87</f>
        <v>0</v>
      </c>
      <c r="G87" s="25">
        <v>0</v>
      </c>
      <c r="H87" s="25">
        <v>0</v>
      </c>
      <c r="I87" s="25">
        <f>G87-H87</f>
        <v>0</v>
      </c>
      <c r="J87" s="25">
        <v>0</v>
      </c>
      <c r="K87" s="25">
        <v>0</v>
      </c>
      <c r="L87" s="25">
        <f>J87-K87</f>
        <v>0</v>
      </c>
      <c r="M87" s="25">
        <v>0</v>
      </c>
      <c r="N87" s="25">
        <v>0</v>
      </c>
      <c r="O87" s="25">
        <f>M87-N87</f>
        <v>0</v>
      </c>
      <c r="P87" s="25">
        <v>0</v>
      </c>
      <c r="Q87" s="78" t="e">
        <f>M87-#REF!</f>
        <v>#REF!</v>
      </c>
    </row>
    <row r="88" spans="1:17" ht="12.75">
      <c r="A88" s="44">
        <v>5000</v>
      </c>
      <c r="B88" s="44">
        <v>5000</v>
      </c>
      <c r="C88" s="3" t="s">
        <v>124</v>
      </c>
      <c r="D88" s="25">
        <v>0</v>
      </c>
      <c r="E88" s="25">
        <v>0</v>
      </c>
      <c r="F88" s="25">
        <f>D88-E88</f>
        <v>0</v>
      </c>
      <c r="G88" s="25">
        <v>0</v>
      </c>
      <c r="H88" s="25">
        <v>0</v>
      </c>
      <c r="I88" s="25">
        <f>G88-H88</f>
        <v>0</v>
      </c>
      <c r="J88" s="25">
        <v>0</v>
      </c>
      <c r="K88" s="25">
        <v>0</v>
      </c>
      <c r="L88" s="25">
        <f>J88-K88</f>
        <v>0</v>
      </c>
      <c r="M88" s="25">
        <v>0</v>
      </c>
      <c r="N88" s="25">
        <v>0</v>
      </c>
      <c r="O88" s="25">
        <f>M88-N88</f>
        <v>0</v>
      </c>
      <c r="P88" s="25">
        <v>0</v>
      </c>
      <c r="Q88" s="78" t="e">
        <f>M88-#REF!</f>
        <v>#REF!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D89-E89</f>
        <v>0</v>
      </c>
      <c r="G89" s="25">
        <v>0</v>
      </c>
      <c r="H89" s="25">
        <v>0</v>
      </c>
      <c r="I89" s="25">
        <f>G89-H89</f>
        <v>0</v>
      </c>
      <c r="J89" s="25">
        <v>0</v>
      </c>
      <c r="K89" s="25">
        <v>0</v>
      </c>
      <c r="L89" s="25">
        <f>J89-K89</f>
        <v>0</v>
      </c>
      <c r="M89" s="25">
        <v>0</v>
      </c>
      <c r="N89" s="25">
        <v>0</v>
      </c>
      <c r="O89" s="25">
        <f>M89-N89</f>
        <v>0</v>
      </c>
      <c r="P89" s="25">
        <v>0</v>
      </c>
      <c r="Q89" s="78" t="e">
        <f>M89-#REF!</f>
        <v>#REF!</v>
      </c>
    </row>
    <row r="90" spans="1:17" ht="12.75">
      <c r="A90" s="75">
        <v>5007</v>
      </c>
      <c r="B90" s="44">
        <v>5007</v>
      </c>
      <c r="C90" s="3" t="s">
        <v>65</v>
      </c>
      <c r="D90" s="25">
        <v>0</v>
      </c>
      <c r="E90" s="25">
        <v>0</v>
      </c>
      <c r="F90" s="25">
        <f t="shared" si="25"/>
        <v>0</v>
      </c>
      <c r="G90" s="25">
        <v>0</v>
      </c>
      <c r="H90" s="25">
        <v>0</v>
      </c>
      <c r="I90" s="25">
        <f t="shared" si="26"/>
        <v>0</v>
      </c>
      <c r="J90" s="25">
        <v>0</v>
      </c>
      <c r="K90" s="25">
        <v>0</v>
      </c>
      <c r="L90" s="25">
        <f t="shared" si="27"/>
        <v>0</v>
      </c>
      <c r="M90" s="25">
        <v>0</v>
      </c>
      <c r="N90" s="25">
        <v>0</v>
      </c>
      <c r="O90" s="25">
        <f t="shared" si="28"/>
        <v>0</v>
      </c>
      <c r="P90" s="25">
        <v>0</v>
      </c>
      <c r="Q90" s="78" t="e">
        <f>M90-#REF!</f>
        <v>#REF!</v>
      </c>
    </row>
    <row r="91" spans="1:17" ht="12.75">
      <c r="A91" s="44">
        <v>5010</v>
      </c>
      <c r="B91" s="44">
        <v>5010</v>
      </c>
      <c r="C91" s="3" t="s">
        <v>125</v>
      </c>
      <c r="D91" s="25">
        <v>0</v>
      </c>
      <c r="E91" s="25">
        <v>0</v>
      </c>
      <c r="F91" s="25">
        <f t="shared" si="25"/>
        <v>0</v>
      </c>
      <c r="G91" s="25">
        <v>0</v>
      </c>
      <c r="H91" s="25">
        <v>0</v>
      </c>
      <c r="I91" s="25">
        <f t="shared" si="26"/>
        <v>0</v>
      </c>
      <c r="J91" s="25">
        <v>0</v>
      </c>
      <c r="K91" s="25">
        <v>0</v>
      </c>
      <c r="L91" s="25">
        <f t="shared" si="27"/>
        <v>0</v>
      </c>
      <c r="M91" s="25">
        <v>0</v>
      </c>
      <c r="N91" s="25">
        <v>0</v>
      </c>
      <c r="O91" s="25">
        <f t="shared" si="28"/>
        <v>0</v>
      </c>
      <c r="P91" s="25">
        <v>0</v>
      </c>
      <c r="Q91" s="78" t="e">
        <f>M91-#REF!</f>
        <v>#REF!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5"/>
        <v>0</v>
      </c>
      <c r="G92" s="25">
        <v>0</v>
      </c>
      <c r="H92" s="25">
        <v>0</v>
      </c>
      <c r="I92" s="25">
        <f t="shared" si="26"/>
        <v>0</v>
      </c>
      <c r="J92" s="25">
        <v>0</v>
      </c>
      <c r="K92" s="25">
        <v>0</v>
      </c>
      <c r="L92" s="25">
        <f t="shared" si="27"/>
        <v>0</v>
      </c>
      <c r="M92" s="25">
        <v>0</v>
      </c>
      <c r="N92" s="25">
        <v>0</v>
      </c>
      <c r="O92" s="25">
        <f t="shared" si="28"/>
        <v>0</v>
      </c>
      <c r="P92" s="25">
        <v>0</v>
      </c>
      <c r="Q92" s="78" t="e">
        <f>M92-#REF!</f>
        <v>#REF!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5"/>
        <v>0</v>
      </c>
      <c r="G93" s="25">
        <v>0</v>
      </c>
      <c r="H93" s="25">
        <v>0</v>
      </c>
      <c r="I93" s="25">
        <f t="shared" si="26"/>
        <v>0</v>
      </c>
      <c r="J93" s="25">
        <v>0</v>
      </c>
      <c r="K93" s="25">
        <v>0</v>
      </c>
      <c r="L93" s="25">
        <f t="shared" si="27"/>
        <v>0</v>
      </c>
      <c r="M93" s="25">
        <v>0</v>
      </c>
      <c r="N93" s="25">
        <v>0</v>
      </c>
      <c r="O93" s="25">
        <f t="shared" si="28"/>
        <v>0</v>
      </c>
      <c r="P93" s="25">
        <v>0</v>
      </c>
      <c r="Q93" s="78" t="e">
        <f>M93-#REF!</f>
        <v>#REF!</v>
      </c>
    </row>
    <row r="94" spans="1:17" ht="12.75">
      <c r="A94" s="44">
        <v>5100</v>
      </c>
      <c r="B94" s="44">
        <v>5100</v>
      </c>
      <c r="C94" s="3" t="s">
        <v>60</v>
      </c>
      <c r="D94" s="25">
        <v>0</v>
      </c>
      <c r="E94" s="25">
        <v>0</v>
      </c>
      <c r="F94" s="25">
        <f t="shared" si="25"/>
        <v>0</v>
      </c>
      <c r="G94" s="25">
        <v>0</v>
      </c>
      <c r="H94" s="25">
        <v>0</v>
      </c>
      <c r="I94" s="25">
        <f t="shared" si="26"/>
        <v>0</v>
      </c>
      <c r="J94" s="25">
        <v>0</v>
      </c>
      <c r="K94" s="25">
        <v>3000</v>
      </c>
      <c r="L94" s="25">
        <f t="shared" si="27"/>
        <v>-3000</v>
      </c>
      <c r="M94" s="25">
        <v>0</v>
      </c>
      <c r="N94" s="25">
        <v>6000</v>
      </c>
      <c r="O94" s="25">
        <f t="shared" si="28"/>
        <v>-6000</v>
      </c>
      <c r="P94" s="25">
        <v>6000</v>
      </c>
      <c r="Q94" s="78" t="e">
        <f>M94-#REF!</f>
        <v>#REF!</v>
      </c>
    </row>
    <row r="95" spans="1:17" ht="12.75">
      <c r="A95" s="44">
        <v>5180</v>
      </c>
      <c r="B95" s="44">
        <v>5180</v>
      </c>
      <c r="C95" s="3" t="s">
        <v>127</v>
      </c>
      <c r="D95" s="25">
        <v>0</v>
      </c>
      <c r="E95" s="25">
        <v>0</v>
      </c>
      <c r="F95" s="25">
        <f t="shared" si="25"/>
        <v>0</v>
      </c>
      <c r="G95" s="25">
        <v>0</v>
      </c>
      <c r="H95" s="25">
        <v>0</v>
      </c>
      <c r="I95" s="25">
        <f t="shared" si="26"/>
        <v>0</v>
      </c>
      <c r="J95" s="25">
        <v>0</v>
      </c>
      <c r="K95" s="25">
        <v>0</v>
      </c>
      <c r="L95" s="25">
        <f t="shared" si="27"/>
        <v>0</v>
      </c>
      <c r="M95" s="25">
        <v>0</v>
      </c>
      <c r="N95" s="25">
        <v>0</v>
      </c>
      <c r="O95" s="25">
        <f t="shared" si="28"/>
        <v>0</v>
      </c>
      <c r="P95" s="25">
        <v>0</v>
      </c>
      <c r="Q95" s="78" t="e">
        <f>M95-#REF!</f>
        <v>#REF!</v>
      </c>
    </row>
    <row r="96" spans="1:17" ht="12.75">
      <c r="A96" s="44">
        <v>5182</v>
      </c>
      <c r="B96" s="44">
        <v>5182</v>
      </c>
      <c r="C96" s="3" t="s">
        <v>128</v>
      </c>
      <c r="D96" s="25">
        <v>0</v>
      </c>
      <c r="E96" s="25">
        <v>0</v>
      </c>
      <c r="F96" s="25">
        <f t="shared" si="25"/>
        <v>0</v>
      </c>
      <c r="G96" s="25">
        <v>0</v>
      </c>
      <c r="H96" s="25">
        <v>0</v>
      </c>
      <c r="I96" s="25">
        <f t="shared" si="26"/>
        <v>0</v>
      </c>
      <c r="J96" s="25">
        <v>0</v>
      </c>
      <c r="K96" s="25">
        <v>0</v>
      </c>
      <c r="L96" s="25">
        <f t="shared" si="27"/>
        <v>0</v>
      </c>
      <c r="M96" s="25">
        <v>0</v>
      </c>
      <c r="N96" s="25">
        <v>0</v>
      </c>
      <c r="O96" s="25">
        <f t="shared" si="28"/>
        <v>0</v>
      </c>
      <c r="P96" s="25">
        <v>0</v>
      </c>
      <c r="Q96" s="78" t="e">
        <f>M96-#REF!</f>
        <v>#REF!</v>
      </c>
    </row>
    <row r="97" spans="1:17" ht="12.75">
      <c r="A97" s="44">
        <v>5210</v>
      </c>
      <c r="B97" s="44">
        <v>5210</v>
      </c>
      <c r="C97" s="3" t="s">
        <v>129</v>
      </c>
      <c r="D97" s="25">
        <v>0</v>
      </c>
      <c r="E97" s="25">
        <v>0</v>
      </c>
      <c r="F97" s="25">
        <f t="shared" si="25"/>
        <v>0</v>
      </c>
      <c r="G97" s="25">
        <v>0</v>
      </c>
      <c r="H97" s="25">
        <v>0</v>
      </c>
      <c r="I97" s="25">
        <f t="shared" si="26"/>
        <v>0</v>
      </c>
      <c r="J97" s="25">
        <v>0</v>
      </c>
      <c r="K97" s="25">
        <v>0</v>
      </c>
      <c r="L97" s="25">
        <f t="shared" si="27"/>
        <v>0</v>
      </c>
      <c r="M97" s="25">
        <v>0</v>
      </c>
      <c r="N97" s="25">
        <v>0</v>
      </c>
      <c r="O97" s="25">
        <f t="shared" si="28"/>
        <v>0</v>
      </c>
      <c r="P97" s="25">
        <v>0</v>
      </c>
      <c r="Q97" s="78" t="e">
        <f>M97-#REF!</f>
        <v>#REF!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  <c r="J98" s="25">
        <v>0</v>
      </c>
      <c r="K98" s="25">
        <v>0</v>
      </c>
      <c r="L98" s="25">
        <f t="shared" si="27"/>
        <v>0</v>
      </c>
      <c r="M98" s="25">
        <v>0</v>
      </c>
      <c r="N98" s="25">
        <v>0</v>
      </c>
      <c r="O98" s="25">
        <f t="shared" si="28"/>
        <v>0</v>
      </c>
      <c r="P98" s="25">
        <v>0</v>
      </c>
      <c r="Q98" s="78" t="e">
        <f>M98-#REF!</f>
        <v>#REF!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  <c r="J99" s="25">
        <v>0</v>
      </c>
      <c r="K99" s="25">
        <v>0</v>
      </c>
      <c r="L99" s="25">
        <f t="shared" si="27"/>
        <v>0</v>
      </c>
      <c r="M99" s="25">
        <v>0</v>
      </c>
      <c r="N99" s="25">
        <v>0</v>
      </c>
      <c r="O99" s="25">
        <f t="shared" si="28"/>
        <v>0</v>
      </c>
      <c r="P99" s="25">
        <v>0</v>
      </c>
      <c r="Q99" s="78" t="e">
        <f>M99-#REF!</f>
        <v>#REF!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  <c r="J100" s="25">
        <v>0</v>
      </c>
      <c r="K100" s="25">
        <v>0</v>
      </c>
      <c r="L100" s="25">
        <f t="shared" si="27"/>
        <v>0</v>
      </c>
      <c r="M100" s="25">
        <v>0</v>
      </c>
      <c r="N100" s="25">
        <v>0</v>
      </c>
      <c r="O100" s="25">
        <f t="shared" si="28"/>
        <v>0</v>
      </c>
      <c r="P100" s="25">
        <v>0</v>
      </c>
      <c r="Q100" s="78" t="e">
        <f>M100-#REF!</f>
        <v>#REF!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0</v>
      </c>
      <c r="E101" s="25">
        <v>0</v>
      </c>
      <c r="F101" s="25">
        <f t="shared" si="25"/>
        <v>0</v>
      </c>
      <c r="G101" s="25">
        <v>0</v>
      </c>
      <c r="H101" s="25">
        <v>0</v>
      </c>
      <c r="I101" s="25">
        <f t="shared" si="26"/>
        <v>0</v>
      </c>
      <c r="J101" s="25">
        <v>0</v>
      </c>
      <c r="K101" s="25">
        <v>0</v>
      </c>
      <c r="L101" s="25">
        <f t="shared" si="27"/>
        <v>0</v>
      </c>
      <c r="M101" s="25">
        <v>0</v>
      </c>
      <c r="N101" s="25">
        <v>0</v>
      </c>
      <c r="O101" s="25">
        <f t="shared" si="28"/>
        <v>0</v>
      </c>
      <c r="P101" s="25">
        <v>0</v>
      </c>
      <c r="Q101" s="78" t="e">
        <f>M101-#REF!</f>
        <v>#REF!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  <c r="J102" s="25">
        <v>0</v>
      </c>
      <c r="K102" s="25">
        <v>0</v>
      </c>
      <c r="L102" s="25">
        <f t="shared" si="27"/>
        <v>0</v>
      </c>
      <c r="M102" s="25">
        <v>0</v>
      </c>
      <c r="N102" s="25">
        <v>0</v>
      </c>
      <c r="O102" s="25">
        <f t="shared" si="28"/>
        <v>0</v>
      </c>
      <c r="P102" s="25">
        <v>0</v>
      </c>
      <c r="Q102" s="78" t="e">
        <f>M102-#REF!</f>
        <v>#REF!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0</v>
      </c>
      <c r="E103" s="25">
        <v>0</v>
      </c>
      <c r="F103" s="25">
        <f t="shared" si="25"/>
        <v>0</v>
      </c>
      <c r="G103" s="25">
        <v>0</v>
      </c>
      <c r="H103" s="25">
        <v>0</v>
      </c>
      <c r="I103" s="25">
        <f t="shared" si="26"/>
        <v>0</v>
      </c>
      <c r="J103" s="25">
        <v>0</v>
      </c>
      <c r="K103" s="25">
        <v>0</v>
      </c>
      <c r="L103" s="25">
        <f t="shared" si="27"/>
        <v>0</v>
      </c>
      <c r="M103" s="25">
        <v>0</v>
      </c>
      <c r="N103" s="25">
        <v>0</v>
      </c>
      <c r="O103" s="25">
        <f t="shared" si="28"/>
        <v>0</v>
      </c>
      <c r="P103" s="25">
        <v>0</v>
      </c>
      <c r="Q103" s="78" t="e">
        <f>M103-#REF!</f>
        <v>#REF!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0</v>
      </c>
      <c r="E104" s="25">
        <v>0</v>
      </c>
      <c r="F104" s="25">
        <f t="shared" si="25"/>
        <v>0</v>
      </c>
      <c r="G104" s="25">
        <v>0</v>
      </c>
      <c r="H104" s="25">
        <v>0</v>
      </c>
      <c r="I104" s="25">
        <f t="shared" si="26"/>
        <v>0</v>
      </c>
      <c r="J104" s="25">
        <v>0</v>
      </c>
      <c r="K104" s="25">
        <v>0</v>
      </c>
      <c r="L104" s="25">
        <f t="shared" si="27"/>
        <v>0</v>
      </c>
      <c r="M104" s="25">
        <v>0</v>
      </c>
      <c r="N104" s="25">
        <v>0</v>
      </c>
      <c r="O104" s="25">
        <f t="shared" si="28"/>
        <v>0</v>
      </c>
      <c r="P104" s="25">
        <v>0</v>
      </c>
      <c r="Q104" s="78" t="e">
        <f>M104-#REF!</f>
        <v>#REF!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5"/>
        <v>0</v>
      </c>
      <c r="G105" s="25">
        <v>0</v>
      </c>
      <c r="H105" s="25">
        <v>0</v>
      </c>
      <c r="I105" s="25">
        <f t="shared" si="26"/>
        <v>0</v>
      </c>
      <c r="J105" s="25">
        <v>0</v>
      </c>
      <c r="K105" s="25">
        <v>0</v>
      </c>
      <c r="L105" s="25">
        <f t="shared" si="27"/>
        <v>0</v>
      </c>
      <c r="M105" s="25">
        <v>0</v>
      </c>
      <c r="N105" s="25">
        <v>0</v>
      </c>
      <c r="O105" s="25">
        <f t="shared" si="28"/>
        <v>0</v>
      </c>
      <c r="P105" s="25">
        <v>0</v>
      </c>
      <c r="Q105" s="78" t="e">
        <f>M105-#REF!</f>
        <v>#REF!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0</v>
      </c>
      <c r="F106" s="25">
        <f t="shared" si="25"/>
        <v>0</v>
      </c>
      <c r="G106" s="25">
        <v>0</v>
      </c>
      <c r="H106" s="25">
        <v>0</v>
      </c>
      <c r="I106" s="25">
        <f t="shared" si="26"/>
        <v>0</v>
      </c>
      <c r="J106" s="25">
        <v>0</v>
      </c>
      <c r="K106" s="25">
        <v>0</v>
      </c>
      <c r="L106" s="25">
        <f t="shared" si="27"/>
        <v>0</v>
      </c>
      <c r="M106" s="25">
        <v>0</v>
      </c>
      <c r="N106" s="25">
        <v>0</v>
      </c>
      <c r="O106" s="25">
        <f t="shared" si="28"/>
        <v>0</v>
      </c>
      <c r="P106" s="25">
        <v>0</v>
      </c>
      <c r="Q106" s="78" t="e">
        <f>M106-#REF!</f>
        <v>#REF!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D107-E107</f>
        <v>0</v>
      </c>
      <c r="G107" s="25">
        <v>0</v>
      </c>
      <c r="H107" s="25">
        <v>0</v>
      </c>
      <c r="I107" s="25">
        <f>G107-H107</f>
        <v>0</v>
      </c>
      <c r="J107" s="25">
        <v>0</v>
      </c>
      <c r="K107" s="25">
        <v>0</v>
      </c>
      <c r="L107" s="25">
        <f>J107-K107</f>
        <v>0</v>
      </c>
      <c r="M107" s="25">
        <v>0</v>
      </c>
      <c r="N107" s="25">
        <v>0</v>
      </c>
      <c r="O107" s="25">
        <f>M107-N107</f>
        <v>0</v>
      </c>
      <c r="P107" s="25">
        <v>0</v>
      </c>
      <c r="Q107" s="78" t="e">
        <f>M107-#REF!</f>
        <v>#REF!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0</v>
      </c>
      <c r="E108" s="25">
        <v>0</v>
      </c>
      <c r="F108" s="25">
        <f t="shared" si="25"/>
        <v>0</v>
      </c>
      <c r="G108" s="25">
        <v>0</v>
      </c>
      <c r="H108" s="25">
        <v>0</v>
      </c>
      <c r="I108" s="25">
        <f t="shared" si="26"/>
        <v>0</v>
      </c>
      <c r="J108" s="25">
        <v>0</v>
      </c>
      <c r="K108" s="25">
        <v>0</v>
      </c>
      <c r="L108" s="25">
        <f t="shared" si="27"/>
        <v>0</v>
      </c>
      <c r="M108" s="25">
        <v>0</v>
      </c>
      <c r="N108" s="25">
        <v>0</v>
      </c>
      <c r="O108" s="25">
        <f t="shared" si="28"/>
        <v>0</v>
      </c>
      <c r="P108" s="25">
        <v>0</v>
      </c>
      <c r="Q108" s="78" t="e">
        <f>M108-#REF!</f>
        <v>#REF!</v>
      </c>
    </row>
    <row r="109" spans="1:17" ht="12.75">
      <c r="A109" s="21"/>
      <c r="B109" s="21"/>
      <c r="C109" s="17" t="s">
        <v>8</v>
      </c>
      <c r="D109" s="18">
        <f>SUM(D86:D108)</f>
        <v>0</v>
      </c>
      <c r="E109" s="18">
        <f aca="true" t="shared" si="29" ref="E109:P109">SUM(E86:E108)</f>
        <v>0</v>
      </c>
      <c r="F109" s="18">
        <f t="shared" si="29"/>
        <v>0</v>
      </c>
      <c r="G109" s="18">
        <f t="shared" si="29"/>
        <v>0</v>
      </c>
      <c r="H109" s="18">
        <f t="shared" si="29"/>
        <v>0</v>
      </c>
      <c r="I109" s="18">
        <f t="shared" si="29"/>
        <v>0</v>
      </c>
      <c r="J109" s="18">
        <f t="shared" si="29"/>
        <v>0</v>
      </c>
      <c r="K109" s="18">
        <f t="shared" si="29"/>
        <v>3000</v>
      </c>
      <c r="L109" s="18">
        <f t="shared" si="29"/>
        <v>-3000</v>
      </c>
      <c r="M109" s="18">
        <f t="shared" si="29"/>
        <v>0</v>
      </c>
      <c r="N109" s="18">
        <f t="shared" si="29"/>
        <v>6000</v>
      </c>
      <c r="O109" s="18">
        <f t="shared" si="29"/>
        <v>-6000</v>
      </c>
      <c r="P109" s="18">
        <f t="shared" si="29"/>
        <v>6000</v>
      </c>
      <c r="Q109" s="79" t="e">
        <f>M109-#REF!</f>
        <v>#REF!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0</v>
      </c>
      <c r="E111" s="25">
        <v>0</v>
      </c>
      <c r="F111" s="25">
        <f aca="true" t="shared" si="30" ref="F111:F146">D111-E111</f>
        <v>0</v>
      </c>
      <c r="G111" s="25">
        <v>0</v>
      </c>
      <c r="H111" s="25">
        <v>0</v>
      </c>
      <c r="I111" s="25">
        <f aca="true" t="shared" si="31" ref="I111:I146">G111-H111</f>
        <v>0</v>
      </c>
      <c r="J111" s="25">
        <v>0</v>
      </c>
      <c r="K111" s="25">
        <v>0</v>
      </c>
      <c r="L111" s="25">
        <f aca="true" t="shared" si="32" ref="L111:L146">J111-K111</f>
        <v>0</v>
      </c>
      <c r="M111" s="25">
        <v>0</v>
      </c>
      <c r="N111" s="25">
        <v>0</v>
      </c>
      <c r="O111" s="25">
        <f aca="true" t="shared" si="33" ref="O111:O146">M111-N111</f>
        <v>0</v>
      </c>
      <c r="P111" s="25">
        <v>0</v>
      </c>
      <c r="Q111" s="78" t="e">
        <f>M111-#REF!</f>
        <v>#REF!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0</v>
      </c>
      <c r="E112" s="25">
        <v>0</v>
      </c>
      <c r="F112" s="25">
        <f>D112-E112</f>
        <v>0</v>
      </c>
      <c r="G112" s="25">
        <v>0</v>
      </c>
      <c r="H112" s="25">
        <v>0</v>
      </c>
      <c r="I112" s="25">
        <f>G112-H112</f>
        <v>0</v>
      </c>
      <c r="J112" s="25">
        <v>0</v>
      </c>
      <c r="K112" s="25">
        <v>0</v>
      </c>
      <c r="L112" s="25">
        <f>J112-K112</f>
        <v>0</v>
      </c>
      <c r="M112" s="25">
        <v>0</v>
      </c>
      <c r="N112" s="25">
        <v>0</v>
      </c>
      <c r="O112" s="25">
        <f>M112-N112</f>
        <v>0</v>
      </c>
      <c r="P112" s="25">
        <v>0</v>
      </c>
      <c r="Q112" s="78" t="e">
        <f>M112-#REF!</f>
        <v>#REF!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0</v>
      </c>
      <c r="E113" s="25">
        <v>0</v>
      </c>
      <c r="F113" s="25">
        <f t="shared" si="30"/>
        <v>0</v>
      </c>
      <c r="G113" s="25">
        <v>0</v>
      </c>
      <c r="H113" s="25">
        <v>0</v>
      </c>
      <c r="I113" s="25">
        <f t="shared" si="31"/>
        <v>0</v>
      </c>
      <c r="J113" s="25">
        <v>0</v>
      </c>
      <c r="K113" s="25">
        <v>0</v>
      </c>
      <c r="L113" s="25">
        <f t="shared" si="32"/>
        <v>0</v>
      </c>
      <c r="M113" s="25">
        <v>0</v>
      </c>
      <c r="N113" s="25">
        <v>0</v>
      </c>
      <c r="O113" s="25">
        <f t="shared" si="33"/>
        <v>0</v>
      </c>
      <c r="P113" s="25">
        <v>0</v>
      </c>
      <c r="Q113" s="78" t="e">
        <f>M113-#REF!</f>
        <v>#REF!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0</v>
      </c>
      <c r="E114" s="25">
        <v>0</v>
      </c>
      <c r="F114" s="25">
        <f t="shared" si="30"/>
        <v>0</v>
      </c>
      <c r="G114" s="25">
        <v>0</v>
      </c>
      <c r="H114" s="25">
        <v>0</v>
      </c>
      <c r="I114" s="25">
        <f t="shared" si="31"/>
        <v>0</v>
      </c>
      <c r="J114" s="25">
        <v>0</v>
      </c>
      <c r="K114" s="25">
        <v>0</v>
      </c>
      <c r="L114" s="25">
        <f t="shared" si="32"/>
        <v>0</v>
      </c>
      <c r="M114" s="25">
        <v>0</v>
      </c>
      <c r="N114" s="25">
        <v>0</v>
      </c>
      <c r="O114" s="25">
        <f t="shared" si="33"/>
        <v>0</v>
      </c>
      <c r="P114" s="25">
        <v>0</v>
      </c>
      <c r="Q114" s="78" t="e">
        <f>M114-#REF!</f>
        <v>#REF!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30"/>
        <v>0</v>
      </c>
      <c r="G115" s="25">
        <v>0</v>
      </c>
      <c r="H115" s="25">
        <v>0</v>
      </c>
      <c r="I115" s="25">
        <f t="shared" si="31"/>
        <v>0</v>
      </c>
      <c r="J115" s="25">
        <v>0</v>
      </c>
      <c r="K115" s="25">
        <v>0</v>
      </c>
      <c r="L115" s="25">
        <f t="shared" si="32"/>
        <v>0</v>
      </c>
      <c r="M115" s="25">
        <v>0</v>
      </c>
      <c r="N115" s="25">
        <v>0</v>
      </c>
      <c r="O115" s="25">
        <f t="shared" si="33"/>
        <v>0</v>
      </c>
      <c r="P115" s="25">
        <v>0</v>
      </c>
      <c r="Q115" s="78" t="e">
        <f>M115-#REF!</f>
        <v>#REF!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0</v>
      </c>
      <c r="E116" s="25">
        <v>0</v>
      </c>
      <c r="F116" s="25">
        <f t="shared" si="30"/>
        <v>0</v>
      </c>
      <c r="G116" s="25">
        <v>0</v>
      </c>
      <c r="H116" s="25">
        <v>0</v>
      </c>
      <c r="I116" s="25">
        <f t="shared" si="31"/>
        <v>0</v>
      </c>
      <c r="J116" s="25">
        <v>0</v>
      </c>
      <c r="K116" s="25">
        <v>0</v>
      </c>
      <c r="L116" s="25">
        <f t="shared" si="32"/>
        <v>0</v>
      </c>
      <c r="M116" s="25">
        <v>0</v>
      </c>
      <c r="N116" s="25">
        <v>0</v>
      </c>
      <c r="O116" s="25">
        <f t="shared" si="33"/>
        <v>0</v>
      </c>
      <c r="P116" s="25">
        <v>0</v>
      </c>
      <c r="Q116" s="78" t="e">
        <f>M116-#REF!</f>
        <v>#REF!</v>
      </c>
    </row>
    <row r="117" spans="1:17" ht="12.75">
      <c r="A117" s="44">
        <v>6620</v>
      </c>
      <c r="B117" s="44">
        <v>6620</v>
      </c>
      <c r="C117" s="3" t="s">
        <v>144</v>
      </c>
      <c r="D117" s="25">
        <v>0</v>
      </c>
      <c r="E117" s="25">
        <v>0</v>
      </c>
      <c r="F117" s="25">
        <f t="shared" si="30"/>
        <v>0</v>
      </c>
      <c r="G117" s="25">
        <v>0</v>
      </c>
      <c r="H117" s="25">
        <v>0</v>
      </c>
      <c r="I117" s="25">
        <f t="shared" si="31"/>
        <v>0</v>
      </c>
      <c r="J117" s="25">
        <v>0</v>
      </c>
      <c r="K117" s="25">
        <v>0</v>
      </c>
      <c r="L117" s="25">
        <f t="shared" si="32"/>
        <v>0</v>
      </c>
      <c r="M117" s="25">
        <v>0</v>
      </c>
      <c r="N117" s="25">
        <v>0</v>
      </c>
      <c r="O117" s="25">
        <f t="shared" si="33"/>
        <v>0</v>
      </c>
      <c r="P117" s="25">
        <v>0</v>
      </c>
      <c r="Q117" s="78" t="e">
        <f>M117-#REF!</f>
        <v>#REF!</v>
      </c>
    </row>
    <row r="118" spans="1:17" ht="12.75">
      <c r="A118" s="44">
        <v>6625</v>
      </c>
      <c r="B118" s="44">
        <v>6625</v>
      </c>
      <c r="C118" s="3" t="s">
        <v>145</v>
      </c>
      <c r="D118" s="25">
        <v>0</v>
      </c>
      <c r="E118" s="25">
        <v>0</v>
      </c>
      <c r="F118" s="25">
        <f t="shared" si="30"/>
        <v>0</v>
      </c>
      <c r="G118" s="25">
        <v>0</v>
      </c>
      <c r="H118" s="25">
        <v>0</v>
      </c>
      <c r="I118" s="25">
        <f t="shared" si="31"/>
        <v>0</v>
      </c>
      <c r="J118" s="25">
        <v>0</v>
      </c>
      <c r="K118" s="25">
        <v>0</v>
      </c>
      <c r="L118" s="25">
        <f t="shared" si="32"/>
        <v>0</v>
      </c>
      <c r="M118" s="25">
        <v>0</v>
      </c>
      <c r="N118" s="25">
        <v>0</v>
      </c>
      <c r="O118" s="25">
        <f t="shared" si="33"/>
        <v>0</v>
      </c>
      <c r="P118" s="25">
        <v>0</v>
      </c>
      <c r="Q118" s="78" t="e">
        <f>M118-#REF!</f>
        <v>#REF!</v>
      </c>
    </row>
    <row r="119" spans="1:17" ht="12.75">
      <c r="A119" s="44">
        <v>6630</v>
      </c>
      <c r="B119" s="44">
        <v>6630</v>
      </c>
      <c r="C119" s="3" t="s">
        <v>146</v>
      </c>
      <c r="D119" s="25">
        <v>0</v>
      </c>
      <c r="E119" s="25">
        <v>0</v>
      </c>
      <c r="F119" s="25">
        <f t="shared" si="30"/>
        <v>0</v>
      </c>
      <c r="G119" s="25">
        <v>0</v>
      </c>
      <c r="H119" s="25">
        <v>0</v>
      </c>
      <c r="I119" s="25">
        <f t="shared" si="31"/>
        <v>0</v>
      </c>
      <c r="J119" s="25">
        <v>656</v>
      </c>
      <c r="K119" s="25">
        <v>10000</v>
      </c>
      <c r="L119" s="25">
        <f t="shared" si="32"/>
        <v>-9344</v>
      </c>
      <c r="M119" s="25">
        <v>656</v>
      </c>
      <c r="N119" s="25">
        <v>15000</v>
      </c>
      <c r="O119" s="25">
        <f t="shared" si="33"/>
        <v>-14344</v>
      </c>
      <c r="P119" s="25">
        <v>15000</v>
      </c>
      <c r="Q119" s="78" t="e">
        <f>M119-#REF!</f>
        <v>#REF!</v>
      </c>
    </row>
    <row r="120" spans="1:17" ht="12.75">
      <c r="A120" s="44">
        <v>6700</v>
      </c>
      <c r="B120" s="44">
        <v>6700</v>
      </c>
      <c r="C120" s="3" t="s">
        <v>147</v>
      </c>
      <c r="D120" s="25">
        <v>0</v>
      </c>
      <c r="E120" s="25">
        <v>0</v>
      </c>
      <c r="F120" s="25">
        <f t="shared" si="30"/>
        <v>0</v>
      </c>
      <c r="G120" s="25">
        <v>0</v>
      </c>
      <c r="H120" s="25">
        <v>0</v>
      </c>
      <c r="I120" s="25">
        <f t="shared" si="31"/>
        <v>0</v>
      </c>
      <c r="J120" s="25">
        <v>0</v>
      </c>
      <c r="K120" s="25">
        <v>0</v>
      </c>
      <c r="L120" s="25">
        <f t="shared" si="32"/>
        <v>0</v>
      </c>
      <c r="M120" s="25">
        <v>0</v>
      </c>
      <c r="N120" s="25">
        <v>0</v>
      </c>
      <c r="O120" s="25">
        <f t="shared" si="33"/>
        <v>0</v>
      </c>
      <c r="P120" s="25">
        <v>0</v>
      </c>
      <c r="Q120" s="78" t="e">
        <f>M120-#REF!</f>
        <v>#REF!</v>
      </c>
    </row>
    <row r="121" spans="1:17" ht="12.75">
      <c r="A121" s="44">
        <v>6710</v>
      </c>
      <c r="B121" s="44">
        <v>6710</v>
      </c>
      <c r="C121" s="3" t="s">
        <v>148</v>
      </c>
      <c r="D121" s="25">
        <v>0</v>
      </c>
      <c r="E121" s="25">
        <v>0</v>
      </c>
      <c r="F121" s="25">
        <f t="shared" si="30"/>
        <v>0</v>
      </c>
      <c r="G121" s="25">
        <v>0</v>
      </c>
      <c r="H121" s="25">
        <v>0</v>
      </c>
      <c r="I121" s="25">
        <f t="shared" si="31"/>
        <v>0</v>
      </c>
      <c r="J121" s="25">
        <v>0</v>
      </c>
      <c r="K121" s="25">
        <v>0</v>
      </c>
      <c r="L121" s="25">
        <f t="shared" si="32"/>
        <v>0</v>
      </c>
      <c r="M121" s="25">
        <v>0</v>
      </c>
      <c r="N121" s="25">
        <v>0</v>
      </c>
      <c r="O121" s="25">
        <f t="shared" si="33"/>
        <v>0</v>
      </c>
      <c r="P121" s="25">
        <v>0</v>
      </c>
      <c r="Q121" s="78" t="e">
        <f>M121-#REF!</f>
        <v>#REF!</v>
      </c>
    </row>
    <row r="122" spans="1:17" ht="12.75">
      <c r="A122" s="44">
        <v>6790</v>
      </c>
      <c r="B122" s="44">
        <v>6790</v>
      </c>
      <c r="C122" s="3" t="s">
        <v>149</v>
      </c>
      <c r="D122" s="25">
        <v>0</v>
      </c>
      <c r="E122" s="25">
        <v>0</v>
      </c>
      <c r="F122" s="25">
        <f t="shared" si="30"/>
        <v>0</v>
      </c>
      <c r="G122" s="25">
        <v>0</v>
      </c>
      <c r="H122" s="25">
        <v>0</v>
      </c>
      <c r="I122" s="25">
        <f t="shared" si="31"/>
        <v>0</v>
      </c>
      <c r="J122" s="25">
        <v>0</v>
      </c>
      <c r="K122" s="25">
        <v>0</v>
      </c>
      <c r="L122" s="25">
        <f t="shared" si="32"/>
        <v>0</v>
      </c>
      <c r="M122" s="25">
        <v>0</v>
      </c>
      <c r="N122" s="25">
        <v>0</v>
      </c>
      <c r="O122" s="25">
        <f t="shared" si="33"/>
        <v>0</v>
      </c>
      <c r="P122" s="25">
        <v>0</v>
      </c>
      <c r="Q122" s="78" t="e">
        <f>M122-#REF!</f>
        <v>#REF!</v>
      </c>
    </row>
    <row r="123" spans="1:17" ht="12.75">
      <c r="A123" s="44">
        <v>6800</v>
      </c>
      <c r="B123" s="44">
        <v>6800</v>
      </c>
      <c r="C123" s="3" t="s">
        <v>150</v>
      </c>
      <c r="D123" s="25">
        <v>0</v>
      </c>
      <c r="E123" s="25">
        <v>0</v>
      </c>
      <c r="F123" s="25">
        <f t="shared" si="30"/>
        <v>0</v>
      </c>
      <c r="G123" s="25">
        <v>0</v>
      </c>
      <c r="H123" s="25">
        <v>0</v>
      </c>
      <c r="I123" s="25">
        <f t="shared" si="31"/>
        <v>0</v>
      </c>
      <c r="J123" s="25">
        <v>0</v>
      </c>
      <c r="K123" s="25">
        <v>0</v>
      </c>
      <c r="L123" s="25">
        <f t="shared" si="32"/>
        <v>0</v>
      </c>
      <c r="M123" s="25">
        <v>0</v>
      </c>
      <c r="N123" s="25">
        <v>0</v>
      </c>
      <c r="O123" s="25">
        <f t="shared" si="33"/>
        <v>0</v>
      </c>
      <c r="P123" s="25">
        <v>0</v>
      </c>
      <c r="Q123" s="78" t="e">
        <f>M123-#REF!</f>
        <v>#REF!</v>
      </c>
    </row>
    <row r="124" spans="1:17" ht="12.75">
      <c r="A124" s="44">
        <v>6815</v>
      </c>
      <c r="B124" s="44">
        <v>6815</v>
      </c>
      <c r="C124" s="3" t="s">
        <v>151</v>
      </c>
      <c r="D124" s="25">
        <v>0</v>
      </c>
      <c r="E124" s="25">
        <v>0</v>
      </c>
      <c r="F124" s="25">
        <f t="shared" si="30"/>
        <v>0</v>
      </c>
      <c r="G124" s="25">
        <v>0</v>
      </c>
      <c r="H124" s="25">
        <v>0</v>
      </c>
      <c r="I124" s="25">
        <f t="shared" si="31"/>
        <v>0</v>
      </c>
      <c r="J124" s="25">
        <v>0</v>
      </c>
      <c r="K124" s="25">
        <v>0</v>
      </c>
      <c r="L124" s="25">
        <f t="shared" si="32"/>
        <v>0</v>
      </c>
      <c r="M124" s="25">
        <v>0</v>
      </c>
      <c r="N124" s="25">
        <v>0</v>
      </c>
      <c r="O124" s="25">
        <f t="shared" si="33"/>
        <v>0</v>
      </c>
      <c r="P124" s="25">
        <v>0</v>
      </c>
      <c r="Q124" s="78" t="e">
        <f>M124-#REF!</f>
        <v>#REF!</v>
      </c>
    </row>
    <row r="125" spans="1:17" ht="12.75">
      <c r="A125" s="44">
        <v>6820</v>
      </c>
      <c r="B125" s="44">
        <v>6820</v>
      </c>
      <c r="C125" s="3" t="s">
        <v>152</v>
      </c>
      <c r="D125" s="25">
        <v>0</v>
      </c>
      <c r="E125" s="25">
        <v>0</v>
      </c>
      <c r="F125" s="25">
        <f t="shared" si="30"/>
        <v>0</v>
      </c>
      <c r="G125" s="25">
        <v>0</v>
      </c>
      <c r="H125" s="25">
        <v>0</v>
      </c>
      <c r="I125" s="25">
        <f t="shared" si="31"/>
        <v>0</v>
      </c>
      <c r="J125" s="25">
        <v>0</v>
      </c>
      <c r="K125" s="25">
        <v>0</v>
      </c>
      <c r="L125" s="25">
        <f t="shared" si="32"/>
        <v>0</v>
      </c>
      <c r="M125" s="25">
        <v>0</v>
      </c>
      <c r="N125" s="25">
        <v>0</v>
      </c>
      <c r="O125" s="25">
        <f t="shared" si="33"/>
        <v>0</v>
      </c>
      <c r="P125" s="25">
        <v>0</v>
      </c>
      <c r="Q125" s="78" t="e">
        <f>M125-#REF!</f>
        <v>#REF!</v>
      </c>
    </row>
    <row r="126" spans="1:17" ht="12.75">
      <c r="A126" s="44">
        <v>6860</v>
      </c>
      <c r="B126" s="44">
        <v>6860</v>
      </c>
      <c r="C126" s="3" t="s">
        <v>153</v>
      </c>
      <c r="D126" s="25">
        <v>0</v>
      </c>
      <c r="E126" s="25">
        <v>0</v>
      </c>
      <c r="F126" s="25">
        <f t="shared" si="30"/>
        <v>0</v>
      </c>
      <c r="G126" s="25">
        <v>0</v>
      </c>
      <c r="H126" s="25">
        <v>0</v>
      </c>
      <c r="I126" s="25">
        <f t="shared" si="31"/>
        <v>0</v>
      </c>
      <c r="J126" s="25">
        <v>0</v>
      </c>
      <c r="K126" s="25">
        <v>0</v>
      </c>
      <c r="L126" s="25">
        <f t="shared" si="32"/>
        <v>0</v>
      </c>
      <c r="M126" s="25">
        <v>0</v>
      </c>
      <c r="N126" s="25">
        <v>0</v>
      </c>
      <c r="O126" s="25">
        <f t="shared" si="33"/>
        <v>0</v>
      </c>
      <c r="P126" s="25">
        <v>0</v>
      </c>
      <c r="Q126" s="78" t="e">
        <f>M126-#REF!</f>
        <v>#REF!</v>
      </c>
    </row>
    <row r="127" spans="1:17" ht="12.75">
      <c r="A127" s="44">
        <v>6900</v>
      </c>
      <c r="B127" s="44">
        <v>6900</v>
      </c>
      <c r="C127" s="3" t="s">
        <v>154</v>
      </c>
      <c r="D127" s="25">
        <v>0</v>
      </c>
      <c r="E127" s="25">
        <v>0</v>
      </c>
      <c r="F127" s="25">
        <f t="shared" si="30"/>
        <v>0</v>
      </c>
      <c r="G127" s="25">
        <v>0</v>
      </c>
      <c r="H127" s="25">
        <v>0</v>
      </c>
      <c r="I127" s="25">
        <f t="shared" si="31"/>
        <v>0</v>
      </c>
      <c r="J127" s="25">
        <v>0</v>
      </c>
      <c r="K127" s="25">
        <v>0</v>
      </c>
      <c r="L127" s="25">
        <f t="shared" si="32"/>
        <v>0</v>
      </c>
      <c r="M127" s="25">
        <v>0</v>
      </c>
      <c r="N127" s="25">
        <v>0</v>
      </c>
      <c r="O127" s="25">
        <f t="shared" si="33"/>
        <v>0</v>
      </c>
      <c r="P127" s="25">
        <v>0</v>
      </c>
      <c r="Q127" s="78" t="e">
        <f>M127-#REF!</f>
        <v>#REF!</v>
      </c>
    </row>
    <row r="128" spans="1:17" ht="12.75">
      <c r="A128" s="44">
        <v>6920</v>
      </c>
      <c r="B128" s="44">
        <v>6920</v>
      </c>
      <c r="C128" s="3" t="s">
        <v>155</v>
      </c>
      <c r="D128" s="25">
        <v>0</v>
      </c>
      <c r="E128" s="25">
        <v>0</v>
      </c>
      <c r="F128" s="25">
        <f t="shared" si="30"/>
        <v>0</v>
      </c>
      <c r="G128" s="25">
        <v>0</v>
      </c>
      <c r="H128" s="25">
        <v>0</v>
      </c>
      <c r="I128" s="25">
        <f t="shared" si="31"/>
        <v>0</v>
      </c>
      <c r="J128" s="25">
        <v>0</v>
      </c>
      <c r="K128" s="25">
        <v>0</v>
      </c>
      <c r="L128" s="25">
        <f t="shared" si="32"/>
        <v>0</v>
      </c>
      <c r="M128" s="25">
        <v>0</v>
      </c>
      <c r="N128" s="25">
        <v>0</v>
      </c>
      <c r="O128" s="25">
        <f t="shared" si="33"/>
        <v>0</v>
      </c>
      <c r="P128" s="25">
        <v>0</v>
      </c>
      <c r="Q128" s="78" t="e">
        <f>M128-#REF!</f>
        <v>#REF!</v>
      </c>
    </row>
    <row r="129" spans="1:17" ht="12.75">
      <c r="A129" s="44">
        <v>6930</v>
      </c>
      <c r="B129" s="44">
        <v>6930</v>
      </c>
      <c r="C129" s="3" t="s">
        <v>156</v>
      </c>
      <c r="D129" s="25">
        <v>0</v>
      </c>
      <c r="E129" s="25">
        <v>0</v>
      </c>
      <c r="F129" s="25">
        <f t="shared" si="30"/>
        <v>0</v>
      </c>
      <c r="G129" s="25">
        <v>0</v>
      </c>
      <c r="H129" s="25">
        <v>0</v>
      </c>
      <c r="I129" s="25">
        <f t="shared" si="31"/>
        <v>0</v>
      </c>
      <c r="J129" s="25">
        <v>0</v>
      </c>
      <c r="K129" s="25">
        <v>0</v>
      </c>
      <c r="L129" s="25">
        <f t="shared" si="32"/>
        <v>0</v>
      </c>
      <c r="M129" s="25">
        <v>0</v>
      </c>
      <c r="N129" s="25">
        <v>0</v>
      </c>
      <c r="O129" s="25">
        <f t="shared" si="33"/>
        <v>0</v>
      </c>
      <c r="P129" s="25">
        <v>0</v>
      </c>
      <c r="Q129" s="78" t="e">
        <f>M129-#REF!</f>
        <v>#REF!</v>
      </c>
    </row>
    <row r="130" spans="1:17" ht="12.75">
      <c r="A130" s="44">
        <v>6940</v>
      </c>
      <c r="B130" s="44">
        <v>6940</v>
      </c>
      <c r="C130" s="3" t="s">
        <v>157</v>
      </c>
      <c r="D130" s="25">
        <v>0</v>
      </c>
      <c r="E130" s="25">
        <v>0</v>
      </c>
      <c r="F130" s="25">
        <f t="shared" si="30"/>
        <v>0</v>
      </c>
      <c r="G130" s="25">
        <v>0</v>
      </c>
      <c r="H130" s="25">
        <v>0</v>
      </c>
      <c r="I130" s="25">
        <f t="shared" si="31"/>
        <v>0</v>
      </c>
      <c r="J130" s="25">
        <v>0</v>
      </c>
      <c r="K130" s="25">
        <v>0</v>
      </c>
      <c r="L130" s="25">
        <f t="shared" si="32"/>
        <v>0</v>
      </c>
      <c r="M130" s="25">
        <v>0</v>
      </c>
      <c r="N130" s="25">
        <v>0</v>
      </c>
      <c r="O130" s="25">
        <f t="shared" si="33"/>
        <v>0</v>
      </c>
      <c r="P130" s="25">
        <v>0</v>
      </c>
      <c r="Q130" s="78" t="e">
        <f>M130-#REF!</f>
        <v>#REF!</v>
      </c>
    </row>
    <row r="131" spans="1:17" ht="12.75">
      <c r="A131" s="44">
        <v>7140</v>
      </c>
      <c r="B131" s="44">
        <v>7140</v>
      </c>
      <c r="C131" s="3" t="s">
        <v>159</v>
      </c>
      <c r="D131" s="25">
        <v>0</v>
      </c>
      <c r="E131" s="25">
        <v>0</v>
      </c>
      <c r="F131" s="25">
        <f t="shared" si="30"/>
        <v>0</v>
      </c>
      <c r="G131" s="25">
        <v>0</v>
      </c>
      <c r="H131" s="25">
        <v>0</v>
      </c>
      <c r="I131" s="25">
        <f t="shared" si="31"/>
        <v>0</v>
      </c>
      <c r="J131" s="25">
        <v>0</v>
      </c>
      <c r="K131" s="25">
        <v>0</v>
      </c>
      <c r="L131" s="25">
        <f t="shared" si="32"/>
        <v>0</v>
      </c>
      <c r="M131" s="25">
        <v>0</v>
      </c>
      <c r="N131" s="25">
        <v>0</v>
      </c>
      <c r="O131" s="25">
        <f t="shared" si="33"/>
        <v>0</v>
      </c>
      <c r="P131" s="25">
        <v>0</v>
      </c>
      <c r="Q131" s="78" t="e">
        <f>M131-#REF!</f>
        <v>#REF!</v>
      </c>
    </row>
    <row r="132" spans="1:17" ht="12.75">
      <c r="A132" s="44">
        <v>7320</v>
      </c>
      <c r="B132" s="44">
        <v>7320</v>
      </c>
      <c r="C132" s="3" t="s">
        <v>160</v>
      </c>
      <c r="D132" s="25">
        <v>0</v>
      </c>
      <c r="E132" s="25">
        <v>0</v>
      </c>
      <c r="F132" s="25">
        <f t="shared" si="30"/>
        <v>0</v>
      </c>
      <c r="G132" s="25">
        <v>0</v>
      </c>
      <c r="H132" s="25">
        <v>0</v>
      </c>
      <c r="I132" s="25">
        <f t="shared" si="31"/>
        <v>0</v>
      </c>
      <c r="J132" s="25">
        <v>0</v>
      </c>
      <c r="K132" s="25">
        <v>0</v>
      </c>
      <c r="L132" s="25">
        <f t="shared" si="32"/>
        <v>0</v>
      </c>
      <c r="M132" s="25">
        <v>0</v>
      </c>
      <c r="N132" s="25">
        <v>0</v>
      </c>
      <c r="O132" s="25">
        <f t="shared" si="33"/>
        <v>0</v>
      </c>
      <c r="P132" s="25">
        <v>0</v>
      </c>
      <c r="Q132" s="78" t="e">
        <f>M132-#REF!</f>
        <v>#REF!</v>
      </c>
    </row>
    <row r="133" spans="1:17" ht="12.75">
      <c r="A133" s="44">
        <v>7400</v>
      </c>
      <c r="B133" s="44">
        <v>7400</v>
      </c>
      <c r="C133" s="3" t="s">
        <v>161</v>
      </c>
      <c r="D133" s="25">
        <v>0</v>
      </c>
      <c r="E133" s="25">
        <v>0</v>
      </c>
      <c r="F133" s="25">
        <f t="shared" si="30"/>
        <v>0</v>
      </c>
      <c r="G133" s="25">
        <v>0</v>
      </c>
      <c r="H133" s="25">
        <v>0</v>
      </c>
      <c r="I133" s="25">
        <f t="shared" si="31"/>
        <v>0</v>
      </c>
      <c r="J133" s="25">
        <v>0</v>
      </c>
      <c r="K133" s="25">
        <v>0</v>
      </c>
      <c r="L133" s="25">
        <f t="shared" si="32"/>
        <v>0</v>
      </c>
      <c r="M133" s="25">
        <v>0</v>
      </c>
      <c r="N133" s="25">
        <v>0</v>
      </c>
      <c r="O133" s="25">
        <f t="shared" si="33"/>
        <v>0</v>
      </c>
      <c r="P133" s="25">
        <v>0</v>
      </c>
      <c r="Q133" s="78" t="e">
        <f>M133-#REF!</f>
        <v>#REF!</v>
      </c>
    </row>
    <row r="134" spans="1:17" ht="12.75">
      <c r="A134" s="44">
        <v>7430</v>
      </c>
      <c r="B134" s="44">
        <v>7430</v>
      </c>
      <c r="C134" s="3" t="s">
        <v>162</v>
      </c>
      <c r="D134" s="25">
        <v>0</v>
      </c>
      <c r="E134" s="25">
        <v>0</v>
      </c>
      <c r="F134" s="25">
        <f t="shared" si="30"/>
        <v>0</v>
      </c>
      <c r="G134" s="25">
        <v>0</v>
      </c>
      <c r="H134" s="25">
        <v>0</v>
      </c>
      <c r="I134" s="25">
        <f t="shared" si="31"/>
        <v>0</v>
      </c>
      <c r="J134" s="25">
        <v>0</v>
      </c>
      <c r="K134" s="25">
        <v>0</v>
      </c>
      <c r="L134" s="25">
        <f t="shared" si="32"/>
        <v>0</v>
      </c>
      <c r="M134" s="25">
        <v>0</v>
      </c>
      <c r="N134" s="25">
        <v>0</v>
      </c>
      <c r="O134" s="25">
        <f t="shared" si="33"/>
        <v>0</v>
      </c>
      <c r="P134" s="25">
        <v>0</v>
      </c>
      <c r="Q134" s="78" t="e">
        <f>M134-#REF!</f>
        <v>#REF!</v>
      </c>
    </row>
    <row r="135" spans="1:17" ht="12.75">
      <c r="A135" s="44">
        <v>7500</v>
      </c>
      <c r="B135" s="44">
        <v>7500</v>
      </c>
      <c r="C135" s="3" t="s">
        <v>163</v>
      </c>
      <c r="D135" s="25">
        <v>0</v>
      </c>
      <c r="E135" s="25">
        <v>0</v>
      </c>
      <c r="F135" s="25">
        <f t="shared" si="30"/>
        <v>0</v>
      </c>
      <c r="G135" s="25">
        <v>0</v>
      </c>
      <c r="H135" s="25">
        <v>0</v>
      </c>
      <c r="I135" s="25">
        <f t="shared" si="31"/>
        <v>0</v>
      </c>
      <c r="J135" s="25">
        <v>0</v>
      </c>
      <c r="K135" s="25">
        <v>0</v>
      </c>
      <c r="L135" s="25">
        <f t="shared" si="32"/>
        <v>0</v>
      </c>
      <c r="M135" s="25">
        <v>0</v>
      </c>
      <c r="N135" s="25">
        <v>0</v>
      </c>
      <c r="O135" s="25">
        <f t="shared" si="33"/>
        <v>0</v>
      </c>
      <c r="P135" s="25">
        <v>0</v>
      </c>
      <c r="Q135" s="78" t="e">
        <f>M135-#REF!</f>
        <v>#REF!</v>
      </c>
    </row>
    <row r="136" spans="1:17" ht="12.75">
      <c r="A136" s="44">
        <v>7601</v>
      </c>
      <c r="B136" s="44">
        <v>7601</v>
      </c>
      <c r="C136" s="3" t="s">
        <v>164</v>
      </c>
      <c r="D136" s="25">
        <v>0</v>
      </c>
      <c r="E136" s="25">
        <v>0</v>
      </c>
      <c r="F136" s="25">
        <f t="shared" si="30"/>
        <v>0</v>
      </c>
      <c r="G136" s="25">
        <v>0</v>
      </c>
      <c r="H136" s="25">
        <v>0</v>
      </c>
      <c r="I136" s="25">
        <f t="shared" si="31"/>
        <v>0</v>
      </c>
      <c r="J136" s="25">
        <v>0</v>
      </c>
      <c r="K136" s="25">
        <v>0</v>
      </c>
      <c r="L136" s="25">
        <f t="shared" si="32"/>
        <v>0</v>
      </c>
      <c r="M136" s="25">
        <v>-2961.53</v>
      </c>
      <c r="N136" s="25">
        <v>0</v>
      </c>
      <c r="O136" s="25">
        <f t="shared" si="33"/>
        <v>-2961.53</v>
      </c>
      <c r="P136" s="25">
        <v>0</v>
      </c>
      <c r="Q136" s="78" t="e">
        <f>M136-#REF!</f>
        <v>#REF!</v>
      </c>
    </row>
    <row r="137" spans="1:17" ht="12.75">
      <c r="A137" s="44">
        <v>7740</v>
      </c>
      <c r="B137" s="44">
        <v>7740</v>
      </c>
      <c r="C137" s="3" t="s">
        <v>165</v>
      </c>
      <c r="D137" s="25">
        <v>0</v>
      </c>
      <c r="E137" s="25">
        <v>0</v>
      </c>
      <c r="F137" s="25">
        <f t="shared" si="30"/>
        <v>0</v>
      </c>
      <c r="G137" s="25">
        <v>0</v>
      </c>
      <c r="H137" s="25">
        <v>0</v>
      </c>
      <c r="I137" s="25">
        <f t="shared" si="31"/>
        <v>0</v>
      </c>
      <c r="J137" s="25">
        <v>0</v>
      </c>
      <c r="K137" s="25">
        <v>0</v>
      </c>
      <c r="L137" s="25">
        <f t="shared" si="32"/>
        <v>0</v>
      </c>
      <c r="M137" s="25">
        <v>0</v>
      </c>
      <c r="N137" s="25">
        <v>0</v>
      </c>
      <c r="O137" s="25">
        <f t="shared" si="33"/>
        <v>0</v>
      </c>
      <c r="P137" s="25">
        <v>0</v>
      </c>
      <c r="Q137" s="78" t="e">
        <f>M137-#REF!</f>
        <v>#REF!</v>
      </c>
    </row>
    <row r="138" spans="1:17" ht="12.75">
      <c r="A138" s="44">
        <v>7770</v>
      </c>
      <c r="B138" s="44">
        <v>7770</v>
      </c>
      <c r="C138" s="3" t="s">
        <v>166</v>
      </c>
      <c r="D138" s="25">
        <v>4.5</v>
      </c>
      <c r="E138" s="25">
        <v>0</v>
      </c>
      <c r="F138" s="25">
        <f t="shared" si="30"/>
        <v>4.5</v>
      </c>
      <c r="G138" s="25">
        <v>9</v>
      </c>
      <c r="H138" s="25">
        <v>0</v>
      </c>
      <c r="I138" s="25">
        <f t="shared" si="31"/>
        <v>9</v>
      </c>
      <c r="J138" s="25">
        <v>13.5</v>
      </c>
      <c r="K138" s="25">
        <v>0</v>
      </c>
      <c r="L138" s="25">
        <f t="shared" si="32"/>
        <v>13.5</v>
      </c>
      <c r="M138" s="25">
        <v>13.5</v>
      </c>
      <c r="N138" s="25">
        <v>0</v>
      </c>
      <c r="O138" s="25">
        <f t="shared" si="33"/>
        <v>13.5</v>
      </c>
      <c r="P138" s="25">
        <v>0</v>
      </c>
      <c r="Q138" s="78" t="e">
        <f>M138-#REF!</f>
        <v>#REF!</v>
      </c>
    </row>
    <row r="139" spans="1:17" ht="12.75">
      <c r="A139" s="44">
        <v>7780</v>
      </c>
      <c r="B139" s="44">
        <v>7780</v>
      </c>
      <c r="C139" s="3" t="s">
        <v>167</v>
      </c>
      <c r="D139" s="25">
        <v>0</v>
      </c>
      <c r="E139" s="25">
        <v>0</v>
      </c>
      <c r="F139" s="25">
        <f t="shared" si="30"/>
        <v>0</v>
      </c>
      <c r="G139" s="25">
        <v>0</v>
      </c>
      <c r="H139" s="25">
        <v>0</v>
      </c>
      <c r="I139" s="25">
        <f t="shared" si="31"/>
        <v>0</v>
      </c>
      <c r="J139" s="25">
        <v>0</v>
      </c>
      <c r="K139" s="25">
        <v>0</v>
      </c>
      <c r="L139" s="25">
        <f t="shared" si="32"/>
        <v>0</v>
      </c>
      <c r="M139" s="25">
        <v>0</v>
      </c>
      <c r="N139" s="25">
        <v>0</v>
      </c>
      <c r="O139" s="25">
        <f t="shared" si="33"/>
        <v>0</v>
      </c>
      <c r="P139" s="25">
        <v>0</v>
      </c>
      <c r="Q139" s="78" t="e">
        <f>M139-#REF!</f>
        <v>#REF!</v>
      </c>
    </row>
    <row r="140" spans="1:17" ht="12.75">
      <c r="A140" s="44">
        <v>7790</v>
      </c>
      <c r="B140" s="44">
        <v>7790</v>
      </c>
      <c r="C140" s="3" t="s">
        <v>168</v>
      </c>
      <c r="D140" s="25">
        <v>0</v>
      </c>
      <c r="E140" s="25">
        <v>0</v>
      </c>
      <c r="F140" s="25">
        <f t="shared" si="30"/>
        <v>0</v>
      </c>
      <c r="G140" s="25">
        <v>0</v>
      </c>
      <c r="H140" s="25">
        <v>0</v>
      </c>
      <c r="I140" s="25">
        <f t="shared" si="31"/>
        <v>0</v>
      </c>
      <c r="J140" s="25">
        <v>0</v>
      </c>
      <c r="K140" s="25">
        <v>0</v>
      </c>
      <c r="L140" s="25">
        <f t="shared" si="32"/>
        <v>0</v>
      </c>
      <c r="M140" s="25">
        <v>0</v>
      </c>
      <c r="N140" s="25">
        <v>0</v>
      </c>
      <c r="O140" s="25">
        <f t="shared" si="33"/>
        <v>0</v>
      </c>
      <c r="P140" s="25">
        <v>0</v>
      </c>
      <c r="Q140" s="78" t="e">
        <f>M140-#REF!</f>
        <v>#REF!</v>
      </c>
    </row>
    <row r="141" spans="1:17" ht="12.75">
      <c r="A141" s="44">
        <v>7791</v>
      </c>
      <c r="B141" s="44">
        <v>7791</v>
      </c>
      <c r="C141" s="3" t="s">
        <v>184</v>
      </c>
      <c r="D141" s="25">
        <v>0</v>
      </c>
      <c r="E141" s="25">
        <v>0</v>
      </c>
      <c r="F141" s="25">
        <f>D141-E141</f>
        <v>0</v>
      </c>
      <c r="G141" s="25">
        <v>0</v>
      </c>
      <c r="H141" s="25">
        <v>0</v>
      </c>
      <c r="I141" s="25">
        <f>G141-H141</f>
        <v>0</v>
      </c>
      <c r="J141" s="25">
        <v>0</v>
      </c>
      <c r="K141" s="25">
        <v>0</v>
      </c>
      <c r="L141" s="25">
        <f>J141-K141</f>
        <v>0</v>
      </c>
      <c r="M141" s="25">
        <v>0</v>
      </c>
      <c r="N141" s="25">
        <v>0</v>
      </c>
      <c r="O141" s="25">
        <f>M141-N141</f>
        <v>0</v>
      </c>
      <c r="P141" s="25">
        <v>0</v>
      </c>
      <c r="Q141" s="78" t="e">
        <f>M141-#REF!</f>
        <v>#REF!</v>
      </c>
    </row>
    <row r="142" spans="1:17" ht="12.75">
      <c r="A142" s="44">
        <v>7795</v>
      </c>
      <c r="B142" s="44">
        <v>7795</v>
      </c>
      <c r="C142" s="3" t="s">
        <v>188</v>
      </c>
      <c r="D142" s="25">
        <v>0</v>
      </c>
      <c r="E142" s="25">
        <v>0</v>
      </c>
      <c r="F142" s="25">
        <f>D142-E142</f>
        <v>0</v>
      </c>
      <c r="G142" s="25">
        <v>92.01</v>
      </c>
      <c r="H142" s="25">
        <v>0</v>
      </c>
      <c r="I142" s="25">
        <f>G142-H142</f>
        <v>92.01</v>
      </c>
      <c r="J142" s="25">
        <v>342.06</v>
      </c>
      <c r="K142" s="25">
        <v>0</v>
      </c>
      <c r="L142" s="25">
        <f>J142-K142</f>
        <v>342.06</v>
      </c>
      <c r="M142" s="25">
        <v>414.08</v>
      </c>
      <c r="N142" s="25">
        <v>0</v>
      </c>
      <c r="O142" s="25">
        <f>M142-N142</f>
        <v>414.08</v>
      </c>
      <c r="P142" s="25">
        <v>0</v>
      </c>
      <c r="Q142" s="78" t="e">
        <f>M142-#REF!</f>
        <v>#REF!</v>
      </c>
    </row>
    <row r="143" spans="1:17" ht="12.75">
      <c r="A143" s="44">
        <v>7796</v>
      </c>
      <c r="B143" s="44">
        <v>7796</v>
      </c>
      <c r="C143" s="3" t="s">
        <v>194</v>
      </c>
      <c r="D143" s="25">
        <v>0</v>
      </c>
      <c r="E143" s="25">
        <v>0</v>
      </c>
      <c r="F143" s="25">
        <f>D143-E143</f>
        <v>0</v>
      </c>
      <c r="G143" s="25">
        <v>0</v>
      </c>
      <c r="H143" s="25">
        <v>0</v>
      </c>
      <c r="I143" s="25">
        <f>G143-H143</f>
        <v>0</v>
      </c>
      <c r="J143" s="25">
        <v>0</v>
      </c>
      <c r="K143" s="25">
        <v>0</v>
      </c>
      <c r="L143" s="25">
        <f>J143-K143</f>
        <v>0</v>
      </c>
      <c r="M143" s="25">
        <v>0</v>
      </c>
      <c r="N143" s="25">
        <v>0</v>
      </c>
      <c r="O143" s="25">
        <f>M143-N143</f>
        <v>0</v>
      </c>
      <c r="P143" s="25">
        <v>0</v>
      </c>
      <c r="Q143" s="78"/>
    </row>
    <row r="144" spans="1:17" ht="12.75">
      <c r="A144" s="44">
        <v>7797</v>
      </c>
      <c r="B144" s="44">
        <v>7797</v>
      </c>
      <c r="C144" s="3" t="s">
        <v>195</v>
      </c>
      <c r="D144" s="25">
        <v>0</v>
      </c>
      <c r="E144" s="25">
        <v>0</v>
      </c>
      <c r="F144" s="25">
        <f>D144-E144</f>
        <v>0</v>
      </c>
      <c r="G144" s="25">
        <v>0</v>
      </c>
      <c r="H144" s="25">
        <v>0</v>
      </c>
      <c r="I144" s="25">
        <f>G144-H144</f>
        <v>0</v>
      </c>
      <c r="J144" s="25">
        <v>0</v>
      </c>
      <c r="K144" s="25">
        <v>0</v>
      </c>
      <c r="L144" s="25">
        <f>J144-K144</f>
        <v>0</v>
      </c>
      <c r="M144" s="25">
        <v>0</v>
      </c>
      <c r="N144" s="25">
        <v>0</v>
      </c>
      <c r="O144" s="25">
        <f>M144-N144</f>
        <v>0</v>
      </c>
      <c r="P144" s="25">
        <v>0</v>
      </c>
      <c r="Q144" s="78"/>
    </row>
    <row r="145" spans="1:17" ht="12.75">
      <c r="A145" s="44">
        <v>7830</v>
      </c>
      <c r="B145" s="44">
        <v>7830</v>
      </c>
      <c r="C145" s="3" t="s">
        <v>169</v>
      </c>
      <c r="D145" s="25">
        <v>0</v>
      </c>
      <c r="E145" s="25">
        <v>0</v>
      </c>
      <c r="F145" s="25">
        <f t="shared" si="30"/>
        <v>0</v>
      </c>
      <c r="G145" s="25">
        <v>0</v>
      </c>
      <c r="H145" s="25">
        <v>0</v>
      </c>
      <c r="I145" s="25">
        <f t="shared" si="31"/>
        <v>0</v>
      </c>
      <c r="J145" s="25">
        <v>0</v>
      </c>
      <c r="K145" s="25">
        <v>0</v>
      </c>
      <c r="L145" s="25">
        <f t="shared" si="32"/>
        <v>0</v>
      </c>
      <c r="M145" s="25">
        <v>0</v>
      </c>
      <c r="N145" s="25">
        <v>0</v>
      </c>
      <c r="O145" s="25">
        <f t="shared" si="33"/>
        <v>0</v>
      </c>
      <c r="P145" s="25">
        <v>0</v>
      </c>
      <c r="Q145" s="78" t="e">
        <f>M145-#REF!</f>
        <v>#REF!</v>
      </c>
    </row>
    <row r="146" spans="1:17" ht="12.75">
      <c r="A146" s="44">
        <v>7990</v>
      </c>
      <c r="B146" s="44">
        <v>7990</v>
      </c>
      <c r="C146" s="3" t="s">
        <v>170</v>
      </c>
      <c r="D146" s="25">
        <v>0</v>
      </c>
      <c r="E146" s="25">
        <v>0</v>
      </c>
      <c r="F146" s="25">
        <f t="shared" si="30"/>
        <v>0</v>
      </c>
      <c r="G146" s="25">
        <v>0</v>
      </c>
      <c r="H146" s="25">
        <v>0</v>
      </c>
      <c r="I146" s="25">
        <f t="shared" si="31"/>
        <v>0</v>
      </c>
      <c r="J146" s="25">
        <v>0</v>
      </c>
      <c r="K146" s="25">
        <v>0</v>
      </c>
      <c r="L146" s="25">
        <f t="shared" si="32"/>
        <v>0</v>
      </c>
      <c r="M146" s="25">
        <v>0</v>
      </c>
      <c r="N146" s="25">
        <v>0</v>
      </c>
      <c r="O146" s="25">
        <f t="shared" si="33"/>
        <v>0</v>
      </c>
      <c r="P146" s="25">
        <v>0</v>
      </c>
      <c r="Q146" s="78" t="e">
        <f>M146-#REF!</f>
        <v>#REF!</v>
      </c>
    </row>
    <row r="147" spans="1:17" ht="12.75">
      <c r="A147" s="44"/>
      <c r="B147" s="44"/>
      <c r="C147" s="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78"/>
    </row>
    <row r="148" spans="1:17" ht="12.75">
      <c r="A148" s="21"/>
      <c r="B148" s="21"/>
      <c r="C148" s="17" t="s">
        <v>9</v>
      </c>
      <c r="D148" s="18">
        <f aca="true" t="shared" si="34" ref="D148:P148">SUM(D111:D147)</f>
        <v>4.5</v>
      </c>
      <c r="E148" s="18">
        <f t="shared" si="34"/>
        <v>0</v>
      </c>
      <c r="F148" s="18">
        <f t="shared" si="34"/>
        <v>4.5</v>
      </c>
      <c r="G148" s="18">
        <f t="shared" si="34"/>
        <v>101.01</v>
      </c>
      <c r="H148" s="18">
        <f t="shared" si="34"/>
        <v>0</v>
      </c>
      <c r="I148" s="18">
        <f t="shared" si="34"/>
        <v>101.01</v>
      </c>
      <c r="J148" s="18">
        <f t="shared" si="34"/>
        <v>1011.56</v>
      </c>
      <c r="K148" s="18">
        <f t="shared" si="34"/>
        <v>10000</v>
      </c>
      <c r="L148" s="18">
        <f t="shared" si="34"/>
        <v>-8988.44</v>
      </c>
      <c r="M148" s="18">
        <f t="shared" si="34"/>
        <v>-1877.9500000000003</v>
      </c>
      <c r="N148" s="18">
        <f t="shared" si="34"/>
        <v>15000</v>
      </c>
      <c r="O148" s="18">
        <f t="shared" si="34"/>
        <v>-16877.949999999997</v>
      </c>
      <c r="P148" s="18">
        <f t="shared" si="34"/>
        <v>15000</v>
      </c>
      <c r="Q148" s="79" t="e">
        <f>M148-#REF!</f>
        <v>#REF!</v>
      </c>
    </row>
    <row r="149" spans="1:17" ht="12.75">
      <c r="A149" s="21"/>
      <c r="B149" s="21"/>
      <c r="C149" s="17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8"/>
    </row>
    <row r="150" spans="1:17" ht="12.75">
      <c r="A150" s="44">
        <v>6000</v>
      </c>
      <c r="B150" s="44">
        <v>6000</v>
      </c>
      <c r="C150" s="3" t="s">
        <v>171</v>
      </c>
      <c r="D150" s="25">
        <v>0</v>
      </c>
      <c r="E150" s="25">
        <v>0</v>
      </c>
      <c r="F150" s="25">
        <f>D150-E150</f>
        <v>0</v>
      </c>
      <c r="G150" s="25">
        <v>0</v>
      </c>
      <c r="H150" s="25">
        <v>0</v>
      </c>
      <c r="I150" s="25">
        <f>G150-H150</f>
        <v>0</v>
      </c>
      <c r="J150" s="25">
        <v>0</v>
      </c>
      <c r="K150" s="25">
        <v>0</v>
      </c>
      <c r="L150" s="25">
        <f>J150-K150</f>
        <v>0</v>
      </c>
      <c r="M150" s="25">
        <v>0</v>
      </c>
      <c r="N150" s="25">
        <v>0</v>
      </c>
      <c r="O150" s="25">
        <f>M150-N150</f>
        <v>0</v>
      </c>
      <c r="P150" s="25">
        <v>0</v>
      </c>
      <c r="Q150" s="78" t="e">
        <f>M150-#REF!</f>
        <v>#REF!</v>
      </c>
    </row>
    <row r="151" spans="1:17" ht="12.75">
      <c r="A151" s="44">
        <v>6010</v>
      </c>
      <c r="B151" s="44">
        <v>6010</v>
      </c>
      <c r="C151" s="3" t="s">
        <v>172</v>
      </c>
      <c r="D151" s="25">
        <v>0</v>
      </c>
      <c r="E151" s="25">
        <v>0</v>
      </c>
      <c r="F151" s="25">
        <f>D151-E151</f>
        <v>0</v>
      </c>
      <c r="G151" s="25">
        <v>0</v>
      </c>
      <c r="H151" s="25">
        <v>0</v>
      </c>
      <c r="I151" s="25">
        <f>G151-H151</f>
        <v>0</v>
      </c>
      <c r="J151" s="25">
        <v>0</v>
      </c>
      <c r="K151" s="25">
        <v>0</v>
      </c>
      <c r="L151" s="25">
        <f>J151-K151</f>
        <v>0</v>
      </c>
      <c r="M151" s="25">
        <v>0</v>
      </c>
      <c r="N151" s="25">
        <v>0</v>
      </c>
      <c r="O151" s="25">
        <f>M151-N151</f>
        <v>0</v>
      </c>
      <c r="P151" s="25">
        <v>0</v>
      </c>
      <c r="Q151" s="78" t="e">
        <f>M151-#REF!</f>
        <v>#REF!</v>
      </c>
    </row>
    <row r="152" spans="1:17" ht="12.75">
      <c r="A152" s="21"/>
      <c r="B152" s="21"/>
      <c r="C152" s="17" t="s">
        <v>18</v>
      </c>
      <c r="D152" s="18">
        <f>SUM(D150:D151)</f>
        <v>0</v>
      </c>
      <c r="E152" s="18">
        <f aca="true" t="shared" si="35" ref="E152:P152">SUM(E150:E151)</f>
        <v>0</v>
      </c>
      <c r="F152" s="18">
        <f t="shared" si="35"/>
        <v>0</v>
      </c>
      <c r="G152" s="18">
        <f t="shared" si="35"/>
        <v>0</v>
      </c>
      <c r="H152" s="18">
        <f t="shared" si="35"/>
        <v>0</v>
      </c>
      <c r="I152" s="18">
        <f t="shared" si="35"/>
        <v>0</v>
      </c>
      <c r="J152" s="18">
        <f t="shared" si="35"/>
        <v>0</v>
      </c>
      <c r="K152" s="18">
        <f t="shared" si="35"/>
        <v>0</v>
      </c>
      <c r="L152" s="18">
        <f t="shared" si="35"/>
        <v>0</v>
      </c>
      <c r="M152" s="18">
        <f t="shared" si="35"/>
        <v>0</v>
      </c>
      <c r="N152" s="18">
        <f t="shared" si="35"/>
        <v>0</v>
      </c>
      <c r="O152" s="18">
        <f t="shared" si="35"/>
        <v>0</v>
      </c>
      <c r="P152" s="18">
        <f t="shared" si="35"/>
        <v>0</v>
      </c>
      <c r="Q152" s="78" t="e">
        <f>M152-#REF!</f>
        <v>#REF!</v>
      </c>
    </row>
    <row r="153" spans="1:17" ht="12.75">
      <c r="A153" s="44"/>
      <c r="B153" s="44"/>
      <c r="C153" s="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78"/>
    </row>
    <row r="154" spans="1:17" ht="13.5" customHeight="1">
      <c r="A154" s="21"/>
      <c r="B154" s="21"/>
      <c r="C154" s="17" t="s">
        <v>5</v>
      </c>
      <c r="D154" s="18">
        <f aca="true" t="shared" si="36" ref="D154:P154">D66-D84-D109-D148-D152</f>
        <v>-4.5</v>
      </c>
      <c r="E154" s="18">
        <f t="shared" si="36"/>
        <v>-15000</v>
      </c>
      <c r="F154" s="18">
        <f t="shared" si="36"/>
        <v>14995.5</v>
      </c>
      <c r="G154" s="18">
        <f t="shared" si="36"/>
        <v>-6363.51</v>
      </c>
      <c r="H154" s="18">
        <f t="shared" si="36"/>
        <v>-17500</v>
      </c>
      <c r="I154" s="18">
        <f t="shared" si="36"/>
        <v>11136.49</v>
      </c>
      <c r="J154" s="18">
        <f t="shared" si="36"/>
        <v>30154.94</v>
      </c>
      <c r="K154" s="18">
        <f t="shared" si="36"/>
        <v>2000</v>
      </c>
      <c r="L154" s="18">
        <f t="shared" si="36"/>
        <v>28154.940000000002</v>
      </c>
      <c r="M154" s="18">
        <f t="shared" si="36"/>
        <v>33673.42</v>
      </c>
      <c r="N154" s="18">
        <f t="shared" si="36"/>
        <v>1000</v>
      </c>
      <c r="O154" s="18">
        <f t="shared" si="36"/>
        <v>32673.42</v>
      </c>
      <c r="P154" s="18">
        <f t="shared" si="36"/>
        <v>1000</v>
      </c>
      <c r="Q154" s="79" t="e">
        <f>M154-#REF!</f>
        <v>#REF!</v>
      </c>
    </row>
    <row r="155" spans="1:17" ht="13.5" customHeight="1">
      <c r="A155" s="44"/>
      <c r="B155" s="44"/>
      <c r="C155" s="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78"/>
    </row>
    <row r="156" spans="1:17" ht="13.5" customHeight="1">
      <c r="A156" s="44">
        <v>8050</v>
      </c>
      <c r="B156" s="44">
        <v>8050</v>
      </c>
      <c r="C156" s="3" t="s">
        <v>11</v>
      </c>
      <c r="D156" s="25">
        <v>0</v>
      </c>
      <c r="E156" s="25">
        <v>0</v>
      </c>
      <c r="F156" s="25">
        <f>D156-E156</f>
        <v>0</v>
      </c>
      <c r="G156" s="25">
        <v>0</v>
      </c>
      <c r="H156" s="25">
        <v>0</v>
      </c>
      <c r="I156" s="25">
        <f>G156-H156</f>
        <v>0</v>
      </c>
      <c r="J156" s="25">
        <v>0</v>
      </c>
      <c r="K156" s="25">
        <v>0</v>
      </c>
      <c r="L156" s="25">
        <f>J156-K156</f>
        <v>0</v>
      </c>
      <c r="M156" s="25">
        <v>-109.16</v>
      </c>
      <c r="N156" s="25">
        <v>0</v>
      </c>
      <c r="O156" s="25">
        <f>M156-N156</f>
        <v>-109.16</v>
      </c>
      <c r="P156" s="25">
        <v>0</v>
      </c>
      <c r="Q156" s="78" t="e">
        <f>M156-#REF!</f>
        <v>#REF!</v>
      </c>
    </row>
    <row r="157" spans="1:17" ht="13.5" customHeight="1">
      <c r="A157" s="44">
        <v>8070</v>
      </c>
      <c r="B157" s="44">
        <v>8070</v>
      </c>
      <c r="C157" s="3" t="s">
        <v>64</v>
      </c>
      <c r="D157" s="25">
        <v>0</v>
      </c>
      <c r="E157" s="25">
        <v>0</v>
      </c>
      <c r="F157" s="25">
        <f>D157-E157</f>
        <v>0</v>
      </c>
      <c r="G157" s="25">
        <v>0</v>
      </c>
      <c r="H157" s="25">
        <v>0</v>
      </c>
      <c r="I157" s="25">
        <f>G157-H157</f>
        <v>0</v>
      </c>
      <c r="J157" s="25">
        <v>0</v>
      </c>
      <c r="K157" s="25">
        <v>0</v>
      </c>
      <c r="L157" s="25">
        <f>J157-K157</f>
        <v>0</v>
      </c>
      <c r="M157" s="25">
        <v>0</v>
      </c>
      <c r="N157" s="25">
        <v>0</v>
      </c>
      <c r="O157" s="25">
        <f>M157-N157</f>
        <v>0</v>
      </c>
      <c r="P157" s="25">
        <v>0</v>
      </c>
      <c r="Q157" s="78" t="e">
        <f>M157-#REF!</f>
        <v>#REF!</v>
      </c>
    </row>
    <row r="158" spans="1:17" ht="13.5" customHeight="1">
      <c r="A158" s="44">
        <v>8150</v>
      </c>
      <c r="B158" s="44">
        <v>8150</v>
      </c>
      <c r="C158" s="3" t="s">
        <v>173</v>
      </c>
      <c r="D158" s="25">
        <v>0</v>
      </c>
      <c r="E158" s="25">
        <v>0</v>
      </c>
      <c r="F158" s="25">
        <f>D158-E158</f>
        <v>0</v>
      </c>
      <c r="G158" s="25">
        <v>0</v>
      </c>
      <c r="H158" s="25">
        <v>0</v>
      </c>
      <c r="I158" s="25">
        <f>G158-H158</f>
        <v>0</v>
      </c>
      <c r="J158" s="25">
        <v>0</v>
      </c>
      <c r="K158" s="25">
        <v>0</v>
      </c>
      <c r="L158" s="25">
        <f>J158-K158</f>
        <v>0</v>
      </c>
      <c r="M158" s="25">
        <v>0</v>
      </c>
      <c r="N158" s="25">
        <v>0</v>
      </c>
      <c r="O158" s="25">
        <f>M158-N158</f>
        <v>0</v>
      </c>
      <c r="P158" s="25">
        <v>0</v>
      </c>
      <c r="Q158" s="78" t="e">
        <f>M158-#REF!</f>
        <v>#REF!</v>
      </c>
    </row>
    <row r="159" spans="1:17" ht="13.5" customHeight="1">
      <c r="A159" s="21"/>
      <c r="B159" s="21"/>
      <c r="C159" s="17" t="s">
        <v>52</v>
      </c>
      <c r="D159" s="18">
        <f>SUM(D156:D158)</f>
        <v>0</v>
      </c>
      <c r="E159" s="18">
        <f aca="true" t="shared" si="37" ref="E159:P159">SUM(E156:E158)</f>
        <v>0</v>
      </c>
      <c r="F159" s="18">
        <f t="shared" si="37"/>
        <v>0</v>
      </c>
      <c r="G159" s="18">
        <f t="shared" si="37"/>
        <v>0</v>
      </c>
      <c r="H159" s="18">
        <f t="shared" si="37"/>
        <v>0</v>
      </c>
      <c r="I159" s="18">
        <f t="shared" si="37"/>
        <v>0</v>
      </c>
      <c r="J159" s="18">
        <f t="shared" si="37"/>
        <v>0</v>
      </c>
      <c r="K159" s="18">
        <f t="shared" si="37"/>
        <v>0</v>
      </c>
      <c r="L159" s="18">
        <f t="shared" si="37"/>
        <v>0</v>
      </c>
      <c r="M159" s="18">
        <f t="shared" si="37"/>
        <v>-109.16</v>
      </c>
      <c r="N159" s="18">
        <f t="shared" si="37"/>
        <v>0</v>
      </c>
      <c r="O159" s="18">
        <f t="shared" si="37"/>
        <v>-109.16</v>
      </c>
      <c r="P159" s="18">
        <f t="shared" si="37"/>
        <v>0</v>
      </c>
      <c r="Q159" s="78" t="e">
        <f>M159-#REF!</f>
        <v>#REF!</v>
      </c>
    </row>
    <row r="160" spans="1:17" ht="12.75">
      <c r="A160" s="44"/>
      <c r="B160" s="44"/>
      <c r="C160" s="3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78"/>
    </row>
    <row r="161" spans="1:17" ht="12.75">
      <c r="A161" s="21"/>
      <c r="B161" s="21"/>
      <c r="C161" s="19" t="s">
        <v>16</v>
      </c>
      <c r="D161" s="20">
        <f>D154-D159</f>
        <v>-4.5</v>
      </c>
      <c r="E161" s="20">
        <f aca="true" t="shared" si="38" ref="E161:P161">E154-E159</f>
        <v>-15000</v>
      </c>
      <c r="F161" s="20">
        <f t="shared" si="38"/>
        <v>14995.5</v>
      </c>
      <c r="G161" s="20">
        <f t="shared" si="38"/>
        <v>-6363.51</v>
      </c>
      <c r="H161" s="20">
        <f t="shared" si="38"/>
        <v>-17500</v>
      </c>
      <c r="I161" s="20">
        <f t="shared" si="38"/>
        <v>11136.49</v>
      </c>
      <c r="J161" s="20">
        <f t="shared" si="38"/>
        <v>30154.94</v>
      </c>
      <c r="K161" s="20">
        <f t="shared" si="38"/>
        <v>2000</v>
      </c>
      <c r="L161" s="20">
        <f t="shared" si="38"/>
        <v>28154.940000000002</v>
      </c>
      <c r="M161" s="20">
        <f t="shared" si="38"/>
        <v>33782.58</v>
      </c>
      <c r="N161" s="20">
        <f t="shared" si="38"/>
        <v>1000</v>
      </c>
      <c r="O161" s="20">
        <f t="shared" si="38"/>
        <v>32782.58</v>
      </c>
      <c r="P161" s="20">
        <f t="shared" si="38"/>
        <v>1000</v>
      </c>
      <c r="Q161" s="80" t="e">
        <f>M161-#REF!</f>
        <v>#REF!</v>
      </c>
    </row>
    <row r="162" spans="5:17" ht="15.75" customHeight="1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162"/>
  <sheetViews>
    <sheetView zoomScalePageLayoutView="0" workbookViewId="0" topLeftCell="A1">
      <selection activeCell="A5" sqref="A5:IV6"/>
    </sheetView>
  </sheetViews>
  <sheetFormatPr defaultColWidth="11.421875" defaultRowHeight="12.75"/>
  <cols>
    <col min="1" max="1" width="4.421875" style="2" customWidth="1"/>
    <col min="2" max="2" width="5.28125" style="2" customWidth="1"/>
    <col min="3" max="3" width="30.7109375" style="2" customWidth="1"/>
    <col min="4" max="16" width="10.421875" style="2" customWidth="1"/>
    <col min="17" max="17" width="12.140625" style="2" hidden="1" customWidth="1"/>
    <col min="18" max="18" width="2.7109375" style="0" customWidth="1"/>
  </cols>
  <sheetData>
    <row r="1" spans="1:16" ht="15">
      <c r="A1" s="2">
        <v>118</v>
      </c>
      <c r="C1" s="1" t="s">
        <v>182</v>
      </c>
      <c r="D1" s="1" t="str">
        <f>Totalt!D1</f>
        <v>Pr desember</v>
      </c>
      <c r="H1" s="9"/>
      <c r="J1" s="9"/>
      <c r="K1"/>
      <c r="M1"/>
      <c r="N1"/>
      <c r="O1"/>
      <c r="P1"/>
    </row>
    <row r="2" spans="3:16" ht="15">
      <c r="C2" s="1"/>
      <c r="D2" s="1"/>
      <c r="K2" s="1"/>
      <c r="M2" s="1"/>
      <c r="N2" s="1"/>
      <c r="O2" s="1"/>
      <c r="P2" s="1"/>
    </row>
    <row r="3" spans="3:16" ht="15">
      <c r="C3" s="1" t="s">
        <v>53</v>
      </c>
      <c r="D3" s="1"/>
      <c r="K3" s="1"/>
      <c r="M3" s="1"/>
      <c r="N3" s="1"/>
      <c r="O3" s="1"/>
      <c r="P3" s="1"/>
    </row>
    <row r="4" spans="3:16" ht="15">
      <c r="C4" s="1"/>
      <c r="D4" s="1"/>
      <c r="K4" s="1"/>
      <c r="M4" s="1"/>
      <c r="N4" s="1"/>
      <c r="O4" s="1"/>
      <c r="P4" s="1"/>
    </row>
    <row r="5" spans="1:17" s="84" customFormat="1" ht="12" hidden="1">
      <c r="A5" s="82"/>
      <c r="B5" s="82"/>
      <c r="C5" s="83"/>
      <c r="D5" s="83" t="e">
        <f>Totalt!D5</f>
        <v>#REF!</v>
      </c>
      <c r="E5" s="83" t="e">
        <f>Totalt!E5</f>
        <v>#REF!</v>
      </c>
      <c r="F5" s="83">
        <f>Totalt!F5</f>
        <v>0</v>
      </c>
      <c r="G5" s="83" t="e">
        <f>Totalt!G5</f>
        <v>#REF!</v>
      </c>
      <c r="H5" s="83">
        <v>201701</v>
      </c>
      <c r="I5" s="83">
        <f>Totalt!I5</f>
        <v>0</v>
      </c>
      <c r="J5" s="83" t="e">
        <f>Totalt!J5</f>
        <v>#REF!</v>
      </c>
      <c r="K5" s="83" t="e">
        <f>Totalt!K5</f>
        <v>#REF!</v>
      </c>
      <c r="L5" s="83">
        <f>Totalt!L5</f>
        <v>0</v>
      </c>
      <c r="M5" s="83" t="e">
        <f>Totalt!M5</f>
        <v>#REF!</v>
      </c>
      <c r="N5" s="83" t="e">
        <f>Totalt!N5</f>
        <v>#REF!</v>
      </c>
      <c r="O5" s="83">
        <f>Totalt!O5</f>
        <v>0</v>
      </c>
      <c r="P5" s="83" t="e">
        <f>Totalt!P5</f>
        <v>#REF!</v>
      </c>
      <c r="Q5" s="82"/>
    </row>
    <row r="6" spans="1:17" s="84" customFormat="1" ht="12" hidden="1">
      <c r="A6" s="82"/>
      <c r="B6" s="82"/>
      <c r="C6" s="83"/>
      <c r="D6" s="83">
        <v>201703</v>
      </c>
      <c r="E6" s="83">
        <f>Totalt!E6</f>
        <v>201703</v>
      </c>
      <c r="F6" s="83">
        <f>Totalt!F6</f>
        <v>0</v>
      </c>
      <c r="G6" s="83">
        <v>201706</v>
      </c>
      <c r="H6" s="83" t="e">
        <f>Totalt!H6</f>
        <v>#REF!</v>
      </c>
      <c r="I6" s="83">
        <f>Totalt!I6</f>
        <v>0</v>
      </c>
      <c r="J6" s="83">
        <f>Totalt!J6</f>
        <v>201709</v>
      </c>
      <c r="K6" s="83" t="e">
        <f>Totalt!K6</f>
        <v>#REF!</v>
      </c>
      <c r="L6" s="83">
        <f>Totalt!L6</f>
        <v>0</v>
      </c>
      <c r="M6" s="83">
        <f>Totalt!M6</f>
        <v>201712</v>
      </c>
      <c r="N6" s="83" t="e">
        <f>Totalt!N6</f>
        <v>#REF!</v>
      </c>
      <c r="O6" s="83">
        <f>Totalt!O6</f>
        <v>0</v>
      </c>
      <c r="P6" s="83" t="e">
        <f>Totalt!P6</f>
        <v>#REF!</v>
      </c>
      <c r="Q6" s="82"/>
    </row>
    <row r="7" spans="1:17" ht="14.25">
      <c r="A7" s="6"/>
      <c r="B7" s="6"/>
      <c r="C7" s="6"/>
      <c r="D7" s="13" t="s">
        <v>14</v>
      </c>
      <c r="E7" s="13" t="s">
        <v>15</v>
      </c>
      <c r="F7" s="13" t="s">
        <v>19</v>
      </c>
      <c r="G7" s="13" t="s">
        <v>14</v>
      </c>
      <c r="H7" s="13" t="s">
        <v>15</v>
      </c>
      <c r="I7" s="13" t="s">
        <v>19</v>
      </c>
      <c r="J7" s="13" t="s">
        <v>14</v>
      </c>
      <c r="K7" s="13" t="s">
        <v>15</v>
      </c>
      <c r="L7" s="13" t="s">
        <v>19</v>
      </c>
      <c r="M7" s="13" t="s">
        <v>14</v>
      </c>
      <c r="N7" s="13" t="s">
        <v>15</v>
      </c>
      <c r="O7" s="13" t="s">
        <v>19</v>
      </c>
      <c r="P7" s="13" t="s">
        <v>15</v>
      </c>
      <c r="Q7" s="13" t="s">
        <v>19</v>
      </c>
    </row>
    <row r="8" spans="1:17" ht="14.25">
      <c r="A8" s="6"/>
      <c r="B8" s="11"/>
      <c r="C8" s="7" t="s">
        <v>0</v>
      </c>
      <c r="D8" s="14" t="s">
        <v>174</v>
      </c>
      <c r="E8" s="14" t="s">
        <v>174</v>
      </c>
      <c r="F8" s="14" t="s">
        <v>174</v>
      </c>
      <c r="G8" s="23" t="s">
        <v>175</v>
      </c>
      <c r="H8" s="23" t="s">
        <v>175</v>
      </c>
      <c r="I8" s="23" t="s">
        <v>175</v>
      </c>
      <c r="J8" s="14" t="s">
        <v>176</v>
      </c>
      <c r="K8" s="14" t="s">
        <v>176</v>
      </c>
      <c r="L8" s="14" t="s">
        <v>176</v>
      </c>
      <c r="M8" s="14" t="s">
        <v>177</v>
      </c>
      <c r="N8" s="14" t="s">
        <v>177</v>
      </c>
      <c r="O8" s="14" t="s">
        <v>177</v>
      </c>
      <c r="P8" s="23">
        <v>2017</v>
      </c>
      <c r="Q8" s="14" t="s">
        <v>87</v>
      </c>
    </row>
    <row r="9" spans="1:17" ht="12.75">
      <c r="A9" s="2">
        <v>321</v>
      </c>
      <c r="B9" s="2">
        <v>321</v>
      </c>
      <c r="C9" s="3" t="s">
        <v>66</v>
      </c>
      <c r="D9" s="24">
        <v>0</v>
      </c>
      <c r="E9" s="24">
        <v>25000</v>
      </c>
      <c r="F9" s="24">
        <f aca="true" t="shared" si="0" ref="F9:F15">D9-E9</f>
        <v>-25000</v>
      </c>
      <c r="G9" s="24">
        <v>15800</v>
      </c>
      <c r="H9" s="24">
        <v>25000</v>
      </c>
      <c r="I9" s="24">
        <f aca="true" t="shared" si="1" ref="I9:I15">G9-H9</f>
        <v>-9200</v>
      </c>
      <c r="J9" s="24">
        <v>17172</v>
      </c>
      <c r="K9" s="24">
        <v>25000</v>
      </c>
      <c r="L9" s="24">
        <f aca="true" t="shared" si="2" ref="L9:L15">J9-K9</f>
        <v>-7828</v>
      </c>
      <c r="M9" s="24">
        <v>15800</v>
      </c>
      <c r="N9" s="24">
        <v>25000</v>
      </c>
      <c r="O9" s="24">
        <f aca="true" t="shared" si="3" ref="O9:O15">M9-N9</f>
        <v>-9200</v>
      </c>
      <c r="P9" s="24">
        <v>25000</v>
      </c>
      <c r="Q9" s="77" t="e">
        <f>M9-#REF!</f>
        <v>#REF!</v>
      </c>
    </row>
    <row r="10" spans="1:17" ht="12.75">
      <c r="A10" s="2">
        <v>322</v>
      </c>
      <c r="B10" s="2">
        <v>322</v>
      </c>
      <c r="C10" s="3" t="s">
        <v>67</v>
      </c>
      <c r="D10" s="25">
        <v>0</v>
      </c>
      <c r="E10" s="25">
        <v>0</v>
      </c>
      <c r="F10" s="25">
        <f t="shared" si="0"/>
        <v>0</v>
      </c>
      <c r="G10" s="25">
        <v>0</v>
      </c>
      <c r="H10" s="25">
        <v>0</v>
      </c>
      <c r="I10" s="25">
        <f t="shared" si="1"/>
        <v>0</v>
      </c>
      <c r="J10" s="25">
        <v>0</v>
      </c>
      <c r="K10" s="25">
        <v>0</v>
      </c>
      <c r="L10" s="25">
        <f t="shared" si="2"/>
        <v>0</v>
      </c>
      <c r="M10" s="25">
        <v>0</v>
      </c>
      <c r="N10" s="25">
        <v>0</v>
      </c>
      <c r="O10" s="25">
        <f t="shared" si="3"/>
        <v>0</v>
      </c>
      <c r="P10" s="25">
        <v>0</v>
      </c>
      <c r="Q10" s="78" t="e">
        <f>M10-#REF!</f>
        <v>#REF!</v>
      </c>
    </row>
    <row r="11" spans="1:17" ht="12.75">
      <c r="A11" s="2">
        <v>323</v>
      </c>
      <c r="B11" s="2">
        <v>323</v>
      </c>
      <c r="C11" s="3" t="s">
        <v>68</v>
      </c>
      <c r="D11" s="25">
        <v>0</v>
      </c>
      <c r="E11" s="25">
        <v>0</v>
      </c>
      <c r="F11" s="25">
        <f t="shared" si="0"/>
        <v>0</v>
      </c>
      <c r="G11" s="25">
        <v>0</v>
      </c>
      <c r="H11" s="25">
        <v>0</v>
      </c>
      <c r="I11" s="25">
        <f t="shared" si="1"/>
        <v>0</v>
      </c>
      <c r="J11" s="25">
        <v>0</v>
      </c>
      <c r="K11" s="25">
        <v>0</v>
      </c>
      <c r="L11" s="25">
        <f t="shared" si="2"/>
        <v>0</v>
      </c>
      <c r="M11" s="25">
        <v>0</v>
      </c>
      <c r="N11" s="25">
        <v>0</v>
      </c>
      <c r="O11" s="25">
        <f t="shared" si="3"/>
        <v>0</v>
      </c>
      <c r="P11" s="25">
        <v>0</v>
      </c>
      <c r="Q11" s="78" t="e">
        <f>M11-#REF!</f>
        <v>#REF!</v>
      </c>
    </row>
    <row r="12" spans="1:17" ht="12.75">
      <c r="A12" s="2">
        <v>324</v>
      </c>
      <c r="B12" s="2">
        <v>324</v>
      </c>
      <c r="C12" s="3" t="s">
        <v>69</v>
      </c>
      <c r="D12" s="25">
        <v>700</v>
      </c>
      <c r="E12" s="25">
        <v>2500</v>
      </c>
      <c r="F12" s="25">
        <f t="shared" si="0"/>
        <v>-1800</v>
      </c>
      <c r="G12" s="25">
        <v>700</v>
      </c>
      <c r="H12" s="25">
        <v>2500</v>
      </c>
      <c r="I12" s="25">
        <f t="shared" si="1"/>
        <v>-1800</v>
      </c>
      <c r="J12" s="25">
        <v>700</v>
      </c>
      <c r="K12" s="25">
        <v>2500</v>
      </c>
      <c r="L12" s="25">
        <f t="shared" si="2"/>
        <v>-1800</v>
      </c>
      <c r="M12" s="25">
        <v>3700</v>
      </c>
      <c r="N12" s="25">
        <v>5000</v>
      </c>
      <c r="O12" s="25">
        <f t="shared" si="3"/>
        <v>-1300</v>
      </c>
      <c r="P12" s="25">
        <v>5000</v>
      </c>
      <c r="Q12" s="78" t="e">
        <f>M12-#REF!</f>
        <v>#REF!</v>
      </c>
    </row>
    <row r="13" spans="1:17" ht="12.75">
      <c r="A13" s="2">
        <v>325</v>
      </c>
      <c r="B13" s="2">
        <v>325</v>
      </c>
      <c r="C13" s="3" t="s">
        <v>70</v>
      </c>
      <c r="D13" s="25">
        <v>0</v>
      </c>
      <c r="E13" s="25">
        <v>0</v>
      </c>
      <c r="F13" s="25">
        <f t="shared" si="0"/>
        <v>0</v>
      </c>
      <c r="G13" s="25">
        <v>0</v>
      </c>
      <c r="H13" s="25">
        <v>0</v>
      </c>
      <c r="I13" s="25">
        <f t="shared" si="1"/>
        <v>0</v>
      </c>
      <c r="J13" s="25">
        <v>23889</v>
      </c>
      <c r="K13" s="25">
        <v>19000</v>
      </c>
      <c r="L13" s="25">
        <f t="shared" si="2"/>
        <v>4889</v>
      </c>
      <c r="M13" s="25">
        <v>24885</v>
      </c>
      <c r="N13" s="25">
        <v>20000</v>
      </c>
      <c r="O13" s="25">
        <f t="shared" si="3"/>
        <v>4885</v>
      </c>
      <c r="P13" s="25">
        <v>20000</v>
      </c>
      <c r="Q13" s="78" t="e">
        <f>M13-#REF!</f>
        <v>#REF!</v>
      </c>
    </row>
    <row r="14" spans="1:17" ht="12.75">
      <c r="A14" s="2">
        <v>326</v>
      </c>
      <c r="B14" s="2">
        <v>326</v>
      </c>
      <c r="C14" s="3" t="s">
        <v>1</v>
      </c>
      <c r="D14" s="25">
        <v>0</v>
      </c>
      <c r="E14" s="25">
        <v>0</v>
      </c>
      <c r="F14" s="25">
        <f t="shared" si="0"/>
        <v>0</v>
      </c>
      <c r="G14" s="25">
        <v>0</v>
      </c>
      <c r="H14" s="25">
        <v>0</v>
      </c>
      <c r="I14" s="25">
        <f t="shared" si="1"/>
        <v>0</v>
      </c>
      <c r="J14" s="25">
        <v>0</v>
      </c>
      <c r="K14" s="25">
        <v>0</v>
      </c>
      <c r="L14" s="25">
        <f t="shared" si="2"/>
        <v>0</v>
      </c>
      <c r="M14" s="25">
        <v>0</v>
      </c>
      <c r="N14" s="25">
        <v>0</v>
      </c>
      <c r="O14" s="25">
        <f t="shared" si="3"/>
        <v>0</v>
      </c>
      <c r="P14" s="25">
        <v>0</v>
      </c>
      <c r="Q14" s="78" t="e">
        <f>M14-#REF!</f>
        <v>#REF!</v>
      </c>
    </row>
    <row r="15" spans="1:17" ht="12.75">
      <c r="A15" s="15"/>
      <c r="B15" s="16"/>
      <c r="C15" s="17" t="s">
        <v>187</v>
      </c>
      <c r="D15" s="18">
        <f>SUM(D9:D14)</f>
        <v>700</v>
      </c>
      <c r="E15" s="18">
        <f>SUM(E9:E14)</f>
        <v>27500</v>
      </c>
      <c r="F15" s="18">
        <f t="shared" si="0"/>
        <v>-26800</v>
      </c>
      <c r="G15" s="18">
        <f>SUM(G9:G14)</f>
        <v>16500</v>
      </c>
      <c r="H15" s="18">
        <f>SUM(H9:H14)</f>
        <v>27500</v>
      </c>
      <c r="I15" s="18">
        <f t="shared" si="1"/>
        <v>-11000</v>
      </c>
      <c r="J15" s="18">
        <f>SUM(J9:J14)</f>
        <v>41761</v>
      </c>
      <c r="K15" s="18">
        <f>SUM(K9:K14)</f>
        <v>46500</v>
      </c>
      <c r="L15" s="18">
        <f t="shared" si="2"/>
        <v>-4739</v>
      </c>
      <c r="M15" s="18">
        <f>SUM(M9:M14)</f>
        <v>44385</v>
      </c>
      <c r="N15" s="18">
        <f>SUM(N9:N14)</f>
        <v>50000</v>
      </c>
      <c r="O15" s="18">
        <f t="shared" si="3"/>
        <v>-5615</v>
      </c>
      <c r="P15" s="18">
        <f>SUM(P9:P14)</f>
        <v>50000</v>
      </c>
      <c r="Q15" s="79" t="e">
        <f>M15-#REF!</f>
        <v>#REF!</v>
      </c>
    </row>
    <row r="16" spans="2:17" ht="12.75">
      <c r="B16" s="8"/>
      <c r="C16" s="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8"/>
    </row>
    <row r="17" spans="1:17" ht="12.75">
      <c r="A17" s="2">
        <v>400</v>
      </c>
      <c r="B17" s="2">
        <v>400</v>
      </c>
      <c r="C17" s="3" t="s">
        <v>71</v>
      </c>
      <c r="D17" s="25">
        <v>14599</v>
      </c>
      <c r="E17" s="25">
        <v>10000</v>
      </c>
      <c r="F17" s="25">
        <f aca="true" t="shared" si="4" ref="F17:F24">D17-E17</f>
        <v>4599</v>
      </c>
      <c r="G17" s="25">
        <v>14599</v>
      </c>
      <c r="H17" s="25">
        <v>10000</v>
      </c>
      <c r="I17" s="25">
        <f aca="true" t="shared" si="5" ref="I17:I24">G17-H17</f>
        <v>4599</v>
      </c>
      <c r="J17" s="25">
        <v>16298</v>
      </c>
      <c r="K17" s="25">
        <v>10000</v>
      </c>
      <c r="L17" s="25">
        <f aca="true" t="shared" si="6" ref="L17:L24">J17-K17</f>
        <v>6298</v>
      </c>
      <c r="M17" s="25">
        <v>16298</v>
      </c>
      <c r="N17" s="25">
        <v>10000</v>
      </c>
      <c r="O17" s="25">
        <f aca="true" t="shared" si="7" ref="O17:O24">M17-N17</f>
        <v>6298</v>
      </c>
      <c r="P17" s="25">
        <v>10000</v>
      </c>
      <c r="Q17" s="78" t="e">
        <f>M17-#REF!</f>
        <v>#REF!</v>
      </c>
    </row>
    <row r="18" spans="1:17" ht="12.75">
      <c r="A18" s="2">
        <v>410</v>
      </c>
      <c r="B18" s="2">
        <v>410</v>
      </c>
      <c r="C18" s="3" t="s">
        <v>72</v>
      </c>
      <c r="D18" s="25">
        <v>0</v>
      </c>
      <c r="E18" s="25">
        <v>5000</v>
      </c>
      <c r="F18" s="25">
        <f t="shared" si="4"/>
        <v>-5000</v>
      </c>
      <c r="G18" s="25">
        <v>0</v>
      </c>
      <c r="H18" s="25">
        <v>5000</v>
      </c>
      <c r="I18" s="25">
        <f t="shared" si="5"/>
        <v>-5000</v>
      </c>
      <c r="J18" s="25">
        <v>0</v>
      </c>
      <c r="K18" s="25">
        <v>5000</v>
      </c>
      <c r="L18" s="25">
        <f t="shared" si="6"/>
        <v>-5000</v>
      </c>
      <c r="M18" s="25">
        <v>0</v>
      </c>
      <c r="N18" s="25">
        <v>5000</v>
      </c>
      <c r="O18" s="25">
        <f t="shared" si="7"/>
        <v>-5000</v>
      </c>
      <c r="P18" s="25">
        <v>5000</v>
      </c>
      <c r="Q18" s="78" t="e">
        <f>M18-#REF!</f>
        <v>#REF!</v>
      </c>
    </row>
    <row r="19" spans="1:17" ht="12.75">
      <c r="A19" s="2">
        <v>420</v>
      </c>
      <c r="B19" s="2">
        <v>420</v>
      </c>
      <c r="C19" s="3" t="s">
        <v>73</v>
      </c>
      <c r="D19" s="25">
        <v>-3000</v>
      </c>
      <c r="E19" s="25">
        <v>0</v>
      </c>
      <c r="F19" s="25">
        <f t="shared" si="4"/>
        <v>-3000</v>
      </c>
      <c r="G19" s="25">
        <v>-3000</v>
      </c>
      <c r="H19" s="25">
        <v>0</v>
      </c>
      <c r="I19" s="25">
        <f t="shared" si="5"/>
        <v>-3000</v>
      </c>
      <c r="J19" s="25">
        <v>19900</v>
      </c>
      <c r="K19" s="25">
        <v>0</v>
      </c>
      <c r="L19" s="25">
        <f t="shared" si="6"/>
        <v>19900</v>
      </c>
      <c r="M19" s="25">
        <v>21100</v>
      </c>
      <c r="N19" s="25">
        <v>0</v>
      </c>
      <c r="O19" s="25">
        <f t="shared" si="7"/>
        <v>21100</v>
      </c>
      <c r="P19" s="25">
        <v>0</v>
      </c>
      <c r="Q19" s="78" t="e">
        <f>M19-#REF!</f>
        <v>#REF!</v>
      </c>
    </row>
    <row r="20" spans="1:17" ht="12.75">
      <c r="A20" s="2">
        <v>500</v>
      </c>
      <c r="B20" s="2">
        <v>500</v>
      </c>
      <c r="C20" s="3" t="s">
        <v>74</v>
      </c>
      <c r="D20" s="25">
        <v>3920</v>
      </c>
      <c r="E20" s="25">
        <v>10000</v>
      </c>
      <c r="F20" s="25">
        <f t="shared" si="4"/>
        <v>-6080</v>
      </c>
      <c r="G20" s="25">
        <v>5520</v>
      </c>
      <c r="H20" s="25">
        <v>10000</v>
      </c>
      <c r="I20" s="25">
        <f t="shared" si="5"/>
        <v>-4480</v>
      </c>
      <c r="J20" s="25">
        <v>5520</v>
      </c>
      <c r="K20" s="25">
        <v>12000</v>
      </c>
      <c r="L20" s="25">
        <f t="shared" si="6"/>
        <v>-6480</v>
      </c>
      <c r="M20" s="25">
        <v>5520</v>
      </c>
      <c r="N20" s="25">
        <v>18915</v>
      </c>
      <c r="O20" s="25">
        <f t="shared" si="7"/>
        <v>-13395</v>
      </c>
      <c r="P20" s="25">
        <v>18915</v>
      </c>
      <c r="Q20" s="78" t="e">
        <f>M20-#REF!</f>
        <v>#REF!</v>
      </c>
    </row>
    <row r="21" spans="1:17" ht="12.75">
      <c r="A21" s="2">
        <v>610</v>
      </c>
      <c r="B21" s="2">
        <v>610</v>
      </c>
      <c r="C21" s="3" t="s">
        <v>4</v>
      </c>
      <c r="D21" s="25">
        <v>1011.1</v>
      </c>
      <c r="E21" s="25">
        <v>0</v>
      </c>
      <c r="F21" s="25">
        <f t="shared" si="4"/>
        <v>1011.1</v>
      </c>
      <c r="G21" s="25">
        <v>1591.8</v>
      </c>
      <c r="H21" s="25">
        <v>0</v>
      </c>
      <c r="I21" s="25">
        <f t="shared" si="5"/>
        <v>1591.8</v>
      </c>
      <c r="J21" s="25">
        <v>1591.8</v>
      </c>
      <c r="K21" s="25">
        <v>0</v>
      </c>
      <c r="L21" s="25">
        <f t="shared" si="6"/>
        <v>1591.8</v>
      </c>
      <c r="M21" s="25">
        <v>1600.8</v>
      </c>
      <c r="N21" s="25">
        <v>0</v>
      </c>
      <c r="O21" s="25">
        <f t="shared" si="7"/>
        <v>1600.8</v>
      </c>
      <c r="P21" s="25">
        <v>0</v>
      </c>
      <c r="Q21" s="78" t="e">
        <f>M21-#REF!</f>
        <v>#REF!</v>
      </c>
    </row>
    <row r="22" spans="1:17" ht="12.75">
      <c r="A22" s="15"/>
      <c r="B22" s="16"/>
      <c r="C22" s="17" t="s">
        <v>186</v>
      </c>
      <c r="D22" s="18">
        <f>SUM(D17:D21)</f>
        <v>16530.1</v>
      </c>
      <c r="E22" s="18">
        <f aca="true" t="shared" si="8" ref="E22:P22">SUM(E17:E21)</f>
        <v>25000</v>
      </c>
      <c r="F22" s="18">
        <f t="shared" si="8"/>
        <v>-8469.9</v>
      </c>
      <c r="G22" s="18">
        <f t="shared" si="8"/>
        <v>18710.8</v>
      </c>
      <c r="H22" s="18">
        <f t="shared" si="8"/>
        <v>25000</v>
      </c>
      <c r="I22" s="18">
        <f t="shared" si="8"/>
        <v>-6289.2</v>
      </c>
      <c r="J22" s="18">
        <f t="shared" si="8"/>
        <v>43309.8</v>
      </c>
      <c r="K22" s="18">
        <f t="shared" si="8"/>
        <v>27000</v>
      </c>
      <c r="L22" s="18">
        <f t="shared" si="8"/>
        <v>16309.8</v>
      </c>
      <c r="M22" s="18">
        <f t="shared" si="8"/>
        <v>44518.8</v>
      </c>
      <c r="N22" s="18">
        <f t="shared" si="8"/>
        <v>33915</v>
      </c>
      <c r="O22" s="18">
        <f t="shared" si="8"/>
        <v>10603.8</v>
      </c>
      <c r="P22" s="18">
        <f t="shared" si="8"/>
        <v>33915</v>
      </c>
      <c r="Q22" s="79" t="e">
        <f>M22-#REF!</f>
        <v>#REF!</v>
      </c>
    </row>
    <row r="23" spans="3:17" ht="12.75">
      <c r="C23" s="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8"/>
    </row>
    <row r="24" spans="1:17" s="89" customFormat="1" ht="12.75">
      <c r="A24" s="6">
        <v>600</v>
      </c>
      <c r="B24" s="6">
        <v>600</v>
      </c>
      <c r="C24" s="85" t="s">
        <v>3</v>
      </c>
      <c r="D24" s="88">
        <v>0</v>
      </c>
      <c r="E24" s="88">
        <v>0</v>
      </c>
      <c r="F24" s="88">
        <f t="shared" si="4"/>
        <v>0</v>
      </c>
      <c r="G24" s="88">
        <v>0</v>
      </c>
      <c r="H24" s="88">
        <v>0</v>
      </c>
      <c r="I24" s="88">
        <f t="shared" si="5"/>
        <v>0</v>
      </c>
      <c r="J24" s="88">
        <v>0</v>
      </c>
      <c r="K24" s="88">
        <v>0</v>
      </c>
      <c r="L24" s="88">
        <f t="shared" si="6"/>
        <v>0</v>
      </c>
      <c r="M24" s="88">
        <v>0</v>
      </c>
      <c r="N24" s="88">
        <v>0</v>
      </c>
      <c r="O24" s="88">
        <f t="shared" si="7"/>
        <v>0</v>
      </c>
      <c r="P24" s="88">
        <v>0</v>
      </c>
      <c r="Q24" s="90" t="e">
        <f>M24-#REF!</f>
        <v>#REF!</v>
      </c>
    </row>
    <row r="25" spans="2:17" ht="12.75">
      <c r="B25" s="8"/>
      <c r="C25" s="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78"/>
    </row>
    <row r="26" spans="1:17" ht="12.75">
      <c r="A26" s="15"/>
      <c r="B26" s="16"/>
      <c r="C26" s="17" t="s">
        <v>5</v>
      </c>
      <c r="D26" s="18">
        <f>D15-D22-D24</f>
        <v>-15830.099999999999</v>
      </c>
      <c r="E26" s="18">
        <f aca="true" t="shared" si="9" ref="E26:P26">E15-E22-E24</f>
        <v>2500</v>
      </c>
      <c r="F26" s="18">
        <f t="shared" si="9"/>
        <v>-18330.1</v>
      </c>
      <c r="G26" s="18">
        <f t="shared" si="9"/>
        <v>-2210.7999999999993</v>
      </c>
      <c r="H26" s="18">
        <f t="shared" si="9"/>
        <v>2500</v>
      </c>
      <c r="I26" s="18">
        <f t="shared" si="9"/>
        <v>-4710.8</v>
      </c>
      <c r="J26" s="18">
        <f t="shared" si="9"/>
        <v>-1548.800000000003</v>
      </c>
      <c r="K26" s="18">
        <f t="shared" si="9"/>
        <v>19500</v>
      </c>
      <c r="L26" s="18">
        <f t="shared" si="9"/>
        <v>-21048.8</v>
      </c>
      <c r="M26" s="18">
        <f t="shared" si="9"/>
        <v>-133.8000000000029</v>
      </c>
      <c r="N26" s="18">
        <f t="shared" si="9"/>
        <v>16085</v>
      </c>
      <c r="O26" s="18">
        <f t="shared" si="9"/>
        <v>-16218.8</v>
      </c>
      <c r="P26" s="18">
        <f t="shared" si="9"/>
        <v>16085</v>
      </c>
      <c r="Q26" s="79" t="e">
        <f>M26-#REF!</f>
        <v>#REF!</v>
      </c>
    </row>
    <row r="27" spans="2:17" ht="12.75">
      <c r="B27" s="8"/>
      <c r="C27" s="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78"/>
    </row>
    <row r="28" spans="1:17" ht="12.75">
      <c r="A28" s="2">
        <v>805</v>
      </c>
      <c r="B28" s="8">
        <v>805</v>
      </c>
      <c r="C28" s="3" t="s">
        <v>11</v>
      </c>
      <c r="D28" s="25">
        <v>0</v>
      </c>
      <c r="E28" s="25">
        <v>0</v>
      </c>
      <c r="F28" s="25">
        <f>D28-E28</f>
        <v>0</v>
      </c>
      <c r="G28" s="25">
        <v>0</v>
      </c>
      <c r="H28" s="25">
        <v>0</v>
      </c>
      <c r="I28" s="25">
        <f>G28-H28</f>
        <v>0</v>
      </c>
      <c r="J28" s="25">
        <v>0</v>
      </c>
      <c r="K28" s="25">
        <v>0</v>
      </c>
      <c r="L28" s="25">
        <f>J28-K28</f>
        <v>0</v>
      </c>
      <c r="M28" s="25">
        <v>-102.34</v>
      </c>
      <c r="N28" s="25">
        <v>0</v>
      </c>
      <c r="O28" s="25">
        <f>M28-N28</f>
        <v>-102.34</v>
      </c>
      <c r="P28" s="25">
        <v>0</v>
      </c>
      <c r="Q28" s="78" t="e">
        <f>M28-#REF!</f>
        <v>#REF!</v>
      </c>
    </row>
    <row r="29" spans="1:17" ht="12.75">
      <c r="A29" s="2">
        <v>815</v>
      </c>
      <c r="B29" s="8">
        <v>815</v>
      </c>
      <c r="C29" s="3" t="s">
        <v>10</v>
      </c>
      <c r="D29" s="25">
        <v>0</v>
      </c>
      <c r="E29" s="25">
        <v>0</v>
      </c>
      <c r="F29" s="25">
        <f>D29-E29</f>
        <v>0</v>
      </c>
      <c r="G29" s="25">
        <v>0</v>
      </c>
      <c r="H29" s="25">
        <v>0</v>
      </c>
      <c r="I29" s="25">
        <f>G29-H29</f>
        <v>0</v>
      </c>
      <c r="J29" s="25">
        <v>0</v>
      </c>
      <c r="K29" s="25">
        <v>0</v>
      </c>
      <c r="L29" s="25">
        <f>J29-K29</f>
        <v>0</v>
      </c>
      <c r="M29" s="25">
        <v>0</v>
      </c>
      <c r="N29" s="25">
        <v>0</v>
      </c>
      <c r="O29" s="25">
        <f>M29-N29</f>
        <v>0</v>
      </c>
      <c r="P29" s="25">
        <v>0</v>
      </c>
      <c r="Q29" s="78" t="e">
        <f>M29-#REF!</f>
        <v>#REF!</v>
      </c>
    </row>
    <row r="30" spans="2:17" ht="12.75">
      <c r="B30" s="8"/>
      <c r="C30" s="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78"/>
    </row>
    <row r="31" spans="1:17" ht="12.75">
      <c r="A31" s="15"/>
      <c r="B31" s="16"/>
      <c r="C31" s="19" t="s">
        <v>16</v>
      </c>
      <c r="D31" s="20">
        <f>D26+D28*-1-D29</f>
        <v>-15830.099999999999</v>
      </c>
      <c r="E31" s="20">
        <f>E26+E28*-1-E29</f>
        <v>2500</v>
      </c>
      <c r="F31" s="20">
        <f>D31-E31</f>
        <v>-18330.1</v>
      </c>
      <c r="G31" s="20">
        <f>G26+G28*-1-G29</f>
        <v>-2210.7999999999993</v>
      </c>
      <c r="H31" s="20">
        <f>H26+H28*-1-H29</f>
        <v>2500</v>
      </c>
      <c r="I31" s="20">
        <f>G31-H31</f>
        <v>-4710.799999999999</v>
      </c>
      <c r="J31" s="20">
        <f>J26+J28*-1-J29</f>
        <v>-1548.800000000003</v>
      </c>
      <c r="K31" s="20">
        <f>K26+K28*-1-K29</f>
        <v>19500</v>
      </c>
      <c r="L31" s="20">
        <f>J31-K31</f>
        <v>-21048.800000000003</v>
      </c>
      <c r="M31" s="20">
        <f>M26+M28*-1-M29</f>
        <v>-31.460000000002907</v>
      </c>
      <c r="N31" s="20">
        <f>N26+N28*-1-N29</f>
        <v>16085</v>
      </c>
      <c r="O31" s="20">
        <f>M31-N31</f>
        <v>-16116.460000000003</v>
      </c>
      <c r="P31" s="20">
        <f>P26+P28*-1-P29</f>
        <v>16085</v>
      </c>
      <c r="Q31" s="80" t="e">
        <f>M31-#REF!</f>
        <v>#REF!</v>
      </c>
    </row>
    <row r="32" spans="5:17" ht="12.7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5:17" ht="12.75"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4:17" ht="14.25">
      <c r="D34" s="13" t="s">
        <v>14</v>
      </c>
      <c r="E34" s="13" t="s">
        <v>15</v>
      </c>
      <c r="F34" s="13" t="s">
        <v>19</v>
      </c>
      <c r="G34" s="13" t="s">
        <v>14</v>
      </c>
      <c r="H34" s="13" t="s">
        <v>15</v>
      </c>
      <c r="I34" s="13" t="s">
        <v>19</v>
      </c>
      <c r="J34" s="13" t="s">
        <v>14</v>
      </c>
      <c r="K34" s="13" t="s">
        <v>15</v>
      </c>
      <c r="L34" s="13" t="s">
        <v>19</v>
      </c>
      <c r="M34" s="13" t="s">
        <v>14</v>
      </c>
      <c r="N34" s="13" t="s">
        <v>15</v>
      </c>
      <c r="O34" s="13" t="s">
        <v>19</v>
      </c>
      <c r="P34" s="13" t="s">
        <v>15</v>
      </c>
      <c r="Q34" s="13" t="s">
        <v>19</v>
      </c>
    </row>
    <row r="35" spans="1:17" ht="14.25">
      <c r="A35" s="9"/>
      <c r="B35" s="10"/>
      <c r="C35" s="7" t="s">
        <v>0</v>
      </c>
      <c r="D35" s="23" t="s">
        <v>174</v>
      </c>
      <c r="E35" s="23" t="s">
        <v>174</v>
      </c>
      <c r="F35" s="23" t="s">
        <v>174</v>
      </c>
      <c r="G35" s="23" t="s">
        <v>175</v>
      </c>
      <c r="H35" s="23" t="s">
        <v>175</v>
      </c>
      <c r="I35" s="23" t="s">
        <v>175</v>
      </c>
      <c r="J35" s="23" t="s">
        <v>176</v>
      </c>
      <c r="K35" s="23" t="s">
        <v>176</v>
      </c>
      <c r="L35" s="23" t="s">
        <v>176</v>
      </c>
      <c r="M35" s="23" t="s">
        <v>177</v>
      </c>
      <c r="N35" s="23" t="s">
        <v>177</v>
      </c>
      <c r="O35" s="23" t="s">
        <v>177</v>
      </c>
      <c r="P35" s="23">
        <v>2017</v>
      </c>
      <c r="Q35" s="23" t="s">
        <v>87</v>
      </c>
    </row>
    <row r="36" spans="1:17" ht="12.75">
      <c r="A36" s="44"/>
      <c r="B36" s="44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77"/>
    </row>
    <row r="37" spans="1:17" ht="12.75">
      <c r="A37" s="44">
        <v>3100</v>
      </c>
      <c r="B37" s="44">
        <v>3100</v>
      </c>
      <c r="C37" s="3" t="s">
        <v>90</v>
      </c>
      <c r="D37" s="25">
        <v>0</v>
      </c>
      <c r="E37" s="25">
        <v>0</v>
      </c>
      <c r="F37" s="25">
        <f aca="true" t="shared" si="10" ref="F37:F56">D37-E37</f>
        <v>0</v>
      </c>
      <c r="G37" s="25">
        <v>0</v>
      </c>
      <c r="H37" s="25">
        <v>0</v>
      </c>
      <c r="I37" s="25">
        <f aca="true" t="shared" si="11" ref="I37:I56">G37-H37</f>
        <v>0</v>
      </c>
      <c r="J37" s="25">
        <v>0</v>
      </c>
      <c r="K37" s="25">
        <v>0</v>
      </c>
      <c r="L37" s="25">
        <f aca="true" t="shared" si="12" ref="L37:L56">J37-K37</f>
        <v>0</v>
      </c>
      <c r="M37" s="25">
        <v>0</v>
      </c>
      <c r="N37" s="25">
        <v>0</v>
      </c>
      <c r="O37" s="25">
        <f aca="true" t="shared" si="13" ref="O37:O56">M37-N37</f>
        <v>0</v>
      </c>
      <c r="P37" s="25">
        <v>0</v>
      </c>
      <c r="Q37" s="78" t="e">
        <f>M37-#REF!</f>
        <v>#REF!</v>
      </c>
    </row>
    <row r="38" spans="1:17" ht="12.75">
      <c r="A38" s="44">
        <v>3120</v>
      </c>
      <c r="B38" s="44">
        <v>3120</v>
      </c>
      <c r="C38" s="3" t="s">
        <v>91</v>
      </c>
      <c r="D38" s="25">
        <v>0</v>
      </c>
      <c r="E38" s="25">
        <v>0</v>
      </c>
      <c r="F38" s="25">
        <f t="shared" si="10"/>
        <v>0</v>
      </c>
      <c r="G38" s="25">
        <v>0</v>
      </c>
      <c r="H38" s="25">
        <v>0</v>
      </c>
      <c r="I38" s="25">
        <f t="shared" si="11"/>
        <v>0</v>
      </c>
      <c r="J38" s="25">
        <v>0</v>
      </c>
      <c r="K38" s="25">
        <v>0</v>
      </c>
      <c r="L38" s="25">
        <f t="shared" si="12"/>
        <v>0</v>
      </c>
      <c r="M38" s="25">
        <v>0</v>
      </c>
      <c r="N38" s="25">
        <v>0</v>
      </c>
      <c r="O38" s="25">
        <f t="shared" si="13"/>
        <v>0</v>
      </c>
      <c r="P38" s="25">
        <v>0</v>
      </c>
      <c r="Q38" s="78" t="e">
        <f>M38-#REF!</f>
        <v>#REF!</v>
      </c>
    </row>
    <row r="39" spans="1:17" ht="12.75">
      <c r="A39" s="44">
        <v>3125</v>
      </c>
      <c r="B39" s="44">
        <v>3125</v>
      </c>
      <c r="C39" s="3" t="s">
        <v>92</v>
      </c>
      <c r="D39" s="25">
        <v>0</v>
      </c>
      <c r="E39" s="25">
        <v>0</v>
      </c>
      <c r="F39" s="25">
        <f t="shared" si="10"/>
        <v>0</v>
      </c>
      <c r="G39" s="25">
        <v>0</v>
      </c>
      <c r="H39" s="25">
        <v>0</v>
      </c>
      <c r="I39" s="25">
        <f t="shared" si="11"/>
        <v>0</v>
      </c>
      <c r="J39" s="25">
        <v>0</v>
      </c>
      <c r="K39" s="25">
        <v>0</v>
      </c>
      <c r="L39" s="25">
        <f t="shared" si="12"/>
        <v>0</v>
      </c>
      <c r="M39" s="25">
        <v>0</v>
      </c>
      <c r="N39" s="25">
        <v>0</v>
      </c>
      <c r="O39" s="25">
        <f t="shared" si="13"/>
        <v>0</v>
      </c>
      <c r="P39" s="25">
        <v>0</v>
      </c>
      <c r="Q39" s="78" t="e">
        <f>M39-#REF!</f>
        <v>#REF!</v>
      </c>
    </row>
    <row r="40" spans="1:17" ht="12.75">
      <c r="A40" s="44">
        <v>3130</v>
      </c>
      <c r="B40" s="44">
        <v>3130</v>
      </c>
      <c r="C40" s="3" t="s">
        <v>93</v>
      </c>
      <c r="D40" s="25">
        <v>700</v>
      </c>
      <c r="E40" s="25">
        <v>2500</v>
      </c>
      <c r="F40" s="25">
        <f t="shared" si="10"/>
        <v>-1800</v>
      </c>
      <c r="G40" s="25">
        <v>700</v>
      </c>
      <c r="H40" s="25">
        <v>2500</v>
      </c>
      <c r="I40" s="25">
        <f t="shared" si="11"/>
        <v>-1800</v>
      </c>
      <c r="J40" s="25">
        <v>700</v>
      </c>
      <c r="K40" s="25">
        <v>2500</v>
      </c>
      <c r="L40" s="25">
        <f t="shared" si="12"/>
        <v>-1800</v>
      </c>
      <c r="M40" s="25">
        <v>3700</v>
      </c>
      <c r="N40" s="25">
        <v>5000</v>
      </c>
      <c r="O40" s="25">
        <f t="shared" si="13"/>
        <v>-1300</v>
      </c>
      <c r="P40" s="25">
        <v>5000</v>
      </c>
      <c r="Q40" s="78" t="e">
        <f>M40-#REF!</f>
        <v>#REF!</v>
      </c>
    </row>
    <row r="41" spans="1:17" ht="12.75">
      <c r="A41" s="44">
        <v>3200</v>
      </c>
      <c r="B41" s="44">
        <v>3200</v>
      </c>
      <c r="C41" s="3" t="s">
        <v>94</v>
      </c>
      <c r="D41" s="25">
        <v>0</v>
      </c>
      <c r="E41" s="25">
        <v>0</v>
      </c>
      <c r="F41" s="25">
        <f t="shared" si="10"/>
        <v>0</v>
      </c>
      <c r="G41" s="25">
        <v>0</v>
      </c>
      <c r="H41" s="25">
        <v>0</v>
      </c>
      <c r="I41" s="25">
        <f t="shared" si="11"/>
        <v>0</v>
      </c>
      <c r="J41" s="25">
        <v>0</v>
      </c>
      <c r="K41" s="25">
        <v>0</v>
      </c>
      <c r="L41" s="25">
        <f t="shared" si="12"/>
        <v>0</v>
      </c>
      <c r="M41" s="25">
        <v>0</v>
      </c>
      <c r="N41" s="25">
        <v>0</v>
      </c>
      <c r="O41" s="25">
        <f t="shared" si="13"/>
        <v>0</v>
      </c>
      <c r="P41" s="25">
        <v>0</v>
      </c>
      <c r="Q41" s="78" t="e">
        <f>M41-#REF!</f>
        <v>#REF!</v>
      </c>
    </row>
    <row r="42" spans="1:17" ht="12.75">
      <c r="A42" s="44">
        <v>3210</v>
      </c>
      <c r="B42" s="44">
        <v>3210</v>
      </c>
      <c r="C42" s="3" t="s">
        <v>95</v>
      </c>
      <c r="D42" s="25">
        <v>0</v>
      </c>
      <c r="E42" s="25">
        <v>25000</v>
      </c>
      <c r="F42" s="25">
        <f t="shared" si="10"/>
        <v>-25000</v>
      </c>
      <c r="G42" s="25">
        <v>15800</v>
      </c>
      <c r="H42" s="25">
        <v>25000</v>
      </c>
      <c r="I42" s="25">
        <f t="shared" si="11"/>
        <v>-9200</v>
      </c>
      <c r="J42" s="25">
        <v>17172</v>
      </c>
      <c r="K42" s="25">
        <v>25000</v>
      </c>
      <c r="L42" s="25">
        <f t="shared" si="12"/>
        <v>-7828</v>
      </c>
      <c r="M42" s="25">
        <v>15800</v>
      </c>
      <c r="N42" s="25">
        <v>25000</v>
      </c>
      <c r="O42" s="25">
        <f t="shared" si="13"/>
        <v>-9200</v>
      </c>
      <c r="P42" s="25">
        <v>25000</v>
      </c>
      <c r="Q42" s="78" t="e">
        <f>M42-#REF!</f>
        <v>#REF!</v>
      </c>
    </row>
    <row r="43" spans="1:17" ht="12.75">
      <c r="A43" s="44">
        <v>3215</v>
      </c>
      <c r="B43" s="44">
        <v>3215</v>
      </c>
      <c r="C43" s="3" t="s">
        <v>96</v>
      </c>
      <c r="D43" s="25">
        <v>0</v>
      </c>
      <c r="E43" s="25">
        <v>0</v>
      </c>
      <c r="F43" s="25">
        <f t="shared" si="10"/>
        <v>0</v>
      </c>
      <c r="G43" s="25">
        <v>0</v>
      </c>
      <c r="H43" s="25">
        <v>0</v>
      </c>
      <c r="I43" s="25">
        <f t="shared" si="11"/>
        <v>0</v>
      </c>
      <c r="J43" s="25">
        <v>0</v>
      </c>
      <c r="K43" s="25">
        <v>0</v>
      </c>
      <c r="L43" s="25">
        <f t="shared" si="12"/>
        <v>0</v>
      </c>
      <c r="M43" s="25">
        <v>0</v>
      </c>
      <c r="N43" s="25">
        <v>0</v>
      </c>
      <c r="O43" s="25">
        <f t="shared" si="13"/>
        <v>0</v>
      </c>
      <c r="P43" s="25">
        <v>0</v>
      </c>
      <c r="Q43" s="78" t="e">
        <f>M43-#REF!</f>
        <v>#REF!</v>
      </c>
    </row>
    <row r="44" spans="1:17" ht="12.75">
      <c r="A44" s="44">
        <v>3217</v>
      </c>
      <c r="B44" s="44">
        <v>3217</v>
      </c>
      <c r="C44" s="3" t="s">
        <v>97</v>
      </c>
      <c r="D44" s="25">
        <v>0</v>
      </c>
      <c r="E44" s="25">
        <v>0</v>
      </c>
      <c r="F44" s="25">
        <f t="shared" si="10"/>
        <v>0</v>
      </c>
      <c r="G44" s="25">
        <v>0</v>
      </c>
      <c r="H44" s="25">
        <v>0</v>
      </c>
      <c r="I44" s="25">
        <f t="shared" si="11"/>
        <v>0</v>
      </c>
      <c r="J44" s="25">
        <v>0</v>
      </c>
      <c r="K44" s="25">
        <v>0</v>
      </c>
      <c r="L44" s="25">
        <f t="shared" si="12"/>
        <v>0</v>
      </c>
      <c r="M44" s="25">
        <v>0</v>
      </c>
      <c r="N44" s="25">
        <v>0</v>
      </c>
      <c r="O44" s="25">
        <f t="shared" si="13"/>
        <v>0</v>
      </c>
      <c r="P44" s="25">
        <v>0</v>
      </c>
      <c r="Q44" s="78" t="e">
        <f>M44-#REF!</f>
        <v>#REF!</v>
      </c>
    </row>
    <row r="45" spans="1:17" ht="12.75">
      <c r="A45" s="44">
        <v>3218</v>
      </c>
      <c r="B45" s="44">
        <v>3218</v>
      </c>
      <c r="C45" s="3" t="s">
        <v>98</v>
      </c>
      <c r="D45" s="25">
        <v>0</v>
      </c>
      <c r="E45" s="25">
        <v>0</v>
      </c>
      <c r="F45" s="25">
        <f t="shared" si="10"/>
        <v>0</v>
      </c>
      <c r="G45" s="25">
        <v>0</v>
      </c>
      <c r="H45" s="25">
        <v>0</v>
      </c>
      <c r="I45" s="25">
        <f t="shared" si="11"/>
        <v>0</v>
      </c>
      <c r="J45" s="25">
        <v>0</v>
      </c>
      <c r="K45" s="25">
        <v>0</v>
      </c>
      <c r="L45" s="25">
        <f t="shared" si="12"/>
        <v>0</v>
      </c>
      <c r="M45" s="25">
        <v>0</v>
      </c>
      <c r="N45" s="25">
        <v>0</v>
      </c>
      <c r="O45" s="25">
        <f t="shared" si="13"/>
        <v>0</v>
      </c>
      <c r="P45" s="25">
        <v>0</v>
      </c>
      <c r="Q45" s="78" t="e">
        <f>M45-#REF!</f>
        <v>#REF!</v>
      </c>
    </row>
    <row r="46" spans="1:17" ht="12.75">
      <c r="A46" s="44">
        <v>3220</v>
      </c>
      <c r="B46" s="44">
        <v>3220</v>
      </c>
      <c r="C46" s="3" t="s">
        <v>99</v>
      </c>
      <c r="D46" s="25">
        <v>0</v>
      </c>
      <c r="E46" s="25">
        <v>0</v>
      </c>
      <c r="F46" s="25">
        <f t="shared" si="10"/>
        <v>0</v>
      </c>
      <c r="G46" s="25">
        <v>0</v>
      </c>
      <c r="H46" s="25">
        <v>0</v>
      </c>
      <c r="I46" s="25">
        <f t="shared" si="11"/>
        <v>0</v>
      </c>
      <c r="J46" s="25">
        <v>0</v>
      </c>
      <c r="K46" s="25">
        <v>0</v>
      </c>
      <c r="L46" s="25">
        <f t="shared" si="12"/>
        <v>0</v>
      </c>
      <c r="M46" s="25">
        <v>0</v>
      </c>
      <c r="N46" s="25">
        <v>0</v>
      </c>
      <c r="O46" s="25">
        <f t="shared" si="13"/>
        <v>0</v>
      </c>
      <c r="P46" s="25">
        <v>0</v>
      </c>
      <c r="Q46" s="78" t="e">
        <f>M46-#REF!</f>
        <v>#REF!</v>
      </c>
    </row>
    <row r="47" spans="1:17" ht="12.75">
      <c r="A47" s="44">
        <v>3320</v>
      </c>
      <c r="B47" s="44">
        <v>3320</v>
      </c>
      <c r="C47" s="3" t="s">
        <v>100</v>
      </c>
      <c r="D47" s="25">
        <v>0</v>
      </c>
      <c r="E47" s="25">
        <v>0</v>
      </c>
      <c r="F47" s="25">
        <f t="shared" si="10"/>
        <v>0</v>
      </c>
      <c r="G47" s="25">
        <v>0</v>
      </c>
      <c r="H47" s="25">
        <v>0</v>
      </c>
      <c r="I47" s="25">
        <f t="shared" si="11"/>
        <v>0</v>
      </c>
      <c r="J47" s="25">
        <v>0</v>
      </c>
      <c r="K47" s="25">
        <v>0</v>
      </c>
      <c r="L47" s="25">
        <f t="shared" si="12"/>
        <v>0</v>
      </c>
      <c r="M47" s="25">
        <v>0</v>
      </c>
      <c r="N47" s="25">
        <v>0</v>
      </c>
      <c r="O47" s="25">
        <f t="shared" si="13"/>
        <v>0</v>
      </c>
      <c r="P47" s="25">
        <v>0</v>
      </c>
      <c r="Q47" s="78" t="e">
        <f>M47-#REF!</f>
        <v>#REF!</v>
      </c>
    </row>
    <row r="48" spans="1:17" ht="12.75">
      <c r="A48" s="44">
        <v>3321</v>
      </c>
      <c r="B48" s="44">
        <v>3321</v>
      </c>
      <c r="C48" s="3" t="s">
        <v>101</v>
      </c>
      <c r="D48" s="25">
        <v>0</v>
      </c>
      <c r="E48" s="25">
        <v>0</v>
      </c>
      <c r="F48" s="25">
        <f t="shared" si="10"/>
        <v>0</v>
      </c>
      <c r="G48" s="25">
        <v>0</v>
      </c>
      <c r="H48" s="25">
        <v>0</v>
      </c>
      <c r="I48" s="25">
        <f t="shared" si="11"/>
        <v>0</v>
      </c>
      <c r="J48" s="25">
        <v>0</v>
      </c>
      <c r="K48" s="25">
        <v>0</v>
      </c>
      <c r="L48" s="25">
        <f t="shared" si="12"/>
        <v>0</v>
      </c>
      <c r="M48" s="25">
        <v>0</v>
      </c>
      <c r="N48" s="25">
        <v>0</v>
      </c>
      <c r="O48" s="25">
        <f t="shared" si="13"/>
        <v>0</v>
      </c>
      <c r="P48" s="25">
        <v>0</v>
      </c>
      <c r="Q48" s="78" t="e">
        <f>M48-#REF!</f>
        <v>#REF!</v>
      </c>
    </row>
    <row r="49" spans="1:17" ht="12.75">
      <c r="A49" s="44">
        <v>3325</v>
      </c>
      <c r="B49" s="44">
        <v>3325</v>
      </c>
      <c r="C49" s="3" t="s">
        <v>50</v>
      </c>
      <c r="D49" s="25">
        <v>0</v>
      </c>
      <c r="E49" s="25">
        <v>0</v>
      </c>
      <c r="F49" s="25">
        <f t="shared" si="10"/>
        <v>0</v>
      </c>
      <c r="G49" s="25">
        <v>0</v>
      </c>
      <c r="H49" s="25">
        <v>0</v>
      </c>
      <c r="I49" s="25">
        <f t="shared" si="11"/>
        <v>0</v>
      </c>
      <c r="J49" s="25">
        <v>0</v>
      </c>
      <c r="K49" s="25">
        <v>0</v>
      </c>
      <c r="L49" s="25">
        <f t="shared" si="12"/>
        <v>0</v>
      </c>
      <c r="M49" s="25">
        <v>0</v>
      </c>
      <c r="N49" s="25">
        <v>0</v>
      </c>
      <c r="O49" s="25">
        <f t="shared" si="13"/>
        <v>0</v>
      </c>
      <c r="P49" s="25">
        <v>0</v>
      </c>
      <c r="Q49" s="78" t="e">
        <f>M49-#REF!</f>
        <v>#REF!</v>
      </c>
    </row>
    <row r="50" spans="1:17" ht="12.75">
      <c r="A50" s="44">
        <v>3350</v>
      </c>
      <c r="B50" s="44">
        <v>3350</v>
      </c>
      <c r="C50" s="3" t="s">
        <v>102</v>
      </c>
      <c r="D50" s="25">
        <v>0</v>
      </c>
      <c r="E50" s="25">
        <v>0</v>
      </c>
      <c r="F50" s="25">
        <f t="shared" si="10"/>
        <v>0</v>
      </c>
      <c r="G50" s="25">
        <v>0</v>
      </c>
      <c r="H50" s="25">
        <v>0</v>
      </c>
      <c r="I50" s="25">
        <f t="shared" si="11"/>
        <v>0</v>
      </c>
      <c r="J50" s="25">
        <v>0</v>
      </c>
      <c r="K50" s="25">
        <v>0</v>
      </c>
      <c r="L50" s="25">
        <f t="shared" si="12"/>
        <v>0</v>
      </c>
      <c r="M50" s="25">
        <v>0</v>
      </c>
      <c r="N50" s="25">
        <v>0</v>
      </c>
      <c r="O50" s="25">
        <f t="shared" si="13"/>
        <v>0</v>
      </c>
      <c r="P50" s="25">
        <v>0</v>
      </c>
      <c r="Q50" s="78" t="e">
        <f>M50-#REF!</f>
        <v>#REF!</v>
      </c>
    </row>
    <row r="51" spans="1:17" ht="12.75">
      <c r="A51" s="44">
        <v>3360</v>
      </c>
      <c r="B51" s="44">
        <v>3360</v>
      </c>
      <c r="C51" s="3" t="s">
        <v>103</v>
      </c>
      <c r="D51" s="25">
        <v>0</v>
      </c>
      <c r="E51" s="25">
        <v>0</v>
      </c>
      <c r="F51" s="25">
        <f t="shared" si="10"/>
        <v>0</v>
      </c>
      <c r="G51" s="25">
        <v>0</v>
      </c>
      <c r="H51" s="25">
        <v>0</v>
      </c>
      <c r="I51" s="25">
        <f t="shared" si="11"/>
        <v>0</v>
      </c>
      <c r="J51" s="25">
        <v>0</v>
      </c>
      <c r="K51" s="25">
        <v>0</v>
      </c>
      <c r="L51" s="25">
        <f t="shared" si="12"/>
        <v>0</v>
      </c>
      <c r="M51" s="25">
        <v>0</v>
      </c>
      <c r="N51" s="25">
        <v>0</v>
      </c>
      <c r="O51" s="25">
        <f t="shared" si="13"/>
        <v>0</v>
      </c>
      <c r="P51" s="25">
        <v>0</v>
      </c>
      <c r="Q51" s="78" t="e">
        <f>M51-#REF!</f>
        <v>#REF!</v>
      </c>
    </row>
    <row r="52" spans="1:17" ht="12.75">
      <c r="A52" s="44">
        <v>3440</v>
      </c>
      <c r="B52" s="44">
        <v>3440</v>
      </c>
      <c r="C52" s="3" t="s">
        <v>56</v>
      </c>
      <c r="D52" s="25">
        <v>0</v>
      </c>
      <c r="E52" s="25">
        <v>0</v>
      </c>
      <c r="F52" s="25">
        <f t="shared" si="10"/>
        <v>0</v>
      </c>
      <c r="G52" s="25">
        <v>0</v>
      </c>
      <c r="H52" s="25">
        <v>0</v>
      </c>
      <c r="I52" s="25">
        <f t="shared" si="11"/>
        <v>0</v>
      </c>
      <c r="J52" s="25">
        <v>0</v>
      </c>
      <c r="K52" s="25">
        <v>0</v>
      </c>
      <c r="L52" s="25">
        <f t="shared" si="12"/>
        <v>0</v>
      </c>
      <c r="M52" s="25">
        <v>0</v>
      </c>
      <c r="N52" s="25">
        <v>0</v>
      </c>
      <c r="O52" s="25">
        <f t="shared" si="13"/>
        <v>0</v>
      </c>
      <c r="P52" s="25">
        <v>0</v>
      </c>
      <c r="Q52" s="78" t="e">
        <f>M52-#REF!</f>
        <v>#REF!</v>
      </c>
    </row>
    <row r="53" spans="1:17" ht="12.75">
      <c r="A53" s="44">
        <v>3500</v>
      </c>
      <c r="B53" s="44">
        <v>3500</v>
      </c>
      <c r="C53" s="3" t="s">
        <v>51</v>
      </c>
      <c r="D53" s="25">
        <v>0</v>
      </c>
      <c r="E53" s="25">
        <v>0</v>
      </c>
      <c r="F53" s="25">
        <f t="shared" si="10"/>
        <v>0</v>
      </c>
      <c r="G53" s="25">
        <v>0</v>
      </c>
      <c r="H53" s="25">
        <v>0</v>
      </c>
      <c r="I53" s="25">
        <f t="shared" si="11"/>
        <v>0</v>
      </c>
      <c r="J53" s="25">
        <v>0</v>
      </c>
      <c r="K53" s="25">
        <v>0</v>
      </c>
      <c r="L53" s="25">
        <f t="shared" si="12"/>
        <v>0</v>
      </c>
      <c r="M53" s="25">
        <v>0</v>
      </c>
      <c r="N53" s="25">
        <v>0</v>
      </c>
      <c r="O53" s="25">
        <f t="shared" si="13"/>
        <v>0</v>
      </c>
      <c r="P53" s="25">
        <v>0</v>
      </c>
      <c r="Q53" s="78" t="e">
        <f>M53-#REF!</f>
        <v>#REF!</v>
      </c>
    </row>
    <row r="54" spans="1:17" ht="12.75">
      <c r="A54" s="44">
        <v>3605</v>
      </c>
      <c r="B54" s="44">
        <v>3605</v>
      </c>
      <c r="C54" s="3" t="s">
        <v>104</v>
      </c>
      <c r="D54" s="25">
        <v>0</v>
      </c>
      <c r="E54" s="25">
        <v>0</v>
      </c>
      <c r="F54" s="25">
        <f t="shared" si="10"/>
        <v>0</v>
      </c>
      <c r="G54" s="25">
        <v>0</v>
      </c>
      <c r="H54" s="25">
        <v>0</v>
      </c>
      <c r="I54" s="25">
        <f t="shared" si="11"/>
        <v>0</v>
      </c>
      <c r="J54" s="25">
        <v>0</v>
      </c>
      <c r="K54" s="25">
        <v>0</v>
      </c>
      <c r="L54" s="25">
        <f t="shared" si="12"/>
        <v>0</v>
      </c>
      <c r="M54" s="25">
        <v>0</v>
      </c>
      <c r="N54" s="25">
        <v>0</v>
      </c>
      <c r="O54" s="25">
        <f t="shared" si="13"/>
        <v>0</v>
      </c>
      <c r="P54" s="25">
        <v>0</v>
      </c>
      <c r="Q54" s="78" t="e">
        <f>M54-#REF!</f>
        <v>#REF!</v>
      </c>
    </row>
    <row r="55" spans="1:17" ht="12.75">
      <c r="A55" s="44">
        <v>3610</v>
      </c>
      <c r="B55" s="44">
        <v>3610</v>
      </c>
      <c r="C55" s="3" t="s">
        <v>105</v>
      </c>
      <c r="D55" s="25">
        <v>0</v>
      </c>
      <c r="E55" s="25">
        <v>0</v>
      </c>
      <c r="F55" s="25">
        <f t="shared" si="10"/>
        <v>0</v>
      </c>
      <c r="G55" s="25">
        <v>0</v>
      </c>
      <c r="H55" s="25">
        <v>0</v>
      </c>
      <c r="I55" s="25">
        <f t="shared" si="11"/>
        <v>0</v>
      </c>
      <c r="J55" s="25">
        <v>0</v>
      </c>
      <c r="K55" s="25">
        <v>0</v>
      </c>
      <c r="L55" s="25">
        <f t="shared" si="12"/>
        <v>0</v>
      </c>
      <c r="M55" s="25">
        <v>0</v>
      </c>
      <c r="N55" s="25">
        <v>0</v>
      </c>
      <c r="O55" s="25">
        <f t="shared" si="13"/>
        <v>0</v>
      </c>
      <c r="P55" s="25">
        <v>0</v>
      </c>
      <c r="Q55" s="78" t="e">
        <f>M55-#REF!</f>
        <v>#REF!</v>
      </c>
    </row>
    <row r="56" spans="1:17" ht="12.75">
      <c r="A56" s="44"/>
      <c r="B56" s="44"/>
      <c r="C56" s="17" t="s">
        <v>6</v>
      </c>
      <c r="D56" s="18">
        <f>SUM(D37:D55)</f>
        <v>700</v>
      </c>
      <c r="E56" s="18">
        <f>SUM(E37:E55)</f>
        <v>27500</v>
      </c>
      <c r="F56" s="18">
        <f t="shared" si="10"/>
        <v>-26800</v>
      </c>
      <c r="G56" s="18">
        <f>SUM(G37:G55)</f>
        <v>16500</v>
      </c>
      <c r="H56" s="18">
        <f>SUM(H37:H55)</f>
        <v>27500</v>
      </c>
      <c r="I56" s="18">
        <f t="shared" si="11"/>
        <v>-11000</v>
      </c>
      <c r="J56" s="18">
        <f>SUM(J37:J55)</f>
        <v>17872</v>
      </c>
      <c r="K56" s="18">
        <f>SUM(K37:K55)</f>
        <v>27500</v>
      </c>
      <c r="L56" s="18">
        <f t="shared" si="12"/>
        <v>-9628</v>
      </c>
      <c r="M56" s="18">
        <f>SUM(M37:M55)</f>
        <v>19500</v>
      </c>
      <c r="N56" s="18">
        <f>SUM(N37:N55)</f>
        <v>30000</v>
      </c>
      <c r="O56" s="18">
        <f t="shared" si="13"/>
        <v>-10500</v>
      </c>
      <c r="P56" s="18">
        <f>SUM(P37:P55)</f>
        <v>30000</v>
      </c>
      <c r="Q56" s="79" t="e">
        <f>M56-#REF!</f>
        <v>#REF!</v>
      </c>
    </row>
    <row r="57" spans="1:17" ht="12.75">
      <c r="A57" s="44"/>
      <c r="B57" s="44"/>
      <c r="C57" s="3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78"/>
    </row>
    <row r="58" spans="1:17" ht="12.75">
      <c r="A58" s="44">
        <v>3240</v>
      </c>
      <c r="B58" s="44">
        <v>3240</v>
      </c>
      <c r="C58" s="3" t="s">
        <v>106</v>
      </c>
      <c r="D58" s="25">
        <v>0</v>
      </c>
      <c r="E58" s="25">
        <v>0</v>
      </c>
      <c r="F58" s="25">
        <f aca="true" t="shared" si="14" ref="F58:F64">D58-E58</f>
        <v>0</v>
      </c>
      <c r="G58" s="25">
        <v>0</v>
      </c>
      <c r="H58" s="25">
        <v>0</v>
      </c>
      <c r="I58" s="25">
        <f aca="true" t="shared" si="15" ref="I58:I64">G58-H58</f>
        <v>0</v>
      </c>
      <c r="J58" s="25">
        <v>0</v>
      </c>
      <c r="K58" s="25">
        <v>0</v>
      </c>
      <c r="L58" s="25">
        <f aca="true" t="shared" si="16" ref="L58:L64">J58-K58</f>
        <v>0</v>
      </c>
      <c r="M58" s="25">
        <v>0</v>
      </c>
      <c r="N58" s="25">
        <v>0</v>
      </c>
      <c r="O58" s="25">
        <f aca="true" t="shared" si="17" ref="O58:O64">M58-N58</f>
        <v>0</v>
      </c>
      <c r="P58" s="25">
        <v>0</v>
      </c>
      <c r="Q58" s="78" t="e">
        <f>M58-#REF!</f>
        <v>#REF!</v>
      </c>
    </row>
    <row r="59" spans="1:17" ht="12.75">
      <c r="A59" s="44">
        <v>3441</v>
      </c>
      <c r="B59" s="44">
        <v>3441</v>
      </c>
      <c r="C59" s="3" t="s">
        <v>107</v>
      </c>
      <c r="D59" s="25">
        <v>0</v>
      </c>
      <c r="E59" s="25">
        <v>0</v>
      </c>
      <c r="F59" s="25">
        <f t="shared" si="14"/>
        <v>0</v>
      </c>
      <c r="G59" s="25">
        <v>0</v>
      </c>
      <c r="H59" s="25">
        <v>0</v>
      </c>
      <c r="I59" s="25">
        <f t="shared" si="15"/>
        <v>0</v>
      </c>
      <c r="J59" s="25">
        <v>0</v>
      </c>
      <c r="K59" s="25">
        <v>0</v>
      </c>
      <c r="L59" s="25">
        <f t="shared" si="16"/>
        <v>0</v>
      </c>
      <c r="M59" s="25">
        <v>996</v>
      </c>
      <c r="N59" s="25">
        <v>1000</v>
      </c>
      <c r="O59" s="25">
        <f t="shared" si="17"/>
        <v>-4</v>
      </c>
      <c r="P59" s="25">
        <v>1000</v>
      </c>
      <c r="Q59" s="78" t="e">
        <f>M59-#REF!</f>
        <v>#REF!</v>
      </c>
    </row>
    <row r="60" spans="1:17" ht="12.75">
      <c r="A60" s="44">
        <v>3461</v>
      </c>
      <c r="B60" s="44">
        <v>3461</v>
      </c>
      <c r="C60" s="3" t="s">
        <v>108</v>
      </c>
      <c r="D60" s="25">
        <v>0</v>
      </c>
      <c r="E60" s="25">
        <v>0</v>
      </c>
      <c r="F60" s="25">
        <f t="shared" si="14"/>
        <v>0</v>
      </c>
      <c r="G60" s="25">
        <v>0</v>
      </c>
      <c r="H60" s="25">
        <v>0</v>
      </c>
      <c r="I60" s="25">
        <f t="shared" si="15"/>
        <v>0</v>
      </c>
      <c r="J60" s="25">
        <v>23889</v>
      </c>
      <c r="K60" s="25">
        <v>19000</v>
      </c>
      <c r="L60" s="25">
        <f t="shared" si="16"/>
        <v>4889</v>
      </c>
      <c r="M60" s="25">
        <v>23889</v>
      </c>
      <c r="N60" s="25">
        <v>19000</v>
      </c>
      <c r="O60" s="25">
        <f t="shared" si="17"/>
        <v>4889</v>
      </c>
      <c r="P60" s="25">
        <v>19000</v>
      </c>
      <c r="Q60" s="78" t="e">
        <f>M60-#REF!</f>
        <v>#REF!</v>
      </c>
    </row>
    <row r="61" spans="1:17" ht="12.75">
      <c r="A61" s="44">
        <v>3630</v>
      </c>
      <c r="B61" s="44">
        <v>3630</v>
      </c>
      <c r="C61" s="3" t="s">
        <v>109</v>
      </c>
      <c r="D61" s="25">
        <v>0</v>
      </c>
      <c r="E61" s="25">
        <v>0</v>
      </c>
      <c r="F61" s="25">
        <f t="shared" si="14"/>
        <v>0</v>
      </c>
      <c r="G61" s="25">
        <v>0</v>
      </c>
      <c r="H61" s="25">
        <v>0</v>
      </c>
      <c r="I61" s="25">
        <f t="shared" si="15"/>
        <v>0</v>
      </c>
      <c r="J61" s="25">
        <v>0</v>
      </c>
      <c r="K61" s="25">
        <v>0</v>
      </c>
      <c r="L61" s="25">
        <f t="shared" si="16"/>
        <v>0</v>
      </c>
      <c r="M61" s="25">
        <v>0</v>
      </c>
      <c r="N61" s="25">
        <v>0</v>
      </c>
      <c r="O61" s="25">
        <f t="shared" si="17"/>
        <v>0</v>
      </c>
      <c r="P61" s="25">
        <v>0</v>
      </c>
      <c r="Q61" s="78" t="e">
        <f>M61-#REF!</f>
        <v>#REF!</v>
      </c>
    </row>
    <row r="62" spans="1:17" ht="12.75">
      <c r="A62" s="44">
        <v>3800</v>
      </c>
      <c r="B62" s="44">
        <v>3800</v>
      </c>
      <c r="C62" s="3" t="s">
        <v>196</v>
      </c>
      <c r="D62" s="25">
        <v>0</v>
      </c>
      <c r="E62" s="25">
        <v>0</v>
      </c>
      <c r="F62" s="25">
        <f>D62-E62</f>
        <v>0</v>
      </c>
      <c r="G62" s="25">
        <v>0</v>
      </c>
      <c r="H62" s="25">
        <v>0</v>
      </c>
      <c r="I62" s="25">
        <f>G62-H62</f>
        <v>0</v>
      </c>
      <c r="J62" s="25">
        <v>0</v>
      </c>
      <c r="K62" s="25">
        <v>0</v>
      </c>
      <c r="L62" s="25">
        <f>J62-K62</f>
        <v>0</v>
      </c>
      <c r="M62" s="25">
        <v>0</v>
      </c>
      <c r="N62" s="25">
        <v>0</v>
      </c>
      <c r="O62" s="25">
        <f>M62-N62</f>
        <v>0</v>
      </c>
      <c r="P62" s="25">
        <v>0</v>
      </c>
      <c r="Q62" s="78" t="e">
        <f>M62-#REF!</f>
        <v>#REF!</v>
      </c>
    </row>
    <row r="63" spans="1:17" ht="12.75">
      <c r="A63" s="44">
        <v>3990</v>
      </c>
      <c r="B63" s="44">
        <v>3990</v>
      </c>
      <c r="C63" s="3" t="s">
        <v>110</v>
      </c>
      <c r="D63" s="25">
        <v>0</v>
      </c>
      <c r="E63" s="25">
        <v>0</v>
      </c>
      <c r="F63" s="25">
        <f t="shared" si="14"/>
        <v>0</v>
      </c>
      <c r="G63" s="25">
        <v>0</v>
      </c>
      <c r="H63" s="25">
        <v>0</v>
      </c>
      <c r="I63" s="25">
        <f t="shared" si="15"/>
        <v>0</v>
      </c>
      <c r="J63" s="25">
        <v>0</v>
      </c>
      <c r="K63" s="25">
        <v>0</v>
      </c>
      <c r="L63" s="25">
        <f t="shared" si="16"/>
        <v>0</v>
      </c>
      <c r="M63" s="25">
        <v>0</v>
      </c>
      <c r="N63" s="25">
        <v>0</v>
      </c>
      <c r="O63" s="25">
        <f t="shared" si="17"/>
        <v>0</v>
      </c>
      <c r="P63" s="25">
        <v>0</v>
      </c>
      <c r="Q63" s="78" t="e">
        <f>M63-#REF!</f>
        <v>#REF!</v>
      </c>
    </row>
    <row r="64" spans="1:17" ht="12.75">
      <c r="A64" s="44">
        <v>3995</v>
      </c>
      <c r="B64" s="44">
        <v>3995</v>
      </c>
      <c r="C64" s="3" t="s">
        <v>57</v>
      </c>
      <c r="D64" s="25">
        <v>0</v>
      </c>
      <c r="E64" s="25">
        <v>0</v>
      </c>
      <c r="F64" s="25">
        <f t="shared" si="14"/>
        <v>0</v>
      </c>
      <c r="G64" s="25">
        <v>0</v>
      </c>
      <c r="H64" s="25">
        <v>0</v>
      </c>
      <c r="I64" s="25">
        <f t="shared" si="15"/>
        <v>0</v>
      </c>
      <c r="J64" s="25">
        <v>0</v>
      </c>
      <c r="K64" s="25">
        <v>0</v>
      </c>
      <c r="L64" s="25">
        <f t="shared" si="16"/>
        <v>0</v>
      </c>
      <c r="M64" s="25">
        <v>0</v>
      </c>
      <c r="N64" s="25">
        <v>0</v>
      </c>
      <c r="O64" s="25">
        <f t="shared" si="17"/>
        <v>0</v>
      </c>
      <c r="P64" s="25">
        <v>0</v>
      </c>
      <c r="Q64" s="78" t="e">
        <f>M64-#REF!</f>
        <v>#REF!</v>
      </c>
    </row>
    <row r="65" spans="1:17" ht="12.75">
      <c r="A65" s="44"/>
      <c r="B65" s="44"/>
      <c r="C65" s="17" t="s">
        <v>17</v>
      </c>
      <c r="D65" s="18">
        <f>SUM(D58:D64)</f>
        <v>0</v>
      </c>
      <c r="E65" s="18">
        <f aca="true" t="shared" si="18" ref="E65:P65">SUM(E58:E64)</f>
        <v>0</v>
      </c>
      <c r="F65" s="18">
        <f t="shared" si="18"/>
        <v>0</v>
      </c>
      <c r="G65" s="18">
        <f t="shared" si="18"/>
        <v>0</v>
      </c>
      <c r="H65" s="18">
        <f t="shared" si="18"/>
        <v>0</v>
      </c>
      <c r="I65" s="18">
        <f t="shared" si="18"/>
        <v>0</v>
      </c>
      <c r="J65" s="18">
        <f t="shared" si="18"/>
        <v>23889</v>
      </c>
      <c r="K65" s="18">
        <f t="shared" si="18"/>
        <v>19000</v>
      </c>
      <c r="L65" s="18">
        <f t="shared" si="18"/>
        <v>4889</v>
      </c>
      <c r="M65" s="18">
        <f t="shared" si="18"/>
        <v>24885</v>
      </c>
      <c r="N65" s="18">
        <f t="shared" si="18"/>
        <v>20000</v>
      </c>
      <c r="O65" s="18">
        <f t="shared" si="18"/>
        <v>4885</v>
      </c>
      <c r="P65" s="18">
        <f t="shared" si="18"/>
        <v>20000</v>
      </c>
      <c r="Q65" s="79" t="e">
        <f>M65-#REF!</f>
        <v>#REF!</v>
      </c>
    </row>
    <row r="66" spans="1:17" ht="12.75">
      <c r="A66" s="21"/>
      <c r="B66" s="21"/>
      <c r="C66" s="17" t="s">
        <v>2</v>
      </c>
      <c r="D66" s="18">
        <f>D56+D65</f>
        <v>700</v>
      </c>
      <c r="E66" s="18">
        <f aca="true" t="shared" si="19" ref="E66:P66">E56+E65</f>
        <v>27500</v>
      </c>
      <c r="F66" s="18">
        <f t="shared" si="19"/>
        <v>-26800</v>
      </c>
      <c r="G66" s="18">
        <f t="shared" si="19"/>
        <v>16500</v>
      </c>
      <c r="H66" s="18">
        <f t="shared" si="19"/>
        <v>27500</v>
      </c>
      <c r="I66" s="18">
        <f t="shared" si="19"/>
        <v>-11000</v>
      </c>
      <c r="J66" s="18">
        <f t="shared" si="19"/>
        <v>41761</v>
      </c>
      <c r="K66" s="18">
        <f t="shared" si="19"/>
        <v>46500</v>
      </c>
      <c r="L66" s="18">
        <f t="shared" si="19"/>
        <v>-4739</v>
      </c>
      <c r="M66" s="18">
        <f t="shared" si="19"/>
        <v>44385</v>
      </c>
      <c r="N66" s="18">
        <f t="shared" si="19"/>
        <v>50000</v>
      </c>
      <c r="O66" s="18">
        <f t="shared" si="19"/>
        <v>-5615</v>
      </c>
      <c r="P66" s="18">
        <f t="shared" si="19"/>
        <v>50000</v>
      </c>
      <c r="Q66" s="79" t="e">
        <f>M66-#REF!</f>
        <v>#REF!</v>
      </c>
    </row>
    <row r="67" spans="1:17" ht="12.75">
      <c r="A67" s="44"/>
      <c r="B67" s="44"/>
      <c r="C67" s="3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78"/>
    </row>
    <row r="68" spans="1:17" ht="12.75">
      <c r="A68" s="44">
        <v>4220</v>
      </c>
      <c r="B68" s="44">
        <v>4220</v>
      </c>
      <c r="C68" s="3" t="s">
        <v>112</v>
      </c>
      <c r="D68" s="25">
        <v>0</v>
      </c>
      <c r="E68" s="25">
        <v>0</v>
      </c>
      <c r="F68" s="25">
        <f aca="true" t="shared" si="20" ref="F68:F83">D68-E68</f>
        <v>0</v>
      </c>
      <c r="G68" s="25">
        <v>0</v>
      </c>
      <c r="H68" s="25">
        <v>0</v>
      </c>
      <c r="I68" s="25">
        <f aca="true" t="shared" si="21" ref="I68:I83">G68-H68</f>
        <v>0</v>
      </c>
      <c r="J68" s="25">
        <v>0</v>
      </c>
      <c r="K68" s="25">
        <v>0</v>
      </c>
      <c r="L68" s="25">
        <f aca="true" t="shared" si="22" ref="L68:L83">J68-K68</f>
        <v>0</v>
      </c>
      <c r="M68" s="25">
        <v>0</v>
      </c>
      <c r="N68" s="25">
        <v>0</v>
      </c>
      <c r="O68" s="25">
        <f aca="true" t="shared" si="23" ref="O68:O83">M68-N68</f>
        <v>0</v>
      </c>
      <c r="P68" s="25">
        <v>0</v>
      </c>
      <c r="Q68" s="78" t="e">
        <f>M68-#REF!</f>
        <v>#REF!</v>
      </c>
    </row>
    <row r="69" spans="1:17" ht="12.75">
      <c r="A69" s="44">
        <v>4221</v>
      </c>
      <c r="B69" s="44">
        <v>4221</v>
      </c>
      <c r="C69" s="3" t="s">
        <v>58</v>
      </c>
      <c r="D69" s="25">
        <v>0</v>
      </c>
      <c r="E69" s="25">
        <v>0</v>
      </c>
      <c r="F69" s="25">
        <f t="shared" si="20"/>
        <v>0</v>
      </c>
      <c r="G69" s="25">
        <v>0</v>
      </c>
      <c r="H69" s="25">
        <v>0</v>
      </c>
      <c r="I69" s="25">
        <f t="shared" si="21"/>
        <v>0</v>
      </c>
      <c r="J69" s="25">
        <v>0</v>
      </c>
      <c r="K69" s="25">
        <v>0</v>
      </c>
      <c r="L69" s="25">
        <f t="shared" si="22"/>
        <v>0</v>
      </c>
      <c r="M69" s="25">
        <v>0</v>
      </c>
      <c r="N69" s="25">
        <v>0</v>
      </c>
      <c r="O69" s="25">
        <f t="shared" si="23"/>
        <v>0</v>
      </c>
      <c r="P69" s="25">
        <v>0</v>
      </c>
      <c r="Q69" s="78" t="e">
        <f>M69-#REF!</f>
        <v>#REF!</v>
      </c>
    </row>
    <row r="70" spans="1:17" ht="12.75">
      <c r="A70" s="44">
        <v>4222</v>
      </c>
      <c r="B70" s="44">
        <v>4222</v>
      </c>
      <c r="C70" s="3" t="s">
        <v>198</v>
      </c>
      <c r="D70" s="25">
        <v>0</v>
      </c>
      <c r="E70" s="25">
        <v>0</v>
      </c>
      <c r="F70" s="25">
        <f>D70-E70</f>
        <v>0</v>
      </c>
      <c r="G70" s="25">
        <v>0</v>
      </c>
      <c r="H70" s="25">
        <v>0</v>
      </c>
      <c r="I70" s="25">
        <f>G70-H70</f>
        <v>0</v>
      </c>
      <c r="J70" s="25">
        <v>0</v>
      </c>
      <c r="K70" s="25">
        <v>0</v>
      </c>
      <c r="L70" s="25">
        <f>J70-K70</f>
        <v>0</v>
      </c>
      <c r="M70" s="25">
        <v>0</v>
      </c>
      <c r="N70" s="25">
        <v>0</v>
      </c>
      <c r="O70" s="25">
        <f>M70-N70</f>
        <v>0</v>
      </c>
      <c r="P70" s="25">
        <v>0</v>
      </c>
      <c r="Q70" s="78" t="e">
        <f>M70-#REF!</f>
        <v>#REF!</v>
      </c>
    </row>
    <row r="71" spans="1:17" ht="12.75">
      <c r="A71" s="44">
        <v>4225</v>
      </c>
      <c r="B71" s="44">
        <v>4225</v>
      </c>
      <c r="C71" s="3" t="s">
        <v>113</v>
      </c>
      <c r="D71" s="25">
        <v>0</v>
      </c>
      <c r="E71" s="25">
        <v>5000</v>
      </c>
      <c r="F71" s="25">
        <f t="shared" si="20"/>
        <v>-5000</v>
      </c>
      <c r="G71" s="25">
        <v>0</v>
      </c>
      <c r="H71" s="25">
        <v>5000</v>
      </c>
      <c r="I71" s="25">
        <f t="shared" si="21"/>
        <v>-5000</v>
      </c>
      <c r="J71" s="25">
        <v>0</v>
      </c>
      <c r="K71" s="25">
        <v>5000</v>
      </c>
      <c r="L71" s="25">
        <f t="shared" si="22"/>
        <v>-5000</v>
      </c>
      <c r="M71" s="25">
        <v>0</v>
      </c>
      <c r="N71" s="25">
        <v>5000</v>
      </c>
      <c r="O71" s="25">
        <f t="shared" si="23"/>
        <v>-5000</v>
      </c>
      <c r="P71" s="25">
        <v>5000</v>
      </c>
      <c r="Q71" s="78" t="e">
        <f>M71-#REF!</f>
        <v>#REF!</v>
      </c>
    </row>
    <row r="72" spans="1:17" ht="12.75">
      <c r="A72" s="44">
        <v>4228</v>
      </c>
      <c r="B72" s="44">
        <v>4228</v>
      </c>
      <c r="C72" s="3" t="s">
        <v>114</v>
      </c>
      <c r="D72" s="25">
        <v>0</v>
      </c>
      <c r="E72" s="25">
        <v>0</v>
      </c>
      <c r="F72" s="25">
        <f t="shared" si="20"/>
        <v>0</v>
      </c>
      <c r="G72" s="25">
        <v>0</v>
      </c>
      <c r="H72" s="25">
        <v>0</v>
      </c>
      <c r="I72" s="25">
        <f t="shared" si="21"/>
        <v>0</v>
      </c>
      <c r="J72" s="25">
        <v>0</v>
      </c>
      <c r="K72" s="25">
        <v>0</v>
      </c>
      <c r="L72" s="25">
        <f t="shared" si="22"/>
        <v>0</v>
      </c>
      <c r="M72" s="25">
        <v>0</v>
      </c>
      <c r="N72" s="25">
        <v>0</v>
      </c>
      <c r="O72" s="25">
        <f t="shared" si="23"/>
        <v>0</v>
      </c>
      <c r="P72" s="25">
        <v>0</v>
      </c>
      <c r="Q72" s="78" t="e">
        <f>M72-#REF!</f>
        <v>#REF!</v>
      </c>
    </row>
    <row r="73" spans="1:17" ht="12.75">
      <c r="A73" s="44">
        <v>4230</v>
      </c>
      <c r="B73" s="44">
        <v>4230</v>
      </c>
      <c r="C73" s="3" t="s">
        <v>115</v>
      </c>
      <c r="D73" s="25">
        <v>10000</v>
      </c>
      <c r="E73" s="25">
        <v>0</v>
      </c>
      <c r="F73" s="25">
        <f t="shared" si="20"/>
        <v>10000</v>
      </c>
      <c r="G73" s="25">
        <v>10000</v>
      </c>
      <c r="H73" s="25">
        <v>0</v>
      </c>
      <c r="I73" s="25">
        <f t="shared" si="21"/>
        <v>10000</v>
      </c>
      <c r="J73" s="25">
        <v>10000</v>
      </c>
      <c r="K73" s="25">
        <v>0</v>
      </c>
      <c r="L73" s="25">
        <f t="shared" si="22"/>
        <v>10000</v>
      </c>
      <c r="M73" s="25">
        <v>10000</v>
      </c>
      <c r="N73" s="25">
        <v>0</v>
      </c>
      <c r="O73" s="25">
        <f t="shared" si="23"/>
        <v>10000</v>
      </c>
      <c r="P73" s="25">
        <v>0</v>
      </c>
      <c r="Q73" s="78" t="e">
        <f>M73-#REF!</f>
        <v>#REF!</v>
      </c>
    </row>
    <row r="74" spans="1:17" ht="12.75">
      <c r="A74" s="44">
        <v>4241</v>
      </c>
      <c r="B74" s="44">
        <v>4241</v>
      </c>
      <c r="C74" s="3" t="s">
        <v>117</v>
      </c>
      <c r="D74" s="25">
        <v>0</v>
      </c>
      <c r="E74" s="25">
        <v>0</v>
      </c>
      <c r="F74" s="25">
        <f t="shared" si="20"/>
        <v>0</v>
      </c>
      <c r="G74" s="25">
        <v>0</v>
      </c>
      <c r="H74" s="25">
        <v>0</v>
      </c>
      <c r="I74" s="25">
        <f t="shared" si="21"/>
        <v>0</v>
      </c>
      <c r="J74" s="25">
        <v>0</v>
      </c>
      <c r="K74" s="25">
        <v>0</v>
      </c>
      <c r="L74" s="25">
        <f t="shared" si="22"/>
        <v>0</v>
      </c>
      <c r="M74" s="25">
        <v>0</v>
      </c>
      <c r="N74" s="25">
        <v>0</v>
      </c>
      <c r="O74" s="25">
        <f t="shared" si="23"/>
        <v>0</v>
      </c>
      <c r="P74" s="25">
        <v>0</v>
      </c>
      <c r="Q74" s="78" t="e">
        <f>M74-#REF!</f>
        <v>#REF!</v>
      </c>
    </row>
    <row r="75" spans="1:17" ht="12.75">
      <c r="A75" s="44">
        <v>4247</v>
      </c>
      <c r="B75" s="44">
        <v>4247</v>
      </c>
      <c r="C75" s="3" t="s">
        <v>59</v>
      </c>
      <c r="D75" s="25">
        <v>0</v>
      </c>
      <c r="E75" s="25">
        <v>0</v>
      </c>
      <c r="F75" s="25">
        <f t="shared" si="20"/>
        <v>0</v>
      </c>
      <c r="G75" s="25">
        <v>0</v>
      </c>
      <c r="H75" s="25">
        <v>0</v>
      </c>
      <c r="I75" s="25">
        <f t="shared" si="21"/>
        <v>0</v>
      </c>
      <c r="J75" s="25">
        <v>0</v>
      </c>
      <c r="K75" s="25">
        <v>0</v>
      </c>
      <c r="L75" s="25">
        <f t="shared" si="22"/>
        <v>0</v>
      </c>
      <c r="M75" s="25">
        <v>0</v>
      </c>
      <c r="N75" s="25">
        <v>0</v>
      </c>
      <c r="O75" s="25">
        <f t="shared" si="23"/>
        <v>0</v>
      </c>
      <c r="P75" s="25">
        <v>0</v>
      </c>
      <c r="Q75" s="78" t="e">
        <f>M75-#REF!</f>
        <v>#REF!</v>
      </c>
    </row>
    <row r="76" spans="1:17" ht="12.75">
      <c r="A76" s="44">
        <v>4280</v>
      </c>
      <c r="B76" s="44">
        <v>4280</v>
      </c>
      <c r="C76" s="3" t="s">
        <v>119</v>
      </c>
      <c r="D76" s="25">
        <v>0</v>
      </c>
      <c r="E76" s="25">
        <v>0</v>
      </c>
      <c r="F76" s="25">
        <f t="shared" si="20"/>
        <v>0</v>
      </c>
      <c r="G76" s="25">
        <v>0</v>
      </c>
      <c r="H76" s="25">
        <v>0</v>
      </c>
      <c r="I76" s="25">
        <f t="shared" si="21"/>
        <v>0</v>
      </c>
      <c r="J76" s="25">
        <v>0</v>
      </c>
      <c r="K76" s="25">
        <v>0</v>
      </c>
      <c r="L76" s="25">
        <f t="shared" si="22"/>
        <v>0</v>
      </c>
      <c r="M76" s="25">
        <v>0</v>
      </c>
      <c r="N76" s="25">
        <v>0</v>
      </c>
      <c r="O76" s="25">
        <f t="shared" si="23"/>
        <v>0</v>
      </c>
      <c r="P76" s="25">
        <v>0</v>
      </c>
      <c r="Q76" s="78" t="e">
        <f>M76-#REF!</f>
        <v>#REF!</v>
      </c>
    </row>
    <row r="77" spans="1:17" ht="12.75">
      <c r="A77" s="44">
        <v>4300</v>
      </c>
      <c r="B77" s="44">
        <v>4300</v>
      </c>
      <c r="C77" s="3" t="s">
        <v>120</v>
      </c>
      <c r="D77" s="25">
        <v>0</v>
      </c>
      <c r="E77" s="25">
        <v>0</v>
      </c>
      <c r="F77" s="25">
        <f t="shared" si="20"/>
        <v>0</v>
      </c>
      <c r="G77" s="25">
        <v>0</v>
      </c>
      <c r="H77" s="25">
        <v>0</v>
      </c>
      <c r="I77" s="25">
        <f t="shared" si="21"/>
        <v>0</v>
      </c>
      <c r="J77" s="25">
        <v>0</v>
      </c>
      <c r="K77" s="25">
        <v>0</v>
      </c>
      <c r="L77" s="25">
        <f t="shared" si="22"/>
        <v>0</v>
      </c>
      <c r="M77" s="25">
        <v>0</v>
      </c>
      <c r="N77" s="25">
        <v>0</v>
      </c>
      <c r="O77" s="25">
        <f t="shared" si="23"/>
        <v>0</v>
      </c>
      <c r="P77" s="25">
        <v>0</v>
      </c>
      <c r="Q77" s="78" t="e">
        <f>M77-#REF!</f>
        <v>#REF!</v>
      </c>
    </row>
    <row r="78" spans="1:17" ht="12.75">
      <c r="A78" s="44">
        <v>4331</v>
      </c>
      <c r="B78" s="44">
        <v>4331</v>
      </c>
      <c r="C78" s="3" t="s">
        <v>121</v>
      </c>
      <c r="D78" s="25">
        <v>0</v>
      </c>
      <c r="E78" s="25">
        <v>0</v>
      </c>
      <c r="F78" s="25">
        <f t="shared" si="20"/>
        <v>0</v>
      </c>
      <c r="G78" s="25">
        <v>0</v>
      </c>
      <c r="H78" s="25">
        <v>0</v>
      </c>
      <c r="I78" s="25">
        <f t="shared" si="21"/>
        <v>0</v>
      </c>
      <c r="J78" s="25">
        <v>0</v>
      </c>
      <c r="K78" s="25">
        <v>0</v>
      </c>
      <c r="L78" s="25">
        <f t="shared" si="22"/>
        <v>0</v>
      </c>
      <c r="M78" s="25">
        <v>0</v>
      </c>
      <c r="N78" s="25">
        <v>0</v>
      </c>
      <c r="O78" s="25">
        <f t="shared" si="23"/>
        <v>0</v>
      </c>
      <c r="P78" s="25">
        <v>0</v>
      </c>
      <c r="Q78" s="78" t="e">
        <f>M78-#REF!</f>
        <v>#REF!</v>
      </c>
    </row>
    <row r="79" spans="1:17" ht="12.75">
      <c r="A79" s="44">
        <v>4500</v>
      </c>
      <c r="B79" s="44">
        <v>4500</v>
      </c>
      <c r="C79" s="3" t="s">
        <v>122</v>
      </c>
      <c r="D79" s="25">
        <v>0</v>
      </c>
      <c r="E79" s="25">
        <v>0</v>
      </c>
      <c r="F79" s="25">
        <f t="shared" si="20"/>
        <v>0</v>
      </c>
      <c r="G79" s="25">
        <v>0</v>
      </c>
      <c r="H79" s="25">
        <v>0</v>
      </c>
      <c r="I79" s="25">
        <f t="shared" si="21"/>
        <v>0</v>
      </c>
      <c r="J79" s="25">
        <v>0</v>
      </c>
      <c r="K79" s="25">
        <v>0</v>
      </c>
      <c r="L79" s="25">
        <f t="shared" si="22"/>
        <v>0</v>
      </c>
      <c r="M79" s="25">
        <v>0</v>
      </c>
      <c r="N79" s="25">
        <v>0</v>
      </c>
      <c r="O79" s="25">
        <f t="shared" si="23"/>
        <v>0</v>
      </c>
      <c r="P79" s="25">
        <v>0</v>
      </c>
      <c r="Q79" s="78" t="e">
        <f>M79-#REF!</f>
        <v>#REF!</v>
      </c>
    </row>
    <row r="80" spans="1:17" ht="12.75">
      <c r="A80" s="44">
        <v>4800</v>
      </c>
      <c r="B80" s="44">
        <v>4800</v>
      </c>
      <c r="C80" s="3" t="s">
        <v>197</v>
      </c>
      <c r="D80" s="25">
        <v>0</v>
      </c>
      <c r="E80" s="25">
        <v>0</v>
      </c>
      <c r="F80" s="25">
        <f>D80-E80</f>
        <v>0</v>
      </c>
      <c r="G80" s="25">
        <v>0</v>
      </c>
      <c r="H80" s="25">
        <v>0</v>
      </c>
      <c r="I80" s="25">
        <f>G80-H80</f>
        <v>0</v>
      </c>
      <c r="J80" s="25">
        <v>0</v>
      </c>
      <c r="K80" s="25">
        <v>0</v>
      </c>
      <c r="L80" s="25">
        <f>J80-K80</f>
        <v>0</v>
      </c>
      <c r="M80" s="25">
        <v>0</v>
      </c>
      <c r="N80" s="25">
        <v>0</v>
      </c>
      <c r="O80" s="25">
        <f>M80-N80</f>
        <v>0</v>
      </c>
      <c r="P80" s="25">
        <v>0</v>
      </c>
      <c r="Q80" s="78" t="e">
        <f>M80-#REF!</f>
        <v>#REF!</v>
      </c>
    </row>
    <row r="81" spans="1:17" ht="12.75">
      <c r="A81" s="44">
        <v>4990</v>
      </c>
      <c r="B81" s="44">
        <v>4990</v>
      </c>
      <c r="C81" s="3" t="s">
        <v>123</v>
      </c>
      <c r="D81" s="25">
        <v>-3000</v>
      </c>
      <c r="E81" s="25">
        <v>0</v>
      </c>
      <c r="F81" s="25">
        <f>D81-E81</f>
        <v>-3000</v>
      </c>
      <c r="G81" s="25">
        <v>-3000</v>
      </c>
      <c r="H81" s="25">
        <v>0</v>
      </c>
      <c r="I81" s="25">
        <f>G81-H81</f>
        <v>-3000</v>
      </c>
      <c r="J81" s="25">
        <v>19900</v>
      </c>
      <c r="K81" s="25">
        <v>0</v>
      </c>
      <c r="L81" s="25">
        <f>J81-K81</f>
        <v>19900</v>
      </c>
      <c r="M81" s="25">
        <v>21100</v>
      </c>
      <c r="N81" s="25">
        <v>0</v>
      </c>
      <c r="O81" s="25">
        <f>M81-N81</f>
        <v>21100</v>
      </c>
      <c r="P81" s="25">
        <v>0</v>
      </c>
      <c r="Q81" s="78" t="e">
        <f>M81-#REF!</f>
        <v>#REF!</v>
      </c>
    </row>
    <row r="82" spans="1:17" ht="12.75">
      <c r="A82" s="44">
        <v>6550</v>
      </c>
      <c r="B82" s="44">
        <v>6550</v>
      </c>
      <c r="C82" s="3" t="s">
        <v>141</v>
      </c>
      <c r="D82" s="25">
        <v>4599</v>
      </c>
      <c r="E82" s="25">
        <v>10000</v>
      </c>
      <c r="F82" s="25">
        <f>D82-E82</f>
        <v>-5401</v>
      </c>
      <c r="G82" s="25">
        <v>4599</v>
      </c>
      <c r="H82" s="25">
        <v>10000</v>
      </c>
      <c r="I82" s="25">
        <f>G82-H82</f>
        <v>-5401</v>
      </c>
      <c r="J82" s="25">
        <v>6298</v>
      </c>
      <c r="K82" s="25">
        <v>10000</v>
      </c>
      <c r="L82" s="25">
        <f>J82-K82</f>
        <v>-3702</v>
      </c>
      <c r="M82" s="25">
        <v>6298</v>
      </c>
      <c r="N82" s="25">
        <v>10000</v>
      </c>
      <c r="O82" s="25">
        <f>M82-N82</f>
        <v>-3702</v>
      </c>
      <c r="P82" s="25">
        <v>10000</v>
      </c>
      <c r="Q82" s="78" t="e">
        <f>M82-#REF!</f>
        <v>#REF!</v>
      </c>
    </row>
    <row r="83" spans="1:17" ht="12.75">
      <c r="A83" s="44">
        <v>6555</v>
      </c>
      <c r="B83" s="44">
        <v>6555</v>
      </c>
      <c r="C83" s="3" t="s">
        <v>142</v>
      </c>
      <c r="D83" s="25">
        <v>0</v>
      </c>
      <c r="E83" s="25">
        <v>0</v>
      </c>
      <c r="F83" s="25">
        <f t="shared" si="20"/>
        <v>0</v>
      </c>
      <c r="G83" s="25">
        <v>0</v>
      </c>
      <c r="H83" s="25">
        <v>0</v>
      </c>
      <c r="I83" s="25">
        <f t="shared" si="21"/>
        <v>0</v>
      </c>
      <c r="J83" s="25">
        <v>0</v>
      </c>
      <c r="K83" s="25">
        <v>0</v>
      </c>
      <c r="L83" s="25">
        <f t="shared" si="22"/>
        <v>0</v>
      </c>
      <c r="M83" s="25">
        <v>0</v>
      </c>
      <c r="N83" s="25">
        <v>0</v>
      </c>
      <c r="O83" s="25">
        <f t="shared" si="23"/>
        <v>0</v>
      </c>
      <c r="P83" s="25">
        <v>0</v>
      </c>
      <c r="Q83" s="78" t="e">
        <f>M83-#REF!</f>
        <v>#REF!</v>
      </c>
    </row>
    <row r="84" spans="1:17" ht="12.75">
      <c r="A84" s="21"/>
      <c r="B84" s="21"/>
      <c r="C84" s="17" t="s">
        <v>7</v>
      </c>
      <c r="D84" s="18">
        <f aca="true" t="shared" si="24" ref="D84:P84">SUM(D68:D83)</f>
        <v>11599</v>
      </c>
      <c r="E84" s="18">
        <f t="shared" si="24"/>
        <v>15000</v>
      </c>
      <c r="F84" s="18">
        <f t="shared" si="24"/>
        <v>-3401</v>
      </c>
      <c r="G84" s="18">
        <f t="shared" si="24"/>
        <v>11599</v>
      </c>
      <c r="H84" s="18">
        <f t="shared" si="24"/>
        <v>15000</v>
      </c>
      <c r="I84" s="18">
        <f t="shared" si="24"/>
        <v>-3401</v>
      </c>
      <c r="J84" s="18">
        <f t="shared" si="24"/>
        <v>36198</v>
      </c>
      <c r="K84" s="18">
        <f t="shared" si="24"/>
        <v>15000</v>
      </c>
      <c r="L84" s="18">
        <f t="shared" si="24"/>
        <v>21198</v>
      </c>
      <c r="M84" s="18">
        <f t="shared" si="24"/>
        <v>37398</v>
      </c>
      <c r="N84" s="18">
        <f t="shared" si="24"/>
        <v>15000</v>
      </c>
      <c r="O84" s="18">
        <f t="shared" si="24"/>
        <v>22398</v>
      </c>
      <c r="P84" s="18">
        <f t="shared" si="24"/>
        <v>15000</v>
      </c>
      <c r="Q84" s="79" t="e">
        <f>M84-#REF!</f>
        <v>#REF!</v>
      </c>
    </row>
    <row r="85" spans="1:17" ht="12.75">
      <c r="A85" s="44"/>
      <c r="B85" s="44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78"/>
    </row>
    <row r="86" spans="1:17" ht="12.75">
      <c r="A86" s="44">
        <v>4240</v>
      </c>
      <c r="B86" s="44">
        <v>4240</v>
      </c>
      <c r="C86" s="3" t="s">
        <v>116</v>
      </c>
      <c r="D86" s="25">
        <v>0</v>
      </c>
      <c r="E86" s="25">
        <v>0</v>
      </c>
      <c r="F86" s="25">
        <f aca="true" t="shared" si="25" ref="F86:F108">D86-E86</f>
        <v>0</v>
      </c>
      <c r="G86" s="25">
        <v>480</v>
      </c>
      <c r="H86" s="25">
        <v>0</v>
      </c>
      <c r="I86" s="25">
        <f aca="true" t="shared" si="26" ref="I86:I108">G86-H86</f>
        <v>480</v>
      </c>
      <c r="J86" s="25">
        <v>480</v>
      </c>
      <c r="K86" s="25">
        <v>0</v>
      </c>
      <c r="L86" s="25">
        <f aca="true" t="shared" si="27" ref="L86:L108">J86-K86</f>
        <v>480</v>
      </c>
      <c r="M86" s="25">
        <v>480</v>
      </c>
      <c r="N86" s="25">
        <v>0</v>
      </c>
      <c r="O86" s="25">
        <f aca="true" t="shared" si="28" ref="O86:O108">M86-N86</f>
        <v>480</v>
      </c>
      <c r="P86" s="25">
        <v>0</v>
      </c>
      <c r="Q86" s="78" t="e">
        <f>M86-#REF!</f>
        <v>#REF!</v>
      </c>
    </row>
    <row r="87" spans="1:17" ht="12.75">
      <c r="A87" s="44">
        <v>4250</v>
      </c>
      <c r="B87" s="44">
        <v>4250</v>
      </c>
      <c r="C87" s="3" t="s">
        <v>118</v>
      </c>
      <c r="D87" s="25">
        <v>0</v>
      </c>
      <c r="E87" s="25">
        <v>0</v>
      </c>
      <c r="F87" s="25">
        <f>D87-E87</f>
        <v>0</v>
      </c>
      <c r="G87" s="25">
        <v>0</v>
      </c>
      <c r="H87" s="25">
        <v>0</v>
      </c>
      <c r="I87" s="25">
        <f>G87-H87</f>
        <v>0</v>
      </c>
      <c r="J87" s="25">
        <v>0</v>
      </c>
      <c r="K87" s="25">
        <v>0</v>
      </c>
      <c r="L87" s="25">
        <f>J87-K87</f>
        <v>0</v>
      </c>
      <c r="M87" s="25">
        <v>0</v>
      </c>
      <c r="N87" s="25">
        <v>0</v>
      </c>
      <c r="O87" s="25">
        <f>M87-N87</f>
        <v>0</v>
      </c>
      <c r="P87" s="25">
        <v>0</v>
      </c>
      <c r="Q87" s="78" t="e">
        <f>M87-#REF!</f>
        <v>#REF!</v>
      </c>
    </row>
    <row r="88" spans="1:17" ht="12.75">
      <c r="A88" s="44">
        <v>5000</v>
      </c>
      <c r="B88" s="44">
        <v>5000</v>
      </c>
      <c r="C88" s="3" t="s">
        <v>124</v>
      </c>
      <c r="D88" s="25">
        <v>0</v>
      </c>
      <c r="E88" s="25">
        <v>0</v>
      </c>
      <c r="F88" s="25">
        <f>D88-E88</f>
        <v>0</v>
      </c>
      <c r="G88" s="25">
        <v>0</v>
      </c>
      <c r="H88" s="25">
        <v>0</v>
      </c>
      <c r="I88" s="25">
        <f>G88-H88</f>
        <v>0</v>
      </c>
      <c r="J88" s="25">
        <v>0</v>
      </c>
      <c r="K88" s="25">
        <v>0</v>
      </c>
      <c r="L88" s="25">
        <f>J88-K88</f>
        <v>0</v>
      </c>
      <c r="M88" s="25">
        <v>0</v>
      </c>
      <c r="N88" s="25">
        <v>0</v>
      </c>
      <c r="O88" s="25">
        <f>M88-N88</f>
        <v>0</v>
      </c>
      <c r="P88" s="25">
        <v>0</v>
      </c>
      <c r="Q88" s="78" t="e">
        <f>M88-#REF!</f>
        <v>#REF!</v>
      </c>
    </row>
    <row r="89" spans="1:17" ht="12.75">
      <c r="A89" s="44">
        <v>5006</v>
      </c>
      <c r="B89" s="44">
        <v>5006</v>
      </c>
      <c r="C89" s="3" t="s">
        <v>185</v>
      </c>
      <c r="D89" s="25">
        <v>0</v>
      </c>
      <c r="E89" s="25">
        <v>0</v>
      </c>
      <c r="F89" s="25">
        <f>D89-E89</f>
        <v>0</v>
      </c>
      <c r="G89" s="25">
        <v>0</v>
      </c>
      <c r="H89" s="25">
        <v>0</v>
      </c>
      <c r="I89" s="25">
        <f>G89-H89</f>
        <v>0</v>
      </c>
      <c r="J89" s="25">
        <v>0</v>
      </c>
      <c r="K89" s="25">
        <v>0</v>
      </c>
      <c r="L89" s="25">
        <f>J89-K89</f>
        <v>0</v>
      </c>
      <c r="M89" s="25">
        <v>0</v>
      </c>
      <c r="N89" s="25">
        <v>0</v>
      </c>
      <c r="O89" s="25">
        <f>M89-N89</f>
        <v>0</v>
      </c>
      <c r="P89" s="25">
        <v>0</v>
      </c>
      <c r="Q89" s="78" t="e">
        <f>M89-#REF!</f>
        <v>#REF!</v>
      </c>
    </row>
    <row r="90" spans="1:17" ht="12.75">
      <c r="A90" s="75">
        <v>5007</v>
      </c>
      <c r="B90" s="44">
        <v>5007</v>
      </c>
      <c r="C90" s="3" t="s">
        <v>65</v>
      </c>
      <c r="D90" s="25">
        <v>0</v>
      </c>
      <c r="E90" s="25">
        <v>0</v>
      </c>
      <c r="F90" s="25">
        <f t="shared" si="25"/>
        <v>0</v>
      </c>
      <c r="G90" s="25">
        <v>0</v>
      </c>
      <c r="H90" s="25">
        <v>0</v>
      </c>
      <c r="I90" s="25">
        <f t="shared" si="26"/>
        <v>0</v>
      </c>
      <c r="J90" s="25">
        <v>0</v>
      </c>
      <c r="K90" s="25">
        <v>0</v>
      </c>
      <c r="L90" s="25">
        <f t="shared" si="27"/>
        <v>0</v>
      </c>
      <c r="M90" s="25">
        <v>0</v>
      </c>
      <c r="N90" s="25">
        <v>0</v>
      </c>
      <c r="O90" s="25">
        <f t="shared" si="28"/>
        <v>0</v>
      </c>
      <c r="P90" s="25">
        <v>0</v>
      </c>
      <c r="Q90" s="78" t="e">
        <f>M90-#REF!</f>
        <v>#REF!</v>
      </c>
    </row>
    <row r="91" spans="1:17" ht="12.75">
      <c r="A91" s="44">
        <v>5010</v>
      </c>
      <c r="B91" s="44">
        <v>5010</v>
      </c>
      <c r="C91" s="3" t="s">
        <v>125</v>
      </c>
      <c r="D91" s="25">
        <v>0</v>
      </c>
      <c r="E91" s="25">
        <v>0</v>
      </c>
      <c r="F91" s="25">
        <f t="shared" si="25"/>
        <v>0</v>
      </c>
      <c r="G91" s="25">
        <v>0</v>
      </c>
      <c r="H91" s="25">
        <v>0</v>
      </c>
      <c r="I91" s="25">
        <f t="shared" si="26"/>
        <v>0</v>
      </c>
      <c r="J91" s="25">
        <v>0</v>
      </c>
      <c r="K91" s="25">
        <v>0</v>
      </c>
      <c r="L91" s="25">
        <f t="shared" si="27"/>
        <v>0</v>
      </c>
      <c r="M91" s="25">
        <v>0</v>
      </c>
      <c r="N91" s="25">
        <v>0</v>
      </c>
      <c r="O91" s="25">
        <f t="shared" si="28"/>
        <v>0</v>
      </c>
      <c r="P91" s="25">
        <v>0</v>
      </c>
      <c r="Q91" s="78" t="e">
        <f>M91-#REF!</f>
        <v>#REF!</v>
      </c>
    </row>
    <row r="92" spans="1:17" ht="12.75">
      <c r="A92" s="44">
        <v>5040</v>
      </c>
      <c r="B92" s="44">
        <v>5040</v>
      </c>
      <c r="C92" s="3" t="s">
        <v>55</v>
      </c>
      <c r="D92" s="25">
        <v>0</v>
      </c>
      <c r="E92" s="25">
        <v>0</v>
      </c>
      <c r="F92" s="25">
        <f t="shared" si="25"/>
        <v>0</v>
      </c>
      <c r="G92" s="25">
        <v>0</v>
      </c>
      <c r="H92" s="25">
        <v>0</v>
      </c>
      <c r="I92" s="25">
        <f t="shared" si="26"/>
        <v>0</v>
      </c>
      <c r="J92" s="25">
        <v>0</v>
      </c>
      <c r="K92" s="25">
        <v>0</v>
      </c>
      <c r="L92" s="25">
        <f t="shared" si="27"/>
        <v>0</v>
      </c>
      <c r="M92" s="25">
        <v>0</v>
      </c>
      <c r="N92" s="25">
        <v>0</v>
      </c>
      <c r="O92" s="25">
        <f t="shared" si="28"/>
        <v>0</v>
      </c>
      <c r="P92" s="25">
        <v>0</v>
      </c>
      <c r="Q92" s="78" t="e">
        <f>M92-#REF!</f>
        <v>#REF!</v>
      </c>
    </row>
    <row r="93" spans="1:17" ht="12.75">
      <c r="A93" s="44">
        <v>5090</v>
      </c>
      <c r="B93" s="44">
        <v>5090</v>
      </c>
      <c r="C93" s="3" t="s">
        <v>126</v>
      </c>
      <c r="D93" s="25">
        <v>0</v>
      </c>
      <c r="E93" s="25">
        <v>0</v>
      </c>
      <c r="F93" s="25">
        <f t="shared" si="25"/>
        <v>0</v>
      </c>
      <c r="G93" s="25">
        <v>0</v>
      </c>
      <c r="H93" s="25">
        <v>0</v>
      </c>
      <c r="I93" s="25">
        <f t="shared" si="26"/>
        <v>0</v>
      </c>
      <c r="J93" s="25">
        <v>0</v>
      </c>
      <c r="K93" s="25">
        <v>0</v>
      </c>
      <c r="L93" s="25">
        <f t="shared" si="27"/>
        <v>0</v>
      </c>
      <c r="M93" s="25">
        <v>0</v>
      </c>
      <c r="N93" s="25">
        <v>0</v>
      </c>
      <c r="O93" s="25">
        <f t="shared" si="28"/>
        <v>0</v>
      </c>
      <c r="P93" s="25">
        <v>0</v>
      </c>
      <c r="Q93" s="78" t="e">
        <f>M93-#REF!</f>
        <v>#REF!</v>
      </c>
    </row>
    <row r="94" spans="1:17" ht="12.75">
      <c r="A94" s="44">
        <v>5100</v>
      </c>
      <c r="B94" s="44">
        <v>5100</v>
      </c>
      <c r="C94" s="3" t="s">
        <v>60</v>
      </c>
      <c r="D94" s="25">
        <v>3920</v>
      </c>
      <c r="E94" s="25">
        <v>10000</v>
      </c>
      <c r="F94" s="25">
        <f t="shared" si="25"/>
        <v>-6080</v>
      </c>
      <c r="G94" s="25">
        <v>5040</v>
      </c>
      <c r="H94" s="25">
        <v>10000</v>
      </c>
      <c r="I94" s="25">
        <f t="shared" si="26"/>
        <v>-4960</v>
      </c>
      <c r="J94" s="25">
        <v>5040</v>
      </c>
      <c r="K94" s="25">
        <v>12000</v>
      </c>
      <c r="L94" s="25">
        <f t="shared" si="27"/>
        <v>-6960</v>
      </c>
      <c r="M94" s="25">
        <v>5040</v>
      </c>
      <c r="N94" s="25">
        <v>18915</v>
      </c>
      <c r="O94" s="25">
        <f t="shared" si="28"/>
        <v>-13875</v>
      </c>
      <c r="P94" s="25">
        <v>18915</v>
      </c>
      <c r="Q94" s="78" t="e">
        <f>M94-#REF!</f>
        <v>#REF!</v>
      </c>
    </row>
    <row r="95" spans="1:17" ht="12.75">
      <c r="A95" s="44">
        <v>5180</v>
      </c>
      <c r="B95" s="44">
        <v>5180</v>
      </c>
      <c r="C95" s="3" t="s">
        <v>127</v>
      </c>
      <c r="D95" s="25">
        <v>0</v>
      </c>
      <c r="E95" s="25">
        <v>0</v>
      </c>
      <c r="F95" s="25">
        <f t="shared" si="25"/>
        <v>0</v>
      </c>
      <c r="G95" s="25">
        <v>0</v>
      </c>
      <c r="H95" s="25">
        <v>0</v>
      </c>
      <c r="I95" s="25">
        <f t="shared" si="26"/>
        <v>0</v>
      </c>
      <c r="J95" s="25">
        <v>0</v>
      </c>
      <c r="K95" s="25">
        <v>0</v>
      </c>
      <c r="L95" s="25">
        <f t="shared" si="27"/>
        <v>0</v>
      </c>
      <c r="M95" s="25">
        <v>0</v>
      </c>
      <c r="N95" s="25">
        <v>0</v>
      </c>
      <c r="O95" s="25">
        <f t="shared" si="28"/>
        <v>0</v>
      </c>
      <c r="P95" s="25">
        <v>0</v>
      </c>
      <c r="Q95" s="78" t="e">
        <f>M95-#REF!</f>
        <v>#REF!</v>
      </c>
    </row>
    <row r="96" spans="1:17" ht="12.75">
      <c r="A96" s="44">
        <v>5182</v>
      </c>
      <c r="B96" s="44">
        <v>5182</v>
      </c>
      <c r="C96" s="3" t="s">
        <v>128</v>
      </c>
      <c r="D96" s="25">
        <v>0</v>
      </c>
      <c r="E96" s="25">
        <v>0</v>
      </c>
      <c r="F96" s="25">
        <f t="shared" si="25"/>
        <v>0</v>
      </c>
      <c r="G96" s="25">
        <v>0</v>
      </c>
      <c r="H96" s="25">
        <v>0</v>
      </c>
      <c r="I96" s="25">
        <f t="shared" si="26"/>
        <v>0</v>
      </c>
      <c r="J96" s="25">
        <v>0</v>
      </c>
      <c r="K96" s="25">
        <v>0</v>
      </c>
      <c r="L96" s="25">
        <f t="shared" si="27"/>
        <v>0</v>
      </c>
      <c r="M96" s="25">
        <v>0</v>
      </c>
      <c r="N96" s="25">
        <v>0</v>
      </c>
      <c r="O96" s="25">
        <f t="shared" si="28"/>
        <v>0</v>
      </c>
      <c r="P96" s="25">
        <v>0</v>
      </c>
      <c r="Q96" s="78" t="e">
        <f>M96-#REF!</f>
        <v>#REF!</v>
      </c>
    </row>
    <row r="97" spans="1:17" ht="12.75">
      <c r="A97" s="44">
        <v>5210</v>
      </c>
      <c r="B97" s="44">
        <v>5210</v>
      </c>
      <c r="C97" s="3" t="s">
        <v>129</v>
      </c>
      <c r="D97" s="25">
        <v>0</v>
      </c>
      <c r="E97" s="25">
        <v>0</v>
      </c>
      <c r="F97" s="25">
        <f t="shared" si="25"/>
        <v>0</v>
      </c>
      <c r="G97" s="25">
        <v>0</v>
      </c>
      <c r="H97" s="25">
        <v>0</v>
      </c>
      <c r="I97" s="25">
        <f t="shared" si="26"/>
        <v>0</v>
      </c>
      <c r="J97" s="25">
        <v>0</v>
      </c>
      <c r="K97" s="25">
        <v>0</v>
      </c>
      <c r="L97" s="25">
        <f t="shared" si="27"/>
        <v>0</v>
      </c>
      <c r="M97" s="25">
        <v>0</v>
      </c>
      <c r="N97" s="25">
        <v>0</v>
      </c>
      <c r="O97" s="25">
        <f t="shared" si="28"/>
        <v>0</v>
      </c>
      <c r="P97" s="25">
        <v>0</v>
      </c>
      <c r="Q97" s="78" t="e">
        <f>M97-#REF!</f>
        <v>#REF!</v>
      </c>
    </row>
    <row r="98" spans="1:17" ht="12.75">
      <c r="A98" s="44">
        <v>5230</v>
      </c>
      <c r="B98" s="44">
        <v>5230</v>
      </c>
      <c r="C98" s="3" t="s">
        <v>61</v>
      </c>
      <c r="D98" s="25">
        <v>0</v>
      </c>
      <c r="E98" s="25">
        <v>0</v>
      </c>
      <c r="F98" s="25">
        <f t="shared" si="25"/>
        <v>0</v>
      </c>
      <c r="G98" s="25">
        <v>0</v>
      </c>
      <c r="H98" s="25">
        <v>0</v>
      </c>
      <c r="I98" s="25">
        <f t="shared" si="26"/>
        <v>0</v>
      </c>
      <c r="J98" s="25">
        <v>0</v>
      </c>
      <c r="K98" s="25">
        <v>0</v>
      </c>
      <c r="L98" s="25">
        <f t="shared" si="27"/>
        <v>0</v>
      </c>
      <c r="M98" s="25">
        <v>0</v>
      </c>
      <c r="N98" s="25">
        <v>0</v>
      </c>
      <c r="O98" s="25">
        <f t="shared" si="28"/>
        <v>0</v>
      </c>
      <c r="P98" s="25">
        <v>0</v>
      </c>
      <c r="Q98" s="78" t="e">
        <f>M98-#REF!</f>
        <v>#REF!</v>
      </c>
    </row>
    <row r="99" spans="1:17" ht="12.75">
      <c r="A99" s="44">
        <v>5231</v>
      </c>
      <c r="B99" s="44">
        <v>5231</v>
      </c>
      <c r="C99" s="3" t="s">
        <v>62</v>
      </c>
      <c r="D99" s="25">
        <v>0</v>
      </c>
      <c r="E99" s="25">
        <v>0</v>
      </c>
      <c r="F99" s="25">
        <f t="shared" si="25"/>
        <v>0</v>
      </c>
      <c r="G99" s="25">
        <v>0</v>
      </c>
      <c r="H99" s="25">
        <v>0</v>
      </c>
      <c r="I99" s="25">
        <f t="shared" si="26"/>
        <v>0</v>
      </c>
      <c r="J99" s="25">
        <v>0</v>
      </c>
      <c r="K99" s="25">
        <v>0</v>
      </c>
      <c r="L99" s="25">
        <f t="shared" si="27"/>
        <v>0</v>
      </c>
      <c r="M99" s="25">
        <v>0</v>
      </c>
      <c r="N99" s="25">
        <v>0</v>
      </c>
      <c r="O99" s="25">
        <f t="shared" si="28"/>
        <v>0</v>
      </c>
      <c r="P99" s="25">
        <v>0</v>
      </c>
      <c r="Q99" s="78" t="e">
        <f>M99-#REF!</f>
        <v>#REF!</v>
      </c>
    </row>
    <row r="100" spans="1:17" ht="12.75">
      <c r="A100" s="44">
        <v>5250</v>
      </c>
      <c r="B100" s="44">
        <v>5250</v>
      </c>
      <c r="C100" s="3" t="s">
        <v>130</v>
      </c>
      <c r="D100" s="25">
        <v>0</v>
      </c>
      <c r="E100" s="25">
        <v>0</v>
      </c>
      <c r="F100" s="25">
        <f t="shared" si="25"/>
        <v>0</v>
      </c>
      <c r="G100" s="25">
        <v>0</v>
      </c>
      <c r="H100" s="25">
        <v>0</v>
      </c>
      <c r="I100" s="25">
        <f t="shared" si="26"/>
        <v>0</v>
      </c>
      <c r="J100" s="25">
        <v>0</v>
      </c>
      <c r="K100" s="25">
        <v>0</v>
      </c>
      <c r="L100" s="25">
        <f t="shared" si="27"/>
        <v>0</v>
      </c>
      <c r="M100" s="25">
        <v>0</v>
      </c>
      <c r="N100" s="25">
        <v>0</v>
      </c>
      <c r="O100" s="25">
        <f t="shared" si="28"/>
        <v>0</v>
      </c>
      <c r="P100" s="25">
        <v>0</v>
      </c>
      <c r="Q100" s="78" t="e">
        <f>M100-#REF!</f>
        <v>#REF!</v>
      </c>
    </row>
    <row r="101" spans="1:17" ht="12.75">
      <c r="A101" s="44">
        <v>5290</v>
      </c>
      <c r="B101" s="44">
        <v>5290</v>
      </c>
      <c r="C101" s="3" t="s">
        <v>131</v>
      </c>
      <c r="D101" s="25">
        <v>0</v>
      </c>
      <c r="E101" s="25">
        <v>0</v>
      </c>
      <c r="F101" s="25">
        <f t="shared" si="25"/>
        <v>0</v>
      </c>
      <c r="G101" s="25">
        <v>0</v>
      </c>
      <c r="H101" s="25">
        <v>0</v>
      </c>
      <c r="I101" s="25">
        <f t="shared" si="26"/>
        <v>0</v>
      </c>
      <c r="J101" s="25">
        <v>0</v>
      </c>
      <c r="K101" s="25">
        <v>0</v>
      </c>
      <c r="L101" s="25">
        <f t="shared" si="27"/>
        <v>0</v>
      </c>
      <c r="M101" s="25">
        <v>0</v>
      </c>
      <c r="N101" s="25">
        <v>0</v>
      </c>
      <c r="O101" s="25">
        <f t="shared" si="28"/>
        <v>0</v>
      </c>
      <c r="P101" s="25">
        <v>0</v>
      </c>
      <c r="Q101" s="78" t="e">
        <f>M101-#REF!</f>
        <v>#REF!</v>
      </c>
    </row>
    <row r="102" spans="1:17" ht="12.75">
      <c r="A102" s="44">
        <v>5330</v>
      </c>
      <c r="B102" s="44">
        <v>5330</v>
      </c>
      <c r="C102" s="3" t="s">
        <v>132</v>
      </c>
      <c r="D102" s="25">
        <v>0</v>
      </c>
      <c r="E102" s="25">
        <v>0</v>
      </c>
      <c r="F102" s="25">
        <f t="shared" si="25"/>
        <v>0</v>
      </c>
      <c r="G102" s="25">
        <v>0</v>
      </c>
      <c r="H102" s="25">
        <v>0</v>
      </c>
      <c r="I102" s="25">
        <f t="shared" si="26"/>
        <v>0</v>
      </c>
      <c r="J102" s="25">
        <v>0</v>
      </c>
      <c r="K102" s="25">
        <v>0</v>
      </c>
      <c r="L102" s="25">
        <f t="shared" si="27"/>
        <v>0</v>
      </c>
      <c r="M102" s="25">
        <v>0</v>
      </c>
      <c r="N102" s="25">
        <v>0</v>
      </c>
      <c r="O102" s="25">
        <f t="shared" si="28"/>
        <v>0</v>
      </c>
      <c r="P102" s="25">
        <v>0</v>
      </c>
      <c r="Q102" s="78" t="e">
        <f>M102-#REF!</f>
        <v>#REF!</v>
      </c>
    </row>
    <row r="103" spans="1:17" ht="12.75">
      <c r="A103" s="44">
        <v>5400</v>
      </c>
      <c r="B103" s="44">
        <v>5400</v>
      </c>
      <c r="C103" s="3" t="s">
        <v>133</v>
      </c>
      <c r="D103" s="25">
        <v>0</v>
      </c>
      <c r="E103" s="25">
        <v>0</v>
      </c>
      <c r="F103" s="25">
        <f t="shared" si="25"/>
        <v>0</v>
      </c>
      <c r="G103" s="25">
        <v>0</v>
      </c>
      <c r="H103" s="25">
        <v>0</v>
      </c>
      <c r="I103" s="25">
        <f t="shared" si="26"/>
        <v>0</v>
      </c>
      <c r="J103" s="25">
        <v>0</v>
      </c>
      <c r="K103" s="25">
        <v>0</v>
      </c>
      <c r="L103" s="25">
        <f t="shared" si="27"/>
        <v>0</v>
      </c>
      <c r="M103" s="25">
        <v>0</v>
      </c>
      <c r="N103" s="25">
        <v>0</v>
      </c>
      <c r="O103" s="25">
        <f t="shared" si="28"/>
        <v>0</v>
      </c>
      <c r="P103" s="25">
        <v>0</v>
      </c>
      <c r="Q103" s="78" t="e">
        <f>M103-#REF!</f>
        <v>#REF!</v>
      </c>
    </row>
    <row r="104" spans="1:17" ht="12.75">
      <c r="A104" s="44">
        <v>5425</v>
      </c>
      <c r="B104" s="44">
        <v>5425</v>
      </c>
      <c r="C104" s="3" t="s">
        <v>134</v>
      </c>
      <c r="D104" s="25">
        <v>0</v>
      </c>
      <c r="E104" s="25">
        <v>0</v>
      </c>
      <c r="F104" s="25">
        <f t="shared" si="25"/>
        <v>0</v>
      </c>
      <c r="G104" s="25">
        <v>0</v>
      </c>
      <c r="H104" s="25">
        <v>0</v>
      </c>
      <c r="I104" s="25">
        <f t="shared" si="26"/>
        <v>0</v>
      </c>
      <c r="J104" s="25">
        <v>0</v>
      </c>
      <c r="K104" s="25">
        <v>0</v>
      </c>
      <c r="L104" s="25">
        <f t="shared" si="27"/>
        <v>0</v>
      </c>
      <c r="M104" s="25">
        <v>0</v>
      </c>
      <c r="N104" s="25">
        <v>0</v>
      </c>
      <c r="O104" s="25">
        <f t="shared" si="28"/>
        <v>0</v>
      </c>
      <c r="P104" s="25">
        <v>0</v>
      </c>
      <c r="Q104" s="78" t="e">
        <f>M104-#REF!</f>
        <v>#REF!</v>
      </c>
    </row>
    <row r="105" spans="1:17" ht="12.75">
      <c r="A105" s="44">
        <v>5800</v>
      </c>
      <c r="B105" s="44">
        <v>5800</v>
      </c>
      <c r="C105" s="3" t="s">
        <v>63</v>
      </c>
      <c r="D105" s="25">
        <v>0</v>
      </c>
      <c r="E105" s="25">
        <v>0</v>
      </c>
      <c r="F105" s="25">
        <f t="shared" si="25"/>
        <v>0</v>
      </c>
      <c r="G105" s="25">
        <v>0</v>
      </c>
      <c r="H105" s="25">
        <v>0</v>
      </c>
      <c r="I105" s="25">
        <f t="shared" si="26"/>
        <v>0</v>
      </c>
      <c r="J105" s="25">
        <v>0</v>
      </c>
      <c r="K105" s="25">
        <v>0</v>
      </c>
      <c r="L105" s="25">
        <f t="shared" si="27"/>
        <v>0</v>
      </c>
      <c r="M105" s="25">
        <v>0</v>
      </c>
      <c r="N105" s="25">
        <v>0</v>
      </c>
      <c r="O105" s="25">
        <f t="shared" si="28"/>
        <v>0</v>
      </c>
      <c r="P105" s="25">
        <v>0</v>
      </c>
      <c r="Q105" s="78" t="e">
        <f>M105-#REF!</f>
        <v>#REF!</v>
      </c>
    </row>
    <row r="106" spans="1:17" ht="12.75">
      <c r="A106" s="44">
        <v>5950</v>
      </c>
      <c r="B106" s="44">
        <v>5950</v>
      </c>
      <c r="C106" s="76" t="s">
        <v>135</v>
      </c>
      <c r="D106" s="25">
        <v>0</v>
      </c>
      <c r="E106" s="25">
        <v>0</v>
      </c>
      <c r="F106" s="25">
        <f t="shared" si="25"/>
        <v>0</v>
      </c>
      <c r="G106" s="25">
        <v>0</v>
      </c>
      <c r="H106" s="25">
        <v>0</v>
      </c>
      <c r="I106" s="25">
        <f t="shared" si="26"/>
        <v>0</v>
      </c>
      <c r="J106" s="25">
        <v>0</v>
      </c>
      <c r="K106" s="25">
        <v>0</v>
      </c>
      <c r="L106" s="25">
        <f t="shared" si="27"/>
        <v>0</v>
      </c>
      <c r="M106" s="25">
        <v>0</v>
      </c>
      <c r="N106" s="25">
        <v>0</v>
      </c>
      <c r="O106" s="25">
        <f t="shared" si="28"/>
        <v>0</v>
      </c>
      <c r="P106" s="25">
        <v>0</v>
      </c>
      <c r="Q106" s="78" t="e">
        <f>M106-#REF!</f>
        <v>#REF!</v>
      </c>
    </row>
    <row r="107" spans="1:17" ht="12.75">
      <c r="A107" s="44">
        <v>5990</v>
      </c>
      <c r="B107" s="44">
        <v>5990</v>
      </c>
      <c r="C107" s="3" t="s">
        <v>136</v>
      </c>
      <c r="D107" s="25">
        <v>0</v>
      </c>
      <c r="E107" s="25">
        <v>0</v>
      </c>
      <c r="F107" s="25">
        <f>D107-E107</f>
        <v>0</v>
      </c>
      <c r="G107" s="25">
        <v>0</v>
      </c>
      <c r="H107" s="25">
        <v>0</v>
      </c>
      <c r="I107" s="25">
        <f>G107-H107</f>
        <v>0</v>
      </c>
      <c r="J107" s="25">
        <v>0</v>
      </c>
      <c r="K107" s="25">
        <v>0</v>
      </c>
      <c r="L107" s="25">
        <f>J107-K107</f>
        <v>0</v>
      </c>
      <c r="M107" s="25">
        <v>0</v>
      </c>
      <c r="N107" s="25">
        <v>0</v>
      </c>
      <c r="O107" s="25">
        <f>M107-N107</f>
        <v>0</v>
      </c>
      <c r="P107" s="25">
        <v>0</v>
      </c>
      <c r="Q107" s="78" t="e">
        <f>M107-#REF!</f>
        <v>#REF!</v>
      </c>
    </row>
    <row r="108" spans="1:17" ht="12.75">
      <c r="A108" s="44">
        <v>7100</v>
      </c>
      <c r="B108" s="44">
        <v>7100</v>
      </c>
      <c r="C108" s="3" t="s">
        <v>158</v>
      </c>
      <c r="D108" s="25">
        <v>0</v>
      </c>
      <c r="E108" s="25">
        <v>0</v>
      </c>
      <c r="F108" s="25">
        <f t="shared" si="25"/>
        <v>0</v>
      </c>
      <c r="G108" s="25">
        <v>0</v>
      </c>
      <c r="H108" s="25">
        <v>0</v>
      </c>
      <c r="I108" s="25">
        <f t="shared" si="26"/>
        <v>0</v>
      </c>
      <c r="J108" s="25">
        <v>0</v>
      </c>
      <c r="K108" s="25">
        <v>0</v>
      </c>
      <c r="L108" s="25">
        <f t="shared" si="27"/>
        <v>0</v>
      </c>
      <c r="M108" s="25">
        <v>0</v>
      </c>
      <c r="N108" s="25">
        <v>0</v>
      </c>
      <c r="O108" s="25">
        <f t="shared" si="28"/>
        <v>0</v>
      </c>
      <c r="P108" s="25">
        <v>0</v>
      </c>
      <c r="Q108" s="78" t="e">
        <f>M108-#REF!</f>
        <v>#REF!</v>
      </c>
    </row>
    <row r="109" spans="1:17" ht="12.75">
      <c r="A109" s="21"/>
      <c r="B109" s="21"/>
      <c r="C109" s="17" t="s">
        <v>8</v>
      </c>
      <c r="D109" s="18">
        <f>SUM(D86:D108)</f>
        <v>3920</v>
      </c>
      <c r="E109" s="18">
        <f aca="true" t="shared" si="29" ref="E109:P109">SUM(E86:E108)</f>
        <v>10000</v>
      </c>
      <c r="F109" s="18">
        <f t="shared" si="29"/>
        <v>-6080</v>
      </c>
      <c r="G109" s="18">
        <f t="shared" si="29"/>
        <v>5520</v>
      </c>
      <c r="H109" s="18">
        <f t="shared" si="29"/>
        <v>10000</v>
      </c>
      <c r="I109" s="18">
        <f t="shared" si="29"/>
        <v>-4480</v>
      </c>
      <c r="J109" s="18">
        <f t="shared" si="29"/>
        <v>5520</v>
      </c>
      <c r="K109" s="18">
        <f t="shared" si="29"/>
        <v>12000</v>
      </c>
      <c r="L109" s="18">
        <f t="shared" si="29"/>
        <v>-6480</v>
      </c>
      <c r="M109" s="18">
        <f t="shared" si="29"/>
        <v>5520</v>
      </c>
      <c r="N109" s="18">
        <f t="shared" si="29"/>
        <v>18915</v>
      </c>
      <c r="O109" s="18">
        <f t="shared" si="29"/>
        <v>-13395</v>
      </c>
      <c r="P109" s="18">
        <f t="shared" si="29"/>
        <v>18915</v>
      </c>
      <c r="Q109" s="79" t="e">
        <f>M109-#REF!</f>
        <v>#REF!</v>
      </c>
    </row>
    <row r="110" spans="1:17" ht="12.75">
      <c r="A110" s="44"/>
      <c r="B110" s="44"/>
      <c r="C110" s="3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78"/>
    </row>
    <row r="111" spans="1:17" ht="12.75">
      <c r="A111" s="44">
        <v>4120</v>
      </c>
      <c r="B111" s="44">
        <v>4120</v>
      </c>
      <c r="C111" s="3" t="s">
        <v>137</v>
      </c>
      <c r="D111" s="25">
        <v>0</v>
      </c>
      <c r="E111" s="25">
        <v>0</v>
      </c>
      <c r="F111" s="25">
        <f aca="true" t="shared" si="30" ref="F111:F146">D111-E111</f>
        <v>0</v>
      </c>
      <c r="G111" s="25">
        <v>0</v>
      </c>
      <c r="H111" s="25">
        <v>0</v>
      </c>
      <c r="I111" s="25">
        <f aca="true" t="shared" si="31" ref="I111:I146">G111-H111</f>
        <v>0</v>
      </c>
      <c r="J111" s="25">
        <v>0</v>
      </c>
      <c r="K111" s="25">
        <v>0</v>
      </c>
      <c r="L111" s="25">
        <f aca="true" t="shared" si="32" ref="L111:L146">J111-K111</f>
        <v>0</v>
      </c>
      <c r="M111" s="25">
        <v>0</v>
      </c>
      <c r="N111" s="25">
        <v>0</v>
      </c>
      <c r="O111" s="25">
        <f aca="true" t="shared" si="33" ref="O111:O146">M111-N111</f>
        <v>0</v>
      </c>
      <c r="P111" s="25">
        <v>0</v>
      </c>
      <c r="Q111" s="78" t="e">
        <f>M111-#REF!</f>
        <v>#REF!</v>
      </c>
    </row>
    <row r="112" spans="1:17" ht="12.75">
      <c r="A112" s="44">
        <v>6320</v>
      </c>
      <c r="B112" s="44">
        <v>6320</v>
      </c>
      <c r="C112" s="3" t="s">
        <v>137</v>
      </c>
      <c r="D112" s="25">
        <v>0</v>
      </c>
      <c r="E112" s="25">
        <v>0</v>
      </c>
      <c r="F112" s="25">
        <f>D112-E112</f>
        <v>0</v>
      </c>
      <c r="G112" s="25">
        <v>0</v>
      </c>
      <c r="H112" s="25">
        <v>0</v>
      </c>
      <c r="I112" s="25">
        <f>G112-H112</f>
        <v>0</v>
      </c>
      <c r="J112" s="25">
        <v>0</v>
      </c>
      <c r="K112" s="25">
        <v>0</v>
      </c>
      <c r="L112" s="25">
        <f>J112-K112</f>
        <v>0</v>
      </c>
      <c r="M112" s="25">
        <v>0</v>
      </c>
      <c r="N112" s="25">
        <v>0</v>
      </c>
      <c r="O112" s="25">
        <f>M112-N112</f>
        <v>0</v>
      </c>
      <c r="P112" s="25">
        <v>0</v>
      </c>
      <c r="Q112" s="78" t="e">
        <f>M112-#REF!</f>
        <v>#REF!</v>
      </c>
    </row>
    <row r="113" spans="1:17" ht="12.75">
      <c r="A113" s="44">
        <v>6340</v>
      </c>
      <c r="B113" s="44">
        <v>6340</v>
      </c>
      <c r="C113" s="3" t="s">
        <v>138</v>
      </c>
      <c r="D113" s="25">
        <v>0</v>
      </c>
      <c r="E113" s="25">
        <v>0</v>
      </c>
      <c r="F113" s="25">
        <f t="shared" si="30"/>
        <v>0</v>
      </c>
      <c r="G113" s="25">
        <v>0</v>
      </c>
      <c r="H113" s="25">
        <v>0</v>
      </c>
      <c r="I113" s="25">
        <f t="shared" si="31"/>
        <v>0</v>
      </c>
      <c r="J113" s="25">
        <v>0</v>
      </c>
      <c r="K113" s="25">
        <v>0</v>
      </c>
      <c r="L113" s="25">
        <f t="shared" si="32"/>
        <v>0</v>
      </c>
      <c r="M113" s="25">
        <v>0</v>
      </c>
      <c r="N113" s="25">
        <v>0</v>
      </c>
      <c r="O113" s="25">
        <f t="shared" si="33"/>
        <v>0</v>
      </c>
      <c r="P113" s="25">
        <v>0</v>
      </c>
      <c r="Q113" s="78" t="e">
        <f>M113-#REF!</f>
        <v>#REF!</v>
      </c>
    </row>
    <row r="114" spans="1:17" ht="12.75">
      <c r="A114" s="44">
        <v>6420</v>
      </c>
      <c r="B114" s="44">
        <v>6420</v>
      </c>
      <c r="C114" s="3" t="s">
        <v>139</v>
      </c>
      <c r="D114" s="25">
        <v>0</v>
      </c>
      <c r="E114" s="25">
        <v>0</v>
      </c>
      <c r="F114" s="25">
        <f t="shared" si="30"/>
        <v>0</v>
      </c>
      <c r="G114" s="25">
        <v>0</v>
      </c>
      <c r="H114" s="25">
        <v>0</v>
      </c>
      <c r="I114" s="25">
        <f t="shared" si="31"/>
        <v>0</v>
      </c>
      <c r="J114" s="25">
        <v>0</v>
      </c>
      <c r="K114" s="25">
        <v>0</v>
      </c>
      <c r="L114" s="25">
        <f t="shared" si="32"/>
        <v>0</v>
      </c>
      <c r="M114" s="25">
        <v>0</v>
      </c>
      <c r="N114" s="25">
        <v>0</v>
      </c>
      <c r="O114" s="25">
        <f t="shared" si="33"/>
        <v>0</v>
      </c>
      <c r="P114" s="25">
        <v>0</v>
      </c>
      <c r="Q114" s="78" t="e">
        <f>M114-#REF!</f>
        <v>#REF!</v>
      </c>
    </row>
    <row r="115" spans="1:17" ht="12.75">
      <c r="A115" s="44">
        <v>6500</v>
      </c>
      <c r="B115" s="44">
        <v>6500</v>
      </c>
      <c r="C115" s="3" t="s">
        <v>140</v>
      </c>
      <c r="D115" s="25">
        <v>0</v>
      </c>
      <c r="E115" s="25">
        <v>0</v>
      </c>
      <c r="F115" s="25">
        <f t="shared" si="30"/>
        <v>0</v>
      </c>
      <c r="G115" s="25">
        <v>0</v>
      </c>
      <c r="H115" s="25">
        <v>0</v>
      </c>
      <c r="I115" s="25">
        <f t="shared" si="31"/>
        <v>0</v>
      </c>
      <c r="J115" s="25">
        <v>0</v>
      </c>
      <c r="K115" s="25">
        <v>0</v>
      </c>
      <c r="L115" s="25">
        <f t="shared" si="32"/>
        <v>0</v>
      </c>
      <c r="M115" s="25">
        <v>0</v>
      </c>
      <c r="N115" s="25">
        <v>0</v>
      </c>
      <c r="O115" s="25">
        <f t="shared" si="33"/>
        <v>0</v>
      </c>
      <c r="P115" s="25">
        <v>0</v>
      </c>
      <c r="Q115" s="78" t="e">
        <f>M115-#REF!</f>
        <v>#REF!</v>
      </c>
    </row>
    <row r="116" spans="1:17" ht="12.75">
      <c r="A116" s="44">
        <v>6600</v>
      </c>
      <c r="B116" s="44">
        <v>6600</v>
      </c>
      <c r="C116" s="3" t="s">
        <v>143</v>
      </c>
      <c r="D116" s="25">
        <v>0</v>
      </c>
      <c r="E116" s="25">
        <v>0</v>
      </c>
      <c r="F116" s="25">
        <f t="shared" si="30"/>
        <v>0</v>
      </c>
      <c r="G116" s="25">
        <v>0</v>
      </c>
      <c r="H116" s="25">
        <v>0</v>
      </c>
      <c r="I116" s="25">
        <f t="shared" si="31"/>
        <v>0</v>
      </c>
      <c r="J116" s="25">
        <v>0</v>
      </c>
      <c r="K116" s="25">
        <v>0</v>
      </c>
      <c r="L116" s="25">
        <f t="shared" si="32"/>
        <v>0</v>
      </c>
      <c r="M116" s="25">
        <v>0</v>
      </c>
      <c r="N116" s="25">
        <v>0</v>
      </c>
      <c r="O116" s="25">
        <f t="shared" si="33"/>
        <v>0</v>
      </c>
      <c r="P116" s="25">
        <v>0</v>
      </c>
      <c r="Q116" s="78" t="e">
        <f>M116-#REF!</f>
        <v>#REF!</v>
      </c>
    </row>
    <row r="117" spans="1:17" ht="12.75">
      <c r="A117" s="44">
        <v>6620</v>
      </c>
      <c r="B117" s="44">
        <v>6620</v>
      </c>
      <c r="C117" s="3" t="s">
        <v>144</v>
      </c>
      <c r="D117" s="25">
        <v>0</v>
      </c>
      <c r="E117" s="25">
        <v>0</v>
      </c>
      <c r="F117" s="25">
        <f t="shared" si="30"/>
        <v>0</v>
      </c>
      <c r="G117" s="25">
        <v>0</v>
      </c>
      <c r="H117" s="25">
        <v>0</v>
      </c>
      <c r="I117" s="25">
        <f t="shared" si="31"/>
        <v>0</v>
      </c>
      <c r="J117" s="25">
        <v>0</v>
      </c>
      <c r="K117" s="25">
        <v>0</v>
      </c>
      <c r="L117" s="25">
        <f t="shared" si="32"/>
        <v>0</v>
      </c>
      <c r="M117" s="25">
        <v>0</v>
      </c>
      <c r="N117" s="25">
        <v>0</v>
      </c>
      <c r="O117" s="25">
        <f t="shared" si="33"/>
        <v>0</v>
      </c>
      <c r="P117" s="25">
        <v>0</v>
      </c>
      <c r="Q117" s="78" t="e">
        <f>M117-#REF!</f>
        <v>#REF!</v>
      </c>
    </row>
    <row r="118" spans="1:17" ht="12.75">
      <c r="A118" s="44">
        <v>6625</v>
      </c>
      <c r="B118" s="44">
        <v>6625</v>
      </c>
      <c r="C118" s="3" t="s">
        <v>145</v>
      </c>
      <c r="D118" s="25">
        <v>0</v>
      </c>
      <c r="E118" s="25">
        <v>0</v>
      </c>
      <c r="F118" s="25">
        <f t="shared" si="30"/>
        <v>0</v>
      </c>
      <c r="G118" s="25">
        <v>0</v>
      </c>
      <c r="H118" s="25">
        <v>0</v>
      </c>
      <c r="I118" s="25">
        <f t="shared" si="31"/>
        <v>0</v>
      </c>
      <c r="J118" s="25">
        <v>0</v>
      </c>
      <c r="K118" s="25">
        <v>0</v>
      </c>
      <c r="L118" s="25">
        <f t="shared" si="32"/>
        <v>0</v>
      </c>
      <c r="M118" s="25">
        <v>0</v>
      </c>
      <c r="N118" s="25">
        <v>0</v>
      </c>
      <c r="O118" s="25">
        <f t="shared" si="33"/>
        <v>0</v>
      </c>
      <c r="P118" s="25">
        <v>0</v>
      </c>
      <c r="Q118" s="78" t="e">
        <f>M118-#REF!</f>
        <v>#REF!</v>
      </c>
    </row>
    <row r="119" spans="1:17" ht="12.75">
      <c r="A119" s="44">
        <v>6630</v>
      </c>
      <c r="B119" s="44">
        <v>6630</v>
      </c>
      <c r="C119" s="3" t="s">
        <v>146</v>
      </c>
      <c r="D119" s="25">
        <v>0</v>
      </c>
      <c r="E119" s="25">
        <v>0</v>
      </c>
      <c r="F119" s="25">
        <f t="shared" si="30"/>
        <v>0</v>
      </c>
      <c r="G119" s="25">
        <v>0</v>
      </c>
      <c r="H119" s="25">
        <v>0</v>
      </c>
      <c r="I119" s="25">
        <f t="shared" si="31"/>
        <v>0</v>
      </c>
      <c r="J119" s="25">
        <v>0</v>
      </c>
      <c r="K119" s="25">
        <v>0</v>
      </c>
      <c r="L119" s="25">
        <f t="shared" si="32"/>
        <v>0</v>
      </c>
      <c r="M119" s="25">
        <v>0</v>
      </c>
      <c r="N119" s="25">
        <v>0</v>
      </c>
      <c r="O119" s="25">
        <f t="shared" si="33"/>
        <v>0</v>
      </c>
      <c r="P119" s="25">
        <v>0</v>
      </c>
      <c r="Q119" s="78" t="e">
        <f>M119-#REF!</f>
        <v>#REF!</v>
      </c>
    </row>
    <row r="120" spans="1:17" ht="12.75">
      <c r="A120" s="44">
        <v>6700</v>
      </c>
      <c r="B120" s="44">
        <v>6700</v>
      </c>
      <c r="C120" s="3" t="s">
        <v>147</v>
      </c>
      <c r="D120" s="25">
        <v>0</v>
      </c>
      <c r="E120" s="25">
        <v>0</v>
      </c>
      <c r="F120" s="25">
        <f t="shared" si="30"/>
        <v>0</v>
      </c>
      <c r="G120" s="25">
        <v>0</v>
      </c>
      <c r="H120" s="25">
        <v>0</v>
      </c>
      <c r="I120" s="25">
        <f t="shared" si="31"/>
        <v>0</v>
      </c>
      <c r="J120" s="25">
        <v>0</v>
      </c>
      <c r="K120" s="25">
        <v>0</v>
      </c>
      <c r="L120" s="25">
        <f t="shared" si="32"/>
        <v>0</v>
      </c>
      <c r="M120" s="25">
        <v>0</v>
      </c>
      <c r="N120" s="25">
        <v>0</v>
      </c>
      <c r="O120" s="25">
        <f t="shared" si="33"/>
        <v>0</v>
      </c>
      <c r="P120" s="25">
        <v>0</v>
      </c>
      <c r="Q120" s="78" t="e">
        <f>M120-#REF!</f>
        <v>#REF!</v>
      </c>
    </row>
    <row r="121" spans="1:17" ht="12.75">
      <c r="A121" s="44">
        <v>6710</v>
      </c>
      <c r="B121" s="44">
        <v>6710</v>
      </c>
      <c r="C121" s="3" t="s">
        <v>148</v>
      </c>
      <c r="D121" s="25">
        <v>0</v>
      </c>
      <c r="E121" s="25">
        <v>0</v>
      </c>
      <c r="F121" s="25">
        <f t="shared" si="30"/>
        <v>0</v>
      </c>
      <c r="G121" s="25">
        <v>0</v>
      </c>
      <c r="H121" s="25">
        <v>0</v>
      </c>
      <c r="I121" s="25">
        <f t="shared" si="31"/>
        <v>0</v>
      </c>
      <c r="J121" s="25">
        <v>0</v>
      </c>
      <c r="K121" s="25">
        <v>0</v>
      </c>
      <c r="L121" s="25">
        <f t="shared" si="32"/>
        <v>0</v>
      </c>
      <c r="M121" s="25">
        <v>0</v>
      </c>
      <c r="N121" s="25">
        <v>0</v>
      </c>
      <c r="O121" s="25">
        <f t="shared" si="33"/>
        <v>0</v>
      </c>
      <c r="P121" s="25">
        <v>0</v>
      </c>
      <c r="Q121" s="78" t="e">
        <f>M121-#REF!</f>
        <v>#REF!</v>
      </c>
    </row>
    <row r="122" spans="1:17" ht="12.75">
      <c r="A122" s="44">
        <v>6790</v>
      </c>
      <c r="B122" s="44">
        <v>6790</v>
      </c>
      <c r="C122" s="3" t="s">
        <v>149</v>
      </c>
      <c r="D122" s="25">
        <v>0</v>
      </c>
      <c r="E122" s="25">
        <v>0</v>
      </c>
      <c r="F122" s="25">
        <f t="shared" si="30"/>
        <v>0</v>
      </c>
      <c r="G122" s="25">
        <v>0</v>
      </c>
      <c r="H122" s="25">
        <v>0</v>
      </c>
      <c r="I122" s="25">
        <f t="shared" si="31"/>
        <v>0</v>
      </c>
      <c r="J122" s="25">
        <v>0</v>
      </c>
      <c r="K122" s="25">
        <v>0</v>
      </c>
      <c r="L122" s="25">
        <f t="shared" si="32"/>
        <v>0</v>
      </c>
      <c r="M122" s="25">
        <v>0</v>
      </c>
      <c r="N122" s="25">
        <v>0</v>
      </c>
      <c r="O122" s="25">
        <f t="shared" si="33"/>
        <v>0</v>
      </c>
      <c r="P122" s="25">
        <v>0</v>
      </c>
      <c r="Q122" s="78" t="e">
        <f>M122-#REF!</f>
        <v>#REF!</v>
      </c>
    </row>
    <row r="123" spans="1:17" ht="12.75">
      <c r="A123" s="44">
        <v>6800</v>
      </c>
      <c r="B123" s="44">
        <v>6800</v>
      </c>
      <c r="C123" s="3" t="s">
        <v>150</v>
      </c>
      <c r="D123" s="25">
        <v>0</v>
      </c>
      <c r="E123" s="25">
        <v>0</v>
      </c>
      <c r="F123" s="25">
        <f t="shared" si="30"/>
        <v>0</v>
      </c>
      <c r="G123" s="25">
        <v>0</v>
      </c>
      <c r="H123" s="25">
        <v>0</v>
      </c>
      <c r="I123" s="25">
        <f t="shared" si="31"/>
        <v>0</v>
      </c>
      <c r="J123" s="25">
        <v>0</v>
      </c>
      <c r="K123" s="25">
        <v>0</v>
      </c>
      <c r="L123" s="25">
        <f t="shared" si="32"/>
        <v>0</v>
      </c>
      <c r="M123" s="25">
        <v>0</v>
      </c>
      <c r="N123" s="25">
        <v>0</v>
      </c>
      <c r="O123" s="25">
        <f t="shared" si="33"/>
        <v>0</v>
      </c>
      <c r="P123" s="25">
        <v>0</v>
      </c>
      <c r="Q123" s="78" t="e">
        <f>M123-#REF!</f>
        <v>#REF!</v>
      </c>
    </row>
    <row r="124" spans="1:17" ht="12.75">
      <c r="A124" s="44">
        <v>6815</v>
      </c>
      <c r="B124" s="44">
        <v>6815</v>
      </c>
      <c r="C124" s="3" t="s">
        <v>151</v>
      </c>
      <c r="D124" s="25">
        <v>0</v>
      </c>
      <c r="E124" s="25">
        <v>0</v>
      </c>
      <c r="F124" s="25">
        <f t="shared" si="30"/>
        <v>0</v>
      </c>
      <c r="G124" s="25">
        <v>0</v>
      </c>
      <c r="H124" s="25">
        <v>0</v>
      </c>
      <c r="I124" s="25">
        <f t="shared" si="31"/>
        <v>0</v>
      </c>
      <c r="J124" s="25">
        <v>0</v>
      </c>
      <c r="K124" s="25">
        <v>0</v>
      </c>
      <c r="L124" s="25">
        <f t="shared" si="32"/>
        <v>0</v>
      </c>
      <c r="M124" s="25">
        <v>0</v>
      </c>
      <c r="N124" s="25">
        <v>0</v>
      </c>
      <c r="O124" s="25">
        <f t="shared" si="33"/>
        <v>0</v>
      </c>
      <c r="P124" s="25">
        <v>0</v>
      </c>
      <c r="Q124" s="78" t="e">
        <f>M124-#REF!</f>
        <v>#REF!</v>
      </c>
    </row>
    <row r="125" spans="1:17" ht="12.75">
      <c r="A125" s="44">
        <v>6820</v>
      </c>
      <c r="B125" s="44">
        <v>6820</v>
      </c>
      <c r="C125" s="3" t="s">
        <v>152</v>
      </c>
      <c r="D125" s="25">
        <v>0</v>
      </c>
      <c r="E125" s="25">
        <v>0</v>
      </c>
      <c r="F125" s="25">
        <f t="shared" si="30"/>
        <v>0</v>
      </c>
      <c r="G125" s="25">
        <v>0</v>
      </c>
      <c r="H125" s="25">
        <v>0</v>
      </c>
      <c r="I125" s="25">
        <f t="shared" si="31"/>
        <v>0</v>
      </c>
      <c r="J125" s="25">
        <v>0</v>
      </c>
      <c r="K125" s="25">
        <v>0</v>
      </c>
      <c r="L125" s="25">
        <f t="shared" si="32"/>
        <v>0</v>
      </c>
      <c r="M125" s="25">
        <v>0</v>
      </c>
      <c r="N125" s="25">
        <v>0</v>
      </c>
      <c r="O125" s="25">
        <f t="shared" si="33"/>
        <v>0</v>
      </c>
      <c r="P125" s="25">
        <v>0</v>
      </c>
      <c r="Q125" s="78" t="e">
        <f>M125-#REF!</f>
        <v>#REF!</v>
      </c>
    </row>
    <row r="126" spans="1:17" ht="12.75">
      <c r="A126" s="44">
        <v>6860</v>
      </c>
      <c r="B126" s="44">
        <v>6860</v>
      </c>
      <c r="C126" s="3" t="s">
        <v>153</v>
      </c>
      <c r="D126" s="25">
        <v>0</v>
      </c>
      <c r="E126" s="25">
        <v>0</v>
      </c>
      <c r="F126" s="25">
        <f t="shared" si="30"/>
        <v>0</v>
      </c>
      <c r="G126" s="25">
        <v>0</v>
      </c>
      <c r="H126" s="25">
        <v>0</v>
      </c>
      <c r="I126" s="25">
        <f t="shared" si="31"/>
        <v>0</v>
      </c>
      <c r="J126" s="25">
        <v>0</v>
      </c>
      <c r="K126" s="25">
        <v>0</v>
      </c>
      <c r="L126" s="25">
        <f t="shared" si="32"/>
        <v>0</v>
      </c>
      <c r="M126" s="25">
        <v>0</v>
      </c>
      <c r="N126" s="25">
        <v>0</v>
      </c>
      <c r="O126" s="25">
        <f t="shared" si="33"/>
        <v>0</v>
      </c>
      <c r="P126" s="25">
        <v>0</v>
      </c>
      <c r="Q126" s="78" t="e">
        <f>M126-#REF!</f>
        <v>#REF!</v>
      </c>
    </row>
    <row r="127" spans="1:17" ht="12.75">
      <c r="A127" s="44">
        <v>6900</v>
      </c>
      <c r="B127" s="44">
        <v>6900</v>
      </c>
      <c r="C127" s="3" t="s">
        <v>154</v>
      </c>
      <c r="D127" s="25">
        <v>0</v>
      </c>
      <c r="E127" s="25">
        <v>0</v>
      </c>
      <c r="F127" s="25">
        <f t="shared" si="30"/>
        <v>0</v>
      </c>
      <c r="G127" s="25">
        <v>0</v>
      </c>
      <c r="H127" s="25">
        <v>0</v>
      </c>
      <c r="I127" s="25">
        <f t="shared" si="31"/>
        <v>0</v>
      </c>
      <c r="J127" s="25">
        <v>0</v>
      </c>
      <c r="K127" s="25">
        <v>0</v>
      </c>
      <c r="L127" s="25">
        <f t="shared" si="32"/>
        <v>0</v>
      </c>
      <c r="M127" s="25">
        <v>0</v>
      </c>
      <c r="N127" s="25">
        <v>0</v>
      </c>
      <c r="O127" s="25">
        <f t="shared" si="33"/>
        <v>0</v>
      </c>
      <c r="P127" s="25">
        <v>0</v>
      </c>
      <c r="Q127" s="78" t="e">
        <f>M127-#REF!</f>
        <v>#REF!</v>
      </c>
    </row>
    <row r="128" spans="1:17" ht="12.75">
      <c r="A128" s="44">
        <v>6920</v>
      </c>
      <c r="B128" s="44">
        <v>6920</v>
      </c>
      <c r="C128" s="3" t="s">
        <v>155</v>
      </c>
      <c r="D128" s="25">
        <v>0</v>
      </c>
      <c r="E128" s="25">
        <v>0</v>
      </c>
      <c r="F128" s="25">
        <f t="shared" si="30"/>
        <v>0</v>
      </c>
      <c r="G128" s="25">
        <v>0</v>
      </c>
      <c r="H128" s="25">
        <v>0</v>
      </c>
      <c r="I128" s="25">
        <f t="shared" si="31"/>
        <v>0</v>
      </c>
      <c r="J128" s="25">
        <v>0</v>
      </c>
      <c r="K128" s="25">
        <v>0</v>
      </c>
      <c r="L128" s="25">
        <f t="shared" si="32"/>
        <v>0</v>
      </c>
      <c r="M128" s="25">
        <v>0</v>
      </c>
      <c r="N128" s="25">
        <v>0</v>
      </c>
      <c r="O128" s="25">
        <f t="shared" si="33"/>
        <v>0</v>
      </c>
      <c r="P128" s="25">
        <v>0</v>
      </c>
      <c r="Q128" s="78" t="e">
        <f>M128-#REF!</f>
        <v>#REF!</v>
      </c>
    </row>
    <row r="129" spans="1:17" ht="12.75">
      <c r="A129" s="44">
        <v>6930</v>
      </c>
      <c r="B129" s="44">
        <v>6930</v>
      </c>
      <c r="C129" s="3" t="s">
        <v>156</v>
      </c>
      <c r="D129" s="25">
        <v>0</v>
      </c>
      <c r="E129" s="25">
        <v>0</v>
      </c>
      <c r="F129" s="25">
        <f t="shared" si="30"/>
        <v>0</v>
      </c>
      <c r="G129" s="25">
        <v>0</v>
      </c>
      <c r="H129" s="25">
        <v>0</v>
      </c>
      <c r="I129" s="25">
        <f t="shared" si="31"/>
        <v>0</v>
      </c>
      <c r="J129" s="25">
        <v>0</v>
      </c>
      <c r="K129" s="25">
        <v>0</v>
      </c>
      <c r="L129" s="25">
        <f t="shared" si="32"/>
        <v>0</v>
      </c>
      <c r="M129" s="25">
        <v>0</v>
      </c>
      <c r="N129" s="25">
        <v>0</v>
      </c>
      <c r="O129" s="25">
        <f t="shared" si="33"/>
        <v>0</v>
      </c>
      <c r="P129" s="25">
        <v>0</v>
      </c>
      <c r="Q129" s="78" t="e">
        <f>M129-#REF!</f>
        <v>#REF!</v>
      </c>
    </row>
    <row r="130" spans="1:17" ht="12.75">
      <c r="A130" s="44">
        <v>6940</v>
      </c>
      <c r="B130" s="44">
        <v>6940</v>
      </c>
      <c r="C130" s="3" t="s">
        <v>157</v>
      </c>
      <c r="D130" s="25">
        <v>0</v>
      </c>
      <c r="E130" s="25">
        <v>0</v>
      </c>
      <c r="F130" s="25">
        <f t="shared" si="30"/>
        <v>0</v>
      </c>
      <c r="G130" s="25">
        <v>0</v>
      </c>
      <c r="H130" s="25">
        <v>0</v>
      </c>
      <c r="I130" s="25">
        <f t="shared" si="31"/>
        <v>0</v>
      </c>
      <c r="J130" s="25">
        <v>0</v>
      </c>
      <c r="K130" s="25">
        <v>0</v>
      </c>
      <c r="L130" s="25">
        <f t="shared" si="32"/>
        <v>0</v>
      </c>
      <c r="M130" s="25">
        <v>0</v>
      </c>
      <c r="N130" s="25">
        <v>0</v>
      </c>
      <c r="O130" s="25">
        <f t="shared" si="33"/>
        <v>0</v>
      </c>
      <c r="P130" s="25">
        <v>0</v>
      </c>
      <c r="Q130" s="78" t="e">
        <f>M130-#REF!</f>
        <v>#REF!</v>
      </c>
    </row>
    <row r="131" spans="1:17" ht="12.75">
      <c r="A131" s="44">
        <v>7140</v>
      </c>
      <c r="B131" s="44">
        <v>7140</v>
      </c>
      <c r="C131" s="3" t="s">
        <v>159</v>
      </c>
      <c r="D131" s="25">
        <v>0</v>
      </c>
      <c r="E131" s="25">
        <v>0</v>
      </c>
      <c r="F131" s="25">
        <f t="shared" si="30"/>
        <v>0</v>
      </c>
      <c r="G131" s="25">
        <v>0</v>
      </c>
      <c r="H131" s="25">
        <v>0</v>
      </c>
      <c r="I131" s="25">
        <f t="shared" si="31"/>
        <v>0</v>
      </c>
      <c r="J131" s="25">
        <v>0</v>
      </c>
      <c r="K131" s="25">
        <v>0</v>
      </c>
      <c r="L131" s="25">
        <f t="shared" si="32"/>
        <v>0</v>
      </c>
      <c r="M131" s="25">
        <v>0</v>
      </c>
      <c r="N131" s="25">
        <v>0</v>
      </c>
      <c r="O131" s="25">
        <f t="shared" si="33"/>
        <v>0</v>
      </c>
      <c r="P131" s="25">
        <v>0</v>
      </c>
      <c r="Q131" s="78" t="e">
        <f>M131-#REF!</f>
        <v>#REF!</v>
      </c>
    </row>
    <row r="132" spans="1:17" ht="12.75">
      <c r="A132" s="44">
        <v>7320</v>
      </c>
      <c r="B132" s="44">
        <v>7320</v>
      </c>
      <c r="C132" s="3" t="s">
        <v>160</v>
      </c>
      <c r="D132" s="25">
        <v>0</v>
      </c>
      <c r="E132" s="25">
        <v>0</v>
      </c>
      <c r="F132" s="25">
        <f t="shared" si="30"/>
        <v>0</v>
      </c>
      <c r="G132" s="25">
        <v>0</v>
      </c>
      <c r="H132" s="25">
        <v>0</v>
      </c>
      <c r="I132" s="25">
        <f t="shared" si="31"/>
        <v>0</v>
      </c>
      <c r="J132" s="25">
        <v>0</v>
      </c>
      <c r="K132" s="25">
        <v>0</v>
      </c>
      <c r="L132" s="25">
        <f t="shared" si="32"/>
        <v>0</v>
      </c>
      <c r="M132" s="25">
        <v>0</v>
      </c>
      <c r="N132" s="25">
        <v>0</v>
      </c>
      <c r="O132" s="25">
        <f t="shared" si="33"/>
        <v>0</v>
      </c>
      <c r="P132" s="25">
        <v>0</v>
      </c>
      <c r="Q132" s="78" t="e">
        <f>M132-#REF!</f>
        <v>#REF!</v>
      </c>
    </row>
    <row r="133" spans="1:17" ht="12.75">
      <c r="A133" s="44">
        <v>7400</v>
      </c>
      <c r="B133" s="44">
        <v>7400</v>
      </c>
      <c r="C133" s="3" t="s">
        <v>161</v>
      </c>
      <c r="D133" s="25">
        <v>0</v>
      </c>
      <c r="E133" s="25">
        <v>0</v>
      </c>
      <c r="F133" s="25">
        <f t="shared" si="30"/>
        <v>0</v>
      </c>
      <c r="G133" s="25">
        <v>0</v>
      </c>
      <c r="H133" s="25">
        <v>0</v>
      </c>
      <c r="I133" s="25">
        <f t="shared" si="31"/>
        <v>0</v>
      </c>
      <c r="J133" s="25">
        <v>0</v>
      </c>
      <c r="K133" s="25">
        <v>0</v>
      </c>
      <c r="L133" s="25">
        <f t="shared" si="32"/>
        <v>0</v>
      </c>
      <c r="M133" s="25">
        <v>0</v>
      </c>
      <c r="N133" s="25">
        <v>0</v>
      </c>
      <c r="O133" s="25">
        <f t="shared" si="33"/>
        <v>0</v>
      </c>
      <c r="P133" s="25">
        <v>0</v>
      </c>
      <c r="Q133" s="78" t="e">
        <f>M133-#REF!</f>
        <v>#REF!</v>
      </c>
    </row>
    <row r="134" spans="1:17" ht="12.75">
      <c r="A134" s="44">
        <v>7430</v>
      </c>
      <c r="B134" s="44">
        <v>7430</v>
      </c>
      <c r="C134" s="3" t="s">
        <v>162</v>
      </c>
      <c r="D134" s="25">
        <v>0</v>
      </c>
      <c r="E134" s="25">
        <v>0</v>
      </c>
      <c r="F134" s="25">
        <f t="shared" si="30"/>
        <v>0</v>
      </c>
      <c r="G134" s="25">
        <v>0</v>
      </c>
      <c r="H134" s="25">
        <v>0</v>
      </c>
      <c r="I134" s="25">
        <f t="shared" si="31"/>
        <v>0</v>
      </c>
      <c r="J134" s="25">
        <v>0</v>
      </c>
      <c r="K134" s="25">
        <v>0</v>
      </c>
      <c r="L134" s="25">
        <f t="shared" si="32"/>
        <v>0</v>
      </c>
      <c r="M134" s="25">
        <v>0</v>
      </c>
      <c r="N134" s="25">
        <v>0</v>
      </c>
      <c r="O134" s="25">
        <f t="shared" si="33"/>
        <v>0</v>
      </c>
      <c r="P134" s="25">
        <v>0</v>
      </c>
      <c r="Q134" s="78" t="e">
        <f>M134-#REF!</f>
        <v>#REF!</v>
      </c>
    </row>
    <row r="135" spans="1:17" ht="12.75">
      <c r="A135" s="44">
        <v>7500</v>
      </c>
      <c r="B135" s="44">
        <v>7500</v>
      </c>
      <c r="C135" s="3" t="s">
        <v>163</v>
      </c>
      <c r="D135" s="25">
        <v>0</v>
      </c>
      <c r="E135" s="25">
        <v>0</v>
      </c>
      <c r="F135" s="25">
        <f t="shared" si="30"/>
        <v>0</v>
      </c>
      <c r="G135" s="25">
        <v>0</v>
      </c>
      <c r="H135" s="25">
        <v>0</v>
      </c>
      <c r="I135" s="25">
        <f t="shared" si="31"/>
        <v>0</v>
      </c>
      <c r="J135" s="25">
        <v>0</v>
      </c>
      <c r="K135" s="25">
        <v>0</v>
      </c>
      <c r="L135" s="25">
        <f t="shared" si="32"/>
        <v>0</v>
      </c>
      <c r="M135" s="25">
        <v>0</v>
      </c>
      <c r="N135" s="25">
        <v>0</v>
      </c>
      <c r="O135" s="25">
        <f t="shared" si="33"/>
        <v>0</v>
      </c>
      <c r="P135" s="25">
        <v>0</v>
      </c>
      <c r="Q135" s="78" t="e">
        <f>M135-#REF!</f>
        <v>#REF!</v>
      </c>
    </row>
    <row r="136" spans="1:17" ht="12.75">
      <c r="A136" s="44">
        <v>7601</v>
      </c>
      <c r="B136" s="44">
        <v>7601</v>
      </c>
      <c r="C136" s="3" t="s">
        <v>164</v>
      </c>
      <c r="D136" s="25">
        <v>0</v>
      </c>
      <c r="E136" s="25">
        <v>0</v>
      </c>
      <c r="F136" s="25">
        <f t="shared" si="30"/>
        <v>0</v>
      </c>
      <c r="G136" s="25">
        <v>0</v>
      </c>
      <c r="H136" s="25">
        <v>0</v>
      </c>
      <c r="I136" s="25">
        <f t="shared" si="31"/>
        <v>0</v>
      </c>
      <c r="J136" s="25">
        <v>0</v>
      </c>
      <c r="K136" s="25">
        <v>0</v>
      </c>
      <c r="L136" s="25">
        <f t="shared" si="32"/>
        <v>0</v>
      </c>
      <c r="M136" s="25">
        <v>0</v>
      </c>
      <c r="N136" s="25">
        <v>0</v>
      </c>
      <c r="O136" s="25">
        <f t="shared" si="33"/>
        <v>0</v>
      </c>
      <c r="P136" s="25">
        <v>0</v>
      </c>
      <c r="Q136" s="78" t="e">
        <f>M136-#REF!</f>
        <v>#REF!</v>
      </c>
    </row>
    <row r="137" spans="1:17" ht="12.75">
      <c r="A137" s="44">
        <v>7740</v>
      </c>
      <c r="B137" s="44">
        <v>7740</v>
      </c>
      <c r="C137" s="3" t="s">
        <v>165</v>
      </c>
      <c r="D137" s="25">
        <v>0</v>
      </c>
      <c r="E137" s="25">
        <v>0</v>
      </c>
      <c r="F137" s="25">
        <f t="shared" si="30"/>
        <v>0</v>
      </c>
      <c r="G137" s="25">
        <v>0</v>
      </c>
      <c r="H137" s="25">
        <v>0</v>
      </c>
      <c r="I137" s="25">
        <f t="shared" si="31"/>
        <v>0</v>
      </c>
      <c r="J137" s="25">
        <v>0</v>
      </c>
      <c r="K137" s="25">
        <v>0</v>
      </c>
      <c r="L137" s="25">
        <f t="shared" si="32"/>
        <v>0</v>
      </c>
      <c r="M137" s="25">
        <v>0</v>
      </c>
      <c r="N137" s="25">
        <v>0</v>
      </c>
      <c r="O137" s="25">
        <f t="shared" si="33"/>
        <v>0</v>
      </c>
      <c r="P137" s="25">
        <v>0</v>
      </c>
      <c r="Q137" s="78" t="e">
        <f>M137-#REF!</f>
        <v>#REF!</v>
      </c>
    </row>
    <row r="138" spans="1:17" ht="12.75">
      <c r="A138" s="44">
        <v>7770</v>
      </c>
      <c r="B138" s="44">
        <v>7770</v>
      </c>
      <c r="C138" s="3" t="s">
        <v>166</v>
      </c>
      <c r="D138" s="25">
        <v>0</v>
      </c>
      <c r="E138" s="25">
        <v>0</v>
      </c>
      <c r="F138" s="25">
        <f t="shared" si="30"/>
        <v>0</v>
      </c>
      <c r="G138" s="25">
        <v>12</v>
      </c>
      <c r="H138" s="25">
        <v>0</v>
      </c>
      <c r="I138" s="25">
        <f t="shared" si="31"/>
        <v>12</v>
      </c>
      <c r="J138" s="25">
        <v>12</v>
      </c>
      <c r="K138" s="25">
        <v>0</v>
      </c>
      <c r="L138" s="25">
        <f t="shared" si="32"/>
        <v>12</v>
      </c>
      <c r="M138" s="25">
        <v>12</v>
      </c>
      <c r="N138" s="25">
        <v>0</v>
      </c>
      <c r="O138" s="25">
        <f t="shared" si="33"/>
        <v>12</v>
      </c>
      <c r="P138" s="25">
        <v>0</v>
      </c>
      <c r="Q138" s="78" t="e">
        <f>M138-#REF!</f>
        <v>#REF!</v>
      </c>
    </row>
    <row r="139" spans="1:17" ht="12.75">
      <c r="A139" s="44">
        <v>7780</v>
      </c>
      <c r="B139" s="44">
        <v>7780</v>
      </c>
      <c r="C139" s="3" t="s">
        <v>167</v>
      </c>
      <c r="D139" s="25">
        <v>0</v>
      </c>
      <c r="E139" s="25">
        <v>0</v>
      </c>
      <c r="F139" s="25">
        <f t="shared" si="30"/>
        <v>0</v>
      </c>
      <c r="G139" s="25">
        <v>0</v>
      </c>
      <c r="H139" s="25">
        <v>0</v>
      </c>
      <c r="I139" s="25">
        <f t="shared" si="31"/>
        <v>0</v>
      </c>
      <c r="J139" s="25">
        <v>0</v>
      </c>
      <c r="K139" s="25">
        <v>0</v>
      </c>
      <c r="L139" s="25">
        <f t="shared" si="32"/>
        <v>0</v>
      </c>
      <c r="M139" s="25">
        <v>0</v>
      </c>
      <c r="N139" s="25">
        <v>0</v>
      </c>
      <c r="O139" s="25">
        <f t="shared" si="33"/>
        <v>0</v>
      </c>
      <c r="P139" s="25">
        <v>0</v>
      </c>
      <c r="Q139" s="78" t="e">
        <f>M139-#REF!</f>
        <v>#REF!</v>
      </c>
    </row>
    <row r="140" spans="1:17" ht="12.75">
      <c r="A140" s="44">
        <v>7790</v>
      </c>
      <c r="B140" s="44">
        <v>7790</v>
      </c>
      <c r="C140" s="3" t="s">
        <v>168</v>
      </c>
      <c r="D140" s="25">
        <v>686</v>
      </c>
      <c r="E140" s="25">
        <v>0</v>
      </c>
      <c r="F140" s="25">
        <f t="shared" si="30"/>
        <v>686</v>
      </c>
      <c r="G140" s="25">
        <v>1226.7</v>
      </c>
      <c r="H140" s="25">
        <v>0</v>
      </c>
      <c r="I140" s="25">
        <f t="shared" si="31"/>
        <v>1226.7</v>
      </c>
      <c r="J140" s="25">
        <v>1226.7</v>
      </c>
      <c r="K140" s="25">
        <v>0</v>
      </c>
      <c r="L140" s="25">
        <f t="shared" si="32"/>
        <v>1226.7</v>
      </c>
      <c r="M140" s="25">
        <v>1226.7</v>
      </c>
      <c r="N140" s="25">
        <v>0</v>
      </c>
      <c r="O140" s="25">
        <f t="shared" si="33"/>
        <v>1226.7</v>
      </c>
      <c r="P140" s="25">
        <v>0</v>
      </c>
      <c r="Q140" s="78" t="e">
        <f>M140-#REF!</f>
        <v>#REF!</v>
      </c>
    </row>
    <row r="141" spans="1:17" ht="12.75">
      <c r="A141" s="44">
        <v>7791</v>
      </c>
      <c r="B141" s="44">
        <v>7791</v>
      </c>
      <c r="C141" s="3" t="s">
        <v>184</v>
      </c>
      <c r="D141" s="25">
        <v>0</v>
      </c>
      <c r="E141" s="25">
        <v>0</v>
      </c>
      <c r="F141" s="25">
        <f>D141-E141</f>
        <v>0</v>
      </c>
      <c r="G141" s="25">
        <v>0</v>
      </c>
      <c r="H141" s="25">
        <v>0</v>
      </c>
      <c r="I141" s="25">
        <f>G141-H141</f>
        <v>0</v>
      </c>
      <c r="J141" s="25">
        <v>0</v>
      </c>
      <c r="K141" s="25">
        <v>0</v>
      </c>
      <c r="L141" s="25">
        <f>J141-K141</f>
        <v>0</v>
      </c>
      <c r="M141" s="25">
        <v>0</v>
      </c>
      <c r="N141" s="25">
        <v>0</v>
      </c>
      <c r="O141" s="25">
        <f>M141-N141</f>
        <v>0</v>
      </c>
      <c r="P141" s="25">
        <v>0</v>
      </c>
      <c r="Q141" s="78" t="e">
        <f>M141-#REF!</f>
        <v>#REF!</v>
      </c>
    </row>
    <row r="142" spans="1:17" ht="12.75">
      <c r="A142" s="44">
        <v>7795</v>
      </c>
      <c r="B142" s="44">
        <v>7795</v>
      </c>
      <c r="C142" s="3" t="s">
        <v>188</v>
      </c>
      <c r="D142" s="25">
        <v>325.1</v>
      </c>
      <c r="E142" s="25">
        <v>0</v>
      </c>
      <c r="F142" s="25">
        <f>D142-E142</f>
        <v>325.1</v>
      </c>
      <c r="G142" s="25">
        <v>353.1</v>
      </c>
      <c r="H142" s="25">
        <v>0</v>
      </c>
      <c r="I142" s="25">
        <f>G142-H142</f>
        <v>353.1</v>
      </c>
      <c r="J142" s="25">
        <v>353.1</v>
      </c>
      <c r="K142" s="25">
        <v>0</v>
      </c>
      <c r="L142" s="25">
        <f>J142-K142</f>
        <v>353.1</v>
      </c>
      <c r="M142" s="25">
        <v>353.1</v>
      </c>
      <c r="N142" s="25">
        <v>0</v>
      </c>
      <c r="O142" s="25">
        <f>M142-N142</f>
        <v>353.1</v>
      </c>
      <c r="P142" s="25">
        <v>0</v>
      </c>
      <c r="Q142" s="78" t="e">
        <f>M142-#REF!</f>
        <v>#REF!</v>
      </c>
    </row>
    <row r="143" spans="1:17" ht="12.75">
      <c r="A143" s="44">
        <v>7796</v>
      </c>
      <c r="B143" s="44">
        <v>7796</v>
      </c>
      <c r="C143" s="3" t="s">
        <v>194</v>
      </c>
      <c r="D143" s="25">
        <v>0</v>
      </c>
      <c r="E143" s="25">
        <v>0</v>
      </c>
      <c r="F143" s="25">
        <f>D143-E143</f>
        <v>0</v>
      </c>
      <c r="G143" s="25">
        <v>0</v>
      </c>
      <c r="H143" s="25">
        <v>0</v>
      </c>
      <c r="I143" s="25">
        <f>G143-H143</f>
        <v>0</v>
      </c>
      <c r="J143" s="25">
        <v>0</v>
      </c>
      <c r="K143" s="25">
        <v>0</v>
      </c>
      <c r="L143" s="25">
        <f>J143-K143</f>
        <v>0</v>
      </c>
      <c r="M143" s="25">
        <v>0</v>
      </c>
      <c r="N143" s="25">
        <v>0</v>
      </c>
      <c r="O143" s="25">
        <f>M143-N143</f>
        <v>0</v>
      </c>
      <c r="P143" s="25">
        <v>0</v>
      </c>
      <c r="Q143" s="78"/>
    </row>
    <row r="144" spans="1:17" ht="12.75">
      <c r="A144" s="44">
        <v>7797</v>
      </c>
      <c r="B144" s="44">
        <v>7797</v>
      </c>
      <c r="C144" s="3" t="s">
        <v>195</v>
      </c>
      <c r="D144" s="25">
        <v>0</v>
      </c>
      <c r="E144" s="25">
        <v>0</v>
      </c>
      <c r="F144" s="25">
        <f>D144-E144</f>
        <v>0</v>
      </c>
      <c r="G144" s="25">
        <v>0</v>
      </c>
      <c r="H144" s="25">
        <v>0</v>
      </c>
      <c r="I144" s="25">
        <f>G144-H144</f>
        <v>0</v>
      </c>
      <c r="J144" s="25">
        <v>0</v>
      </c>
      <c r="K144" s="25">
        <v>0</v>
      </c>
      <c r="L144" s="25">
        <f>J144-K144</f>
        <v>0</v>
      </c>
      <c r="M144" s="25">
        <v>9</v>
      </c>
      <c r="N144" s="25">
        <v>0</v>
      </c>
      <c r="O144" s="25">
        <f>M144-N144</f>
        <v>9</v>
      </c>
      <c r="P144" s="25">
        <v>0</v>
      </c>
      <c r="Q144" s="78"/>
    </row>
    <row r="145" spans="1:17" ht="12.75">
      <c r="A145" s="44">
        <v>7830</v>
      </c>
      <c r="B145" s="44">
        <v>7830</v>
      </c>
      <c r="C145" s="3" t="s">
        <v>169</v>
      </c>
      <c r="D145" s="25">
        <v>0</v>
      </c>
      <c r="E145" s="25">
        <v>0</v>
      </c>
      <c r="F145" s="25">
        <f t="shared" si="30"/>
        <v>0</v>
      </c>
      <c r="G145" s="25">
        <v>0</v>
      </c>
      <c r="H145" s="25">
        <v>0</v>
      </c>
      <c r="I145" s="25">
        <f t="shared" si="31"/>
        <v>0</v>
      </c>
      <c r="J145" s="25">
        <v>0</v>
      </c>
      <c r="K145" s="25">
        <v>0</v>
      </c>
      <c r="L145" s="25">
        <f t="shared" si="32"/>
        <v>0</v>
      </c>
      <c r="M145" s="25">
        <v>0</v>
      </c>
      <c r="N145" s="25">
        <v>0</v>
      </c>
      <c r="O145" s="25">
        <f t="shared" si="33"/>
        <v>0</v>
      </c>
      <c r="P145" s="25">
        <v>0</v>
      </c>
      <c r="Q145" s="78" t="e">
        <f>M145-#REF!</f>
        <v>#REF!</v>
      </c>
    </row>
    <row r="146" spans="1:17" ht="12.75">
      <c r="A146" s="44">
        <v>7990</v>
      </c>
      <c r="B146" s="44">
        <v>7990</v>
      </c>
      <c r="C146" s="3" t="s">
        <v>170</v>
      </c>
      <c r="D146" s="25">
        <v>0</v>
      </c>
      <c r="E146" s="25">
        <v>0</v>
      </c>
      <c r="F146" s="25">
        <f t="shared" si="30"/>
        <v>0</v>
      </c>
      <c r="G146" s="25">
        <v>0</v>
      </c>
      <c r="H146" s="25">
        <v>0</v>
      </c>
      <c r="I146" s="25">
        <f t="shared" si="31"/>
        <v>0</v>
      </c>
      <c r="J146" s="25">
        <v>0</v>
      </c>
      <c r="K146" s="25">
        <v>0</v>
      </c>
      <c r="L146" s="25">
        <f t="shared" si="32"/>
        <v>0</v>
      </c>
      <c r="M146" s="25">
        <v>0</v>
      </c>
      <c r="N146" s="25">
        <v>0</v>
      </c>
      <c r="O146" s="25">
        <f t="shared" si="33"/>
        <v>0</v>
      </c>
      <c r="P146" s="25">
        <v>0</v>
      </c>
      <c r="Q146" s="78" t="e">
        <f>M146-#REF!</f>
        <v>#REF!</v>
      </c>
    </row>
    <row r="147" spans="1:17" ht="12.75">
      <c r="A147" s="44"/>
      <c r="B147" s="44"/>
      <c r="C147" s="3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78"/>
    </row>
    <row r="148" spans="1:17" ht="12.75">
      <c r="A148" s="21"/>
      <c r="B148" s="21"/>
      <c r="C148" s="17" t="s">
        <v>9</v>
      </c>
      <c r="D148" s="18">
        <f aca="true" t="shared" si="34" ref="D148:P148">SUM(D111:D147)</f>
        <v>1011.1</v>
      </c>
      <c r="E148" s="18">
        <f t="shared" si="34"/>
        <v>0</v>
      </c>
      <c r="F148" s="18">
        <f t="shared" si="34"/>
        <v>1011.1</v>
      </c>
      <c r="G148" s="18">
        <f t="shared" si="34"/>
        <v>1591.8000000000002</v>
      </c>
      <c r="H148" s="18">
        <f t="shared" si="34"/>
        <v>0</v>
      </c>
      <c r="I148" s="18">
        <f t="shared" si="34"/>
        <v>1591.8000000000002</v>
      </c>
      <c r="J148" s="18">
        <f t="shared" si="34"/>
        <v>1591.8000000000002</v>
      </c>
      <c r="K148" s="18">
        <f t="shared" si="34"/>
        <v>0</v>
      </c>
      <c r="L148" s="18">
        <f t="shared" si="34"/>
        <v>1591.8000000000002</v>
      </c>
      <c r="M148" s="18">
        <f t="shared" si="34"/>
        <v>1600.8000000000002</v>
      </c>
      <c r="N148" s="18">
        <f t="shared" si="34"/>
        <v>0</v>
      </c>
      <c r="O148" s="18">
        <f t="shared" si="34"/>
        <v>1600.8000000000002</v>
      </c>
      <c r="P148" s="18">
        <f t="shared" si="34"/>
        <v>0</v>
      </c>
      <c r="Q148" s="79" t="e">
        <f>M148-#REF!</f>
        <v>#REF!</v>
      </c>
    </row>
    <row r="149" spans="1:17" ht="12.75">
      <c r="A149" s="21"/>
      <c r="B149" s="21"/>
      <c r="C149" s="17"/>
      <c r="D149" s="2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8"/>
    </row>
    <row r="150" spans="1:17" ht="12.75">
      <c r="A150" s="44">
        <v>6000</v>
      </c>
      <c r="B150" s="44">
        <v>6000</v>
      </c>
      <c r="C150" s="3" t="s">
        <v>171</v>
      </c>
      <c r="D150" s="25">
        <v>0</v>
      </c>
      <c r="E150" s="25">
        <v>0</v>
      </c>
      <c r="F150" s="25">
        <f>D150-E150</f>
        <v>0</v>
      </c>
      <c r="G150" s="25">
        <v>0</v>
      </c>
      <c r="H150" s="25">
        <v>0</v>
      </c>
      <c r="I150" s="25">
        <f>G150-H150</f>
        <v>0</v>
      </c>
      <c r="J150" s="25">
        <v>0</v>
      </c>
      <c r="K150" s="25">
        <v>0</v>
      </c>
      <c r="L150" s="25">
        <f>J150-K150</f>
        <v>0</v>
      </c>
      <c r="M150" s="25">
        <v>0</v>
      </c>
      <c r="N150" s="25">
        <v>0</v>
      </c>
      <c r="O150" s="25">
        <f>M150-N150</f>
        <v>0</v>
      </c>
      <c r="P150" s="25">
        <v>0</v>
      </c>
      <c r="Q150" s="78" t="e">
        <f>M150-#REF!</f>
        <v>#REF!</v>
      </c>
    </row>
    <row r="151" spans="1:17" ht="12.75">
      <c r="A151" s="44">
        <v>6010</v>
      </c>
      <c r="B151" s="44">
        <v>6010</v>
      </c>
      <c r="C151" s="3" t="s">
        <v>172</v>
      </c>
      <c r="D151" s="25">
        <v>0</v>
      </c>
      <c r="E151" s="25">
        <v>0</v>
      </c>
      <c r="F151" s="25">
        <f>D151-E151</f>
        <v>0</v>
      </c>
      <c r="G151" s="25">
        <v>0</v>
      </c>
      <c r="H151" s="25">
        <v>0</v>
      </c>
      <c r="I151" s="25">
        <f>G151-H151</f>
        <v>0</v>
      </c>
      <c r="J151" s="25">
        <v>0</v>
      </c>
      <c r="K151" s="25">
        <v>0</v>
      </c>
      <c r="L151" s="25">
        <f>J151-K151</f>
        <v>0</v>
      </c>
      <c r="M151" s="25">
        <v>0</v>
      </c>
      <c r="N151" s="25">
        <v>0</v>
      </c>
      <c r="O151" s="25">
        <f>M151-N151</f>
        <v>0</v>
      </c>
      <c r="P151" s="25">
        <v>0</v>
      </c>
      <c r="Q151" s="78" t="e">
        <f>M151-#REF!</f>
        <v>#REF!</v>
      </c>
    </row>
    <row r="152" spans="1:17" ht="12.75">
      <c r="A152" s="21"/>
      <c r="B152" s="21"/>
      <c r="C152" s="17" t="s">
        <v>18</v>
      </c>
      <c r="D152" s="18">
        <f>SUM(D150:D151)</f>
        <v>0</v>
      </c>
      <c r="E152" s="18">
        <f aca="true" t="shared" si="35" ref="E152:P152">SUM(E150:E151)</f>
        <v>0</v>
      </c>
      <c r="F152" s="18">
        <f t="shared" si="35"/>
        <v>0</v>
      </c>
      <c r="G152" s="18">
        <f t="shared" si="35"/>
        <v>0</v>
      </c>
      <c r="H152" s="18">
        <f t="shared" si="35"/>
        <v>0</v>
      </c>
      <c r="I152" s="18">
        <f t="shared" si="35"/>
        <v>0</v>
      </c>
      <c r="J152" s="18">
        <f t="shared" si="35"/>
        <v>0</v>
      </c>
      <c r="K152" s="18">
        <f t="shared" si="35"/>
        <v>0</v>
      </c>
      <c r="L152" s="18">
        <f t="shared" si="35"/>
        <v>0</v>
      </c>
      <c r="M152" s="18">
        <f t="shared" si="35"/>
        <v>0</v>
      </c>
      <c r="N152" s="18">
        <f t="shared" si="35"/>
        <v>0</v>
      </c>
      <c r="O152" s="18">
        <f t="shared" si="35"/>
        <v>0</v>
      </c>
      <c r="P152" s="18">
        <f t="shared" si="35"/>
        <v>0</v>
      </c>
      <c r="Q152" s="78" t="e">
        <f>M152-#REF!</f>
        <v>#REF!</v>
      </c>
    </row>
    <row r="153" spans="1:17" ht="12.75">
      <c r="A153" s="44"/>
      <c r="B153" s="44"/>
      <c r="C153" s="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78"/>
    </row>
    <row r="154" spans="1:17" ht="13.5" customHeight="1">
      <c r="A154" s="21"/>
      <c r="B154" s="21"/>
      <c r="C154" s="17" t="s">
        <v>5</v>
      </c>
      <c r="D154" s="18">
        <f aca="true" t="shared" si="36" ref="D154:P154">D66-D84-D109-D148-D152</f>
        <v>-15830.1</v>
      </c>
      <c r="E154" s="18">
        <f t="shared" si="36"/>
        <v>2500</v>
      </c>
      <c r="F154" s="18">
        <f t="shared" si="36"/>
        <v>-18330.1</v>
      </c>
      <c r="G154" s="18">
        <f t="shared" si="36"/>
        <v>-2210.8</v>
      </c>
      <c r="H154" s="18">
        <f t="shared" si="36"/>
        <v>2500</v>
      </c>
      <c r="I154" s="18">
        <f t="shared" si="36"/>
        <v>-4710.8</v>
      </c>
      <c r="J154" s="18">
        <f t="shared" si="36"/>
        <v>-1548.8000000000002</v>
      </c>
      <c r="K154" s="18">
        <f t="shared" si="36"/>
        <v>19500</v>
      </c>
      <c r="L154" s="18">
        <f t="shared" si="36"/>
        <v>-21048.8</v>
      </c>
      <c r="M154" s="18">
        <f t="shared" si="36"/>
        <v>-133.80000000000018</v>
      </c>
      <c r="N154" s="18">
        <f t="shared" si="36"/>
        <v>16085</v>
      </c>
      <c r="O154" s="18">
        <f t="shared" si="36"/>
        <v>-16218.8</v>
      </c>
      <c r="P154" s="18">
        <f t="shared" si="36"/>
        <v>16085</v>
      </c>
      <c r="Q154" s="79" t="e">
        <f>M154-#REF!</f>
        <v>#REF!</v>
      </c>
    </row>
    <row r="155" spans="1:17" ht="13.5" customHeight="1">
      <c r="A155" s="44"/>
      <c r="B155" s="44"/>
      <c r="C155" s="3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78"/>
    </row>
    <row r="156" spans="1:17" ht="13.5" customHeight="1">
      <c r="A156" s="44">
        <v>8050</v>
      </c>
      <c r="B156" s="44">
        <v>8050</v>
      </c>
      <c r="C156" s="3" t="s">
        <v>11</v>
      </c>
      <c r="D156" s="25">
        <v>0</v>
      </c>
      <c r="E156" s="25">
        <v>0</v>
      </c>
      <c r="F156" s="25">
        <f>D156-E156</f>
        <v>0</v>
      </c>
      <c r="G156" s="25">
        <v>0</v>
      </c>
      <c r="H156" s="25">
        <v>0</v>
      </c>
      <c r="I156" s="25">
        <f>G156-H156</f>
        <v>0</v>
      </c>
      <c r="J156" s="25">
        <v>0</v>
      </c>
      <c r="K156" s="25">
        <v>0</v>
      </c>
      <c r="L156" s="25">
        <f>J156-K156</f>
        <v>0</v>
      </c>
      <c r="M156" s="25">
        <v>-102.34</v>
      </c>
      <c r="N156" s="25">
        <v>0</v>
      </c>
      <c r="O156" s="25">
        <f>M156-N156</f>
        <v>-102.34</v>
      </c>
      <c r="P156" s="25">
        <v>0</v>
      </c>
      <c r="Q156" s="78" t="e">
        <f>M156-#REF!</f>
        <v>#REF!</v>
      </c>
    </row>
    <row r="157" spans="1:17" ht="13.5" customHeight="1">
      <c r="A157" s="44">
        <v>8070</v>
      </c>
      <c r="B157" s="44">
        <v>8070</v>
      </c>
      <c r="C157" s="3" t="s">
        <v>64</v>
      </c>
      <c r="D157" s="25">
        <v>0</v>
      </c>
      <c r="E157" s="25">
        <v>0</v>
      </c>
      <c r="F157" s="25">
        <f>D157-E157</f>
        <v>0</v>
      </c>
      <c r="G157" s="25">
        <v>0</v>
      </c>
      <c r="H157" s="25">
        <v>0</v>
      </c>
      <c r="I157" s="25">
        <f>G157-H157</f>
        <v>0</v>
      </c>
      <c r="J157" s="25">
        <v>0</v>
      </c>
      <c r="K157" s="25">
        <v>0</v>
      </c>
      <c r="L157" s="25">
        <f>J157-K157</f>
        <v>0</v>
      </c>
      <c r="M157" s="25">
        <v>0</v>
      </c>
      <c r="N157" s="25">
        <v>0</v>
      </c>
      <c r="O157" s="25">
        <f>M157-N157</f>
        <v>0</v>
      </c>
      <c r="P157" s="25">
        <v>0</v>
      </c>
      <c r="Q157" s="78" t="e">
        <f>M157-#REF!</f>
        <v>#REF!</v>
      </c>
    </row>
    <row r="158" spans="1:17" ht="13.5" customHeight="1">
      <c r="A158" s="44">
        <v>8150</v>
      </c>
      <c r="B158" s="44">
        <v>8150</v>
      </c>
      <c r="C158" s="3" t="s">
        <v>173</v>
      </c>
      <c r="D158" s="25">
        <v>0</v>
      </c>
      <c r="E158" s="25">
        <v>0</v>
      </c>
      <c r="F158" s="25">
        <f>D158-E158</f>
        <v>0</v>
      </c>
      <c r="G158" s="25">
        <v>0</v>
      </c>
      <c r="H158" s="25">
        <v>0</v>
      </c>
      <c r="I158" s="25">
        <f>G158-H158</f>
        <v>0</v>
      </c>
      <c r="J158" s="25">
        <v>0</v>
      </c>
      <c r="K158" s="25">
        <v>0</v>
      </c>
      <c r="L158" s="25">
        <f>J158-K158</f>
        <v>0</v>
      </c>
      <c r="M158" s="25">
        <v>0</v>
      </c>
      <c r="N158" s="25">
        <v>0</v>
      </c>
      <c r="O158" s="25">
        <f>M158-N158</f>
        <v>0</v>
      </c>
      <c r="P158" s="25">
        <v>0</v>
      </c>
      <c r="Q158" s="78" t="e">
        <f>M158-#REF!</f>
        <v>#REF!</v>
      </c>
    </row>
    <row r="159" spans="1:17" ht="13.5" customHeight="1">
      <c r="A159" s="21"/>
      <c r="B159" s="21"/>
      <c r="C159" s="17" t="s">
        <v>52</v>
      </c>
      <c r="D159" s="18">
        <f>SUM(D156:D158)</f>
        <v>0</v>
      </c>
      <c r="E159" s="18">
        <f aca="true" t="shared" si="37" ref="E159:P159">SUM(E156:E158)</f>
        <v>0</v>
      </c>
      <c r="F159" s="18">
        <f t="shared" si="37"/>
        <v>0</v>
      </c>
      <c r="G159" s="18">
        <f t="shared" si="37"/>
        <v>0</v>
      </c>
      <c r="H159" s="18">
        <f t="shared" si="37"/>
        <v>0</v>
      </c>
      <c r="I159" s="18">
        <f t="shared" si="37"/>
        <v>0</v>
      </c>
      <c r="J159" s="18">
        <f t="shared" si="37"/>
        <v>0</v>
      </c>
      <c r="K159" s="18">
        <f t="shared" si="37"/>
        <v>0</v>
      </c>
      <c r="L159" s="18">
        <f t="shared" si="37"/>
        <v>0</v>
      </c>
      <c r="M159" s="18">
        <f t="shared" si="37"/>
        <v>-102.34</v>
      </c>
      <c r="N159" s="18">
        <f t="shared" si="37"/>
        <v>0</v>
      </c>
      <c r="O159" s="18">
        <f t="shared" si="37"/>
        <v>-102.34</v>
      </c>
      <c r="P159" s="18">
        <f t="shared" si="37"/>
        <v>0</v>
      </c>
      <c r="Q159" s="78" t="e">
        <f>M159-#REF!</f>
        <v>#REF!</v>
      </c>
    </row>
    <row r="160" spans="1:17" ht="12.75">
      <c r="A160" s="44"/>
      <c r="B160" s="44"/>
      <c r="C160" s="3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78"/>
    </row>
    <row r="161" spans="1:17" ht="12.75">
      <c r="A161" s="21"/>
      <c r="B161" s="21"/>
      <c r="C161" s="19" t="s">
        <v>16</v>
      </c>
      <c r="D161" s="20">
        <f>D154-D159</f>
        <v>-15830.1</v>
      </c>
      <c r="E161" s="20">
        <f aca="true" t="shared" si="38" ref="E161:P161">E154-E159</f>
        <v>2500</v>
      </c>
      <c r="F161" s="20">
        <f t="shared" si="38"/>
        <v>-18330.1</v>
      </c>
      <c r="G161" s="20">
        <f t="shared" si="38"/>
        <v>-2210.8</v>
      </c>
      <c r="H161" s="20">
        <f t="shared" si="38"/>
        <v>2500</v>
      </c>
      <c r="I161" s="20">
        <f t="shared" si="38"/>
        <v>-4710.8</v>
      </c>
      <c r="J161" s="20">
        <f t="shared" si="38"/>
        <v>-1548.8000000000002</v>
      </c>
      <c r="K161" s="20">
        <f t="shared" si="38"/>
        <v>19500</v>
      </c>
      <c r="L161" s="20">
        <f t="shared" si="38"/>
        <v>-21048.8</v>
      </c>
      <c r="M161" s="20">
        <f t="shared" si="38"/>
        <v>-31.46000000000018</v>
      </c>
      <c r="N161" s="20">
        <f t="shared" si="38"/>
        <v>16085</v>
      </c>
      <c r="O161" s="20">
        <f t="shared" si="38"/>
        <v>-16116.46</v>
      </c>
      <c r="P161" s="20">
        <f t="shared" si="38"/>
        <v>16085</v>
      </c>
      <c r="Q161" s="80" t="e">
        <f>M161-#REF!</f>
        <v>#REF!</v>
      </c>
    </row>
    <row r="162" spans="5:17" ht="15.75" customHeight="1"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Hands Services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stod.okospes</dc:creator>
  <cp:keywords/>
  <dc:description/>
  <cp:lastModifiedBy>Sverre Nordby</cp:lastModifiedBy>
  <cp:lastPrinted>2013-05-26T15:49:52Z</cp:lastPrinted>
  <dcterms:created xsi:type="dcterms:W3CDTF">2009-05-28T07:56:43Z</dcterms:created>
  <dcterms:modified xsi:type="dcterms:W3CDTF">2018-03-13T09:56:14Z</dcterms:modified>
  <cp:category/>
  <cp:version/>
  <cp:contentType/>
  <cp:contentStatus/>
</cp:coreProperties>
</file>