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1592" windowHeight="8448" tabRatio="914" activeTab="0"/>
  </bookViews>
  <sheets>
    <sheet name="avdrappNY" sheetId="1" r:id="rId1"/>
    <sheet name="Totalt" sheetId="2" r:id="rId2"/>
    <sheet name="HS" sheetId="3" r:id="rId3"/>
    <sheet name="Fotball" sheetId="4" r:id="rId4"/>
    <sheet name="Håndball" sheetId="5" r:id="rId5"/>
    <sheet name="Bandy" sheetId="6" r:id="rId6"/>
    <sheet name="Hopp" sheetId="7" r:id="rId7"/>
    <sheet name="Softball" sheetId="8" r:id="rId8"/>
    <sheet name="Alpint" sheetId="9" r:id="rId9"/>
    <sheet name="Langrenn" sheetId="10" r:id="rId10"/>
  </sheets>
  <definedNames>
    <definedName name="_xlfn.SINGLE" hidden="1">#NAME?</definedName>
    <definedName name="bud_år">#REF!</definedName>
    <definedName name="budsjettversjon">#REF!</definedName>
    <definedName name="fra_medarbeider">#REF!</definedName>
    <definedName name="fra_periode">#REF!</definedName>
    <definedName name="fra_periode_ifjor">#REF!</definedName>
    <definedName name="fra_rapp_periode">#REF!</definedName>
    <definedName name="fra_rapperiode_ifjor">#REF!</definedName>
    <definedName name="kv1slutt">#REF!</definedName>
    <definedName name="kv1start">#REF!</definedName>
    <definedName name="kv2slutt">#REF!</definedName>
    <definedName name="kv2start">#REF!</definedName>
    <definedName name="kv3slutt">#REF!</definedName>
    <definedName name="kv3start">#REF!</definedName>
    <definedName name="kv4slutt">#REF!</definedName>
    <definedName name="kv4start">#REF!</definedName>
    <definedName name="selskap">#REF!</definedName>
    <definedName name="selskap113">#REF!</definedName>
    <definedName name="selskap114">#REF!</definedName>
    <definedName name="selskap115">#REF!</definedName>
    <definedName name="selskap116">#REF!</definedName>
    <definedName name="selskap117">#REF!</definedName>
    <definedName name="selskap118">#REF!</definedName>
    <definedName name="selskap119">#REF!</definedName>
    <definedName name="selskap2">#REF!</definedName>
    <definedName name="selskap99">#REF!</definedName>
    <definedName name="til_medarbeider">#REF!</definedName>
    <definedName name="til_periode">#REF!</definedName>
    <definedName name="til_periode_ifjor">#REF!</definedName>
  </definedNames>
  <calcPr fullCalcOnLoad="1"/>
</workbook>
</file>

<file path=xl/sharedStrings.xml><?xml version="1.0" encoding="utf-8"?>
<sst xmlns="http://schemas.openxmlformats.org/spreadsheetml/2006/main" count="2050" uniqueCount="185">
  <si>
    <t>Tekst</t>
  </si>
  <si>
    <t>Annen driftsinntekt</t>
  </si>
  <si>
    <t>SUM DRIFTSINNTEKT</t>
  </si>
  <si>
    <t>Avskrivning</t>
  </si>
  <si>
    <t>Annen driftskostnad</t>
  </si>
  <si>
    <t>DRIFTSRESULTAT</t>
  </si>
  <si>
    <t>Sum Salgsinntekt</t>
  </si>
  <si>
    <t>Sum Varekostnad</t>
  </si>
  <si>
    <t>Sum Lønnskostnad</t>
  </si>
  <si>
    <t>Sum Annen driftskostnad</t>
  </si>
  <si>
    <t>Annen finanskostnad</t>
  </si>
  <si>
    <t>Annen renteinntekt</t>
  </si>
  <si>
    <t>Virk</t>
  </si>
  <si>
    <t>Bud</t>
  </si>
  <si>
    <t>ORDINÆRT RESULTAT</t>
  </si>
  <si>
    <t>Sum annen driftsinntekt</t>
  </si>
  <si>
    <t>Sum avskrivninger</t>
  </si>
  <si>
    <t>Avvik</t>
  </si>
  <si>
    <t>Langrenn</t>
  </si>
  <si>
    <t>Fotball</t>
  </si>
  <si>
    <t>Håndball</t>
  </si>
  <si>
    <t>Bandy</t>
  </si>
  <si>
    <t>Egne arrangementer</t>
  </si>
  <si>
    <t>Dugnad/loddsalg</t>
  </si>
  <si>
    <t>Sum finans</t>
  </si>
  <si>
    <t>Øvrevoll Hosle IL</t>
  </si>
  <si>
    <t>Bonus</t>
  </si>
  <si>
    <t>Spillersalg</t>
  </si>
  <si>
    <t>Periodiserte inntekter</t>
  </si>
  <si>
    <t>Bøter</t>
  </si>
  <si>
    <t>Opphold treningssamling</t>
  </si>
  <si>
    <t>Lønn u/AGA</t>
  </si>
  <si>
    <t>Korr AGA på FP avd u/AGA</t>
  </si>
  <si>
    <t>motkonto Korr AGA på FP avd u/AGA</t>
  </si>
  <si>
    <t>Refusjon sykepenger</t>
  </si>
  <si>
    <t>Annen finansinntekt</t>
  </si>
  <si>
    <t>Lønn ikke oppl.pl ytelser</t>
  </si>
  <si>
    <t>Trenings-/medlemsavgift</t>
  </si>
  <si>
    <t>Sponsorinntekter</t>
  </si>
  <si>
    <t>Arrangementsinntekter</t>
  </si>
  <si>
    <t>Videresalg av utstyr</t>
  </si>
  <si>
    <t>Tilskuddsordninger</t>
  </si>
  <si>
    <t>Idrettsrelaterte kostnader</t>
  </si>
  <si>
    <t>Arrangementskostnader</t>
  </si>
  <si>
    <t>Innkjøp for videresalg av utstyr</t>
  </si>
  <si>
    <t>Lønnsrelaterte kostnader</t>
  </si>
  <si>
    <t>Sum Idrettsrelaterte kostnader</t>
  </si>
  <si>
    <t>Sum Arrangementskostnader</t>
  </si>
  <si>
    <t>Sum Innkjøp for videresalg av utstyr</t>
  </si>
  <si>
    <t>ØHIL Avdelingsrapport</t>
  </si>
  <si>
    <t>Bud ØHIL totalt</t>
  </si>
  <si>
    <t>Bud ØHIL (HS)</t>
  </si>
  <si>
    <t>Bud Fotball</t>
  </si>
  <si>
    <t>Bud Håndball</t>
  </si>
  <si>
    <t>Bud Bandy</t>
  </si>
  <si>
    <t>Budsjett Hopp</t>
  </si>
  <si>
    <t>Bud Soft-/baseball</t>
  </si>
  <si>
    <t>Bud Langrenn</t>
  </si>
  <si>
    <t>Q1</t>
  </si>
  <si>
    <t>Q2</t>
  </si>
  <si>
    <t>Q3</t>
  </si>
  <si>
    <t>Q4</t>
  </si>
  <si>
    <t>Budsjett ØHIL totalt</t>
  </si>
  <si>
    <t>Budsjett ØHIL (HS)</t>
  </si>
  <si>
    <t>Salgsinntekt avgiftsfri</t>
  </si>
  <si>
    <t>Sponsor/samarb.avtaler avgiftsfri</t>
  </si>
  <si>
    <t>Dugnadsinntekter</t>
  </si>
  <si>
    <t>Salg tøy, utstyr, effekter</t>
  </si>
  <si>
    <t>Salgsinntekt utenfor avg.området</t>
  </si>
  <si>
    <t>Treningsavgift</t>
  </si>
  <si>
    <t>Treningsavgift vintertrening fotball</t>
  </si>
  <si>
    <t>Treningsavgift ØHIL AKADEMIET</t>
  </si>
  <si>
    <t>Treningsavgift FOTBALLSKOLER</t>
  </si>
  <si>
    <t>Medlemskontingent</t>
  </si>
  <si>
    <t>Stevneinntekter</t>
  </si>
  <si>
    <t>Billettinntekter</t>
  </si>
  <si>
    <t>Kafeteria/kiosk salg</t>
  </si>
  <si>
    <t>Loddsalg</t>
  </si>
  <si>
    <t>Leieinntekt - bane</t>
  </si>
  <si>
    <t>Leie - klubbhus fast leie</t>
  </si>
  <si>
    <t>Grasrotandel/annen støtte/dugnader</t>
  </si>
  <si>
    <t>Andre tilskudd (mva-komp)</t>
  </si>
  <si>
    <t>Offentlig tilskudd</t>
  </si>
  <si>
    <t>Innbetalte fellesutgifter barnehage</t>
  </si>
  <si>
    <t>Annen driftsrelatert inntekt</t>
  </si>
  <si>
    <t>Kostnader relatert til sponsorinntekter</t>
  </si>
  <si>
    <t>Kostnader seriespill/lag/utøver</t>
  </si>
  <si>
    <t>Utgifter trenere,lagledere, oppmenn</t>
  </si>
  <si>
    <t>Utgifter deltakelse på cup/kurs/renn/kamper/reiser</t>
  </si>
  <si>
    <t>Ikke oppg.pliktig, lønn/km/utg. trenere, fotb.sk,a</t>
  </si>
  <si>
    <t>Dommerutgifter</t>
  </si>
  <si>
    <t>Innkjøp varer for videresalg</t>
  </si>
  <si>
    <t>Innkjøp varer Cafè</t>
  </si>
  <si>
    <t>Beholdningsendring</t>
  </si>
  <si>
    <t>Lønn til ansatte</t>
  </si>
  <si>
    <t>Timelønn</t>
  </si>
  <si>
    <t>Periodiserings lønn</t>
  </si>
  <si>
    <t>Feriepenger beregnet</t>
  </si>
  <si>
    <t>Arbeidsgiveravgift påløpte feriepenger</t>
  </si>
  <si>
    <t>fri telefon</t>
  </si>
  <si>
    <t>Innberetning OTP</t>
  </si>
  <si>
    <t>Motkonto naturalytelser etc</t>
  </si>
  <si>
    <t>Styrehonorar</t>
  </si>
  <si>
    <t>Arbeidsgiveravgift</t>
  </si>
  <si>
    <t>OTP</t>
  </si>
  <si>
    <t>Kurs trenere og ansatte</t>
  </si>
  <si>
    <t>Andre personalkostnader</t>
  </si>
  <si>
    <t>Renovasjon, vann, avløp mv.</t>
  </si>
  <si>
    <t>Lys og varme</t>
  </si>
  <si>
    <t>Leie datasystemer</t>
  </si>
  <si>
    <t>Maskiner og utstyr</t>
  </si>
  <si>
    <t>Idrettsmateriell/driftsmateriell</t>
  </si>
  <si>
    <t>Innkjøp drakter</t>
  </si>
  <si>
    <t>Reparasjon og vedlikehold bygninger</t>
  </si>
  <si>
    <t>Reparasjon og vedlikehold utstyr</t>
  </si>
  <si>
    <t>Driftsutgifter klubbhus</t>
  </si>
  <si>
    <t>Drift bane/anlegg</t>
  </si>
  <si>
    <t>Revisjonshonorar</t>
  </si>
  <si>
    <t>Regnskapshonorar</t>
  </si>
  <si>
    <t>Annen fremmed tjeneste</t>
  </si>
  <si>
    <t>Kontorrekvisita</t>
  </si>
  <si>
    <t>Dataprogrammer, etc</t>
  </si>
  <si>
    <t>Trykksaker</t>
  </si>
  <si>
    <t>Møte, kurs, oppdatering o l</t>
  </si>
  <si>
    <t>Telefon</t>
  </si>
  <si>
    <t>Mobil</t>
  </si>
  <si>
    <t>Internet</t>
  </si>
  <si>
    <t>Porto</t>
  </si>
  <si>
    <t>Bilgodtgjørelse, oppgavepliktig</t>
  </si>
  <si>
    <t>Reisekostnad, ikke oppgavepliktig</t>
  </si>
  <si>
    <t>Reklamekostnad</t>
  </si>
  <si>
    <t>Lotteriutgifter</t>
  </si>
  <si>
    <t>Gaver, ikke fradragsberettiget</t>
  </si>
  <si>
    <t>Forsikringspremie</t>
  </si>
  <si>
    <t>Annen støtte undergrupper</t>
  </si>
  <si>
    <t>Øreavrunding, MVA - oppgjør</t>
  </si>
  <si>
    <t>Bank og kortgebyrer</t>
  </si>
  <si>
    <t>Renter og gebyrer inkasso</t>
  </si>
  <si>
    <t>Andre kostnader</t>
  </si>
  <si>
    <t>Tap på fordringer</t>
  </si>
  <si>
    <t>Overføring til fra fond</t>
  </si>
  <si>
    <t>Avskrivning på bygninger og annen fast eiendom</t>
  </si>
  <si>
    <t>Avskrivning på transportmidler, mask. og invent.</t>
  </si>
  <si>
    <t>Annen rentekostnad</t>
  </si>
  <si>
    <t>pr Q1</t>
  </si>
  <si>
    <t>pr Q2</t>
  </si>
  <si>
    <t>pr Q3</t>
  </si>
  <si>
    <t>pr Q4</t>
  </si>
  <si>
    <t>ØHIL Totalt</t>
  </si>
  <si>
    <t>ØHIL (HS)</t>
  </si>
  <si>
    <t>Hopp</t>
  </si>
  <si>
    <t>Softball</t>
  </si>
  <si>
    <t>Alpint</t>
  </si>
  <si>
    <t>Bud Alpint</t>
  </si>
  <si>
    <t>Kortsvindel</t>
  </si>
  <si>
    <t>Lønn u/FP</t>
  </si>
  <si>
    <t>SUM DRIFTSKOSTNADER</t>
  </si>
  <si>
    <t>SUM DRIFTSINNTEKTER</t>
  </si>
  <si>
    <t>Provisjon Buypass</t>
  </si>
  <si>
    <t>Gebyrer Deltaker.no</t>
  </si>
  <si>
    <t>Vipps gebyrer</t>
  </si>
  <si>
    <t>Inntekter lagkonti</t>
  </si>
  <si>
    <t>Kostnader lagkonti</t>
  </si>
  <si>
    <t>Forsikring spillere</t>
  </si>
  <si>
    <t>Ombygging klubbhus</t>
  </si>
  <si>
    <t>Lønn u/10000</t>
  </si>
  <si>
    <t>Leie lokaler</t>
  </si>
  <si>
    <t>Gebyr Izettle</t>
  </si>
  <si>
    <t>Lagkasser</t>
  </si>
  <si>
    <t>Kantinekostnader</t>
  </si>
  <si>
    <t>Bane/hall/arenaleie</t>
  </si>
  <si>
    <t>Arrangementer/cuper/konkurranser</t>
  </si>
  <si>
    <t>Utgifter interne arrangementer</t>
  </si>
  <si>
    <t>Avsetning til idrettsfremmende tiltak</t>
  </si>
  <si>
    <t>Lønnstilskudd</t>
  </si>
  <si>
    <t>Renhold</t>
  </si>
  <si>
    <t/>
  </si>
  <si>
    <t>Izettle gebyrer</t>
  </si>
  <si>
    <t>Leie maskiner</t>
  </si>
  <si>
    <t>Honorarer for økonomisk og juridisk bistand</t>
  </si>
  <si>
    <t>Ombygging Klubbhus</t>
  </si>
  <si>
    <t>Refusjon AGA T-3 Korona</t>
  </si>
  <si>
    <t>Rapport pr desember mot budsjett pr Q4</t>
  </si>
  <si>
    <t>Kantine</t>
  </si>
  <si>
    <t>Pr Desember</t>
  </si>
</sst>
</file>

<file path=xl/styles.xml><?xml version="1.0" encoding="utf-8"?>
<styleSheet xmlns="http://schemas.openxmlformats.org/spreadsheetml/2006/main">
  <numFmts count="4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;[Red]\-\ #,##0"/>
    <numFmt numFmtId="181" formatCode="#,##0.00;[Red]\-\ #,##0.00"/>
    <numFmt numFmtId="182" formatCode="dd/mm/yy;@"/>
    <numFmt numFmtId="183" formatCode="0.0\ %"/>
    <numFmt numFmtId="184" formatCode="[$-414]d\.\ mmmm\ yyyy"/>
    <numFmt numFmtId="185" formatCode="d/m/yyyy;@"/>
    <numFmt numFmtId="186" formatCode="#,##0;#,##0"/>
    <numFmt numFmtId="187" formatCode="d/m/yy;@"/>
    <numFmt numFmtId="188" formatCode="0.00;[Red]0.00"/>
    <numFmt numFmtId="189" formatCode="&quot;Ja&quot;;&quot;Ja&quot;;&quot;Nei&quot;"/>
    <numFmt numFmtId="190" formatCode="&quot;Sann&quot;;&quot;Sann&quot;;&quot;Usann&quot;"/>
    <numFmt numFmtId="191" formatCode="&quot;På&quot;;&quot;På&quot;;&quot;Av&quot;"/>
    <numFmt numFmtId="192" formatCode="[$€-2]\ ###,000_);[Red]\([$€-2]\ ###,000\)"/>
    <numFmt numFmtId="193" formatCode="#,##0.00_ ;[Red]\-#,##0.00\ "/>
    <numFmt numFmtId="194" formatCode="0.00_ ;[Red]\-0.00\ "/>
    <numFmt numFmtId="195" formatCode="#,##0_ ;[Red]\-#,##0\ "/>
  </numFmts>
  <fonts count="29">
    <font>
      <sz val="10"/>
      <name val="Arial"/>
      <family val="0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8"/>
      <name val="Arial"/>
      <family val="2"/>
    </font>
    <font>
      <b/>
      <sz val="11"/>
      <color indexed="18"/>
      <name val="Calibri"/>
      <family val="2"/>
    </font>
    <font>
      <b/>
      <i/>
      <sz val="10"/>
      <color indexed="1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179" fontId="0" fillId="0" borderId="0" applyFont="0" applyFill="0" applyBorder="0" applyAlignment="0" applyProtection="0"/>
    <xf numFmtId="0" fontId="15" fillId="17" borderId="3" applyNumberFormat="0" applyAlignment="0" applyProtection="0"/>
    <xf numFmtId="0" fontId="7" fillId="18" borderId="4" applyNumberFormat="0" applyFont="0" applyAlignment="0" applyProtection="0"/>
    <xf numFmtId="0" fontId="7" fillId="0" borderId="0">
      <alignment/>
      <protection/>
    </xf>
    <xf numFmtId="0" fontId="16" fillId="19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177" fontId="0" fillId="0" borderId="0" applyFont="0" applyFill="0" applyBorder="0" applyAlignment="0" applyProtection="0"/>
    <xf numFmtId="0" fontId="22" fillId="16" borderId="9" applyNumberForma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16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16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16" borderId="12" xfId="44" applyFont="1" applyFill="1" applyBorder="1" applyAlignment="1">
      <alignment horizontal="center"/>
      <protection/>
    </xf>
    <xf numFmtId="0" fontId="25" fillId="16" borderId="13" xfId="44" applyFont="1" applyFill="1" applyBorder="1" applyAlignment="1">
      <alignment horizontal="center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16" borderId="10" xfId="0" applyFont="1" applyFill="1" applyBorder="1" applyAlignment="1">
      <alignment/>
    </xf>
    <xf numFmtId="180" fontId="26" fillId="4" borderId="13" xfId="0" applyNumberFormat="1" applyFont="1" applyFill="1" applyBorder="1" applyAlignment="1">
      <alignment/>
    </xf>
    <xf numFmtId="0" fontId="26" fillId="16" borderId="14" xfId="0" applyFont="1" applyFill="1" applyBorder="1" applyAlignment="1">
      <alignment/>
    </xf>
    <xf numFmtId="180" fontId="26" fillId="4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5" fillId="16" borderId="15" xfId="44" applyFont="1" applyFill="1" applyBorder="1" applyAlignment="1">
      <alignment horizontal="center"/>
      <protection/>
    </xf>
    <xf numFmtId="180" fontId="2" fillId="4" borderId="12" xfId="0" applyNumberFormat="1" applyFont="1" applyFill="1" applyBorder="1" applyAlignment="1">
      <alignment/>
    </xf>
    <xf numFmtId="180" fontId="2" fillId="4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38" fontId="0" fillId="0" borderId="0" xfId="0" applyNumberFormat="1" applyAlignment="1">
      <alignment/>
    </xf>
    <xf numFmtId="0" fontId="25" fillId="16" borderId="11" xfId="44" applyFont="1" applyFill="1" applyBorder="1" applyAlignment="1">
      <alignment horizontal="center"/>
      <protection/>
    </xf>
    <xf numFmtId="0" fontId="3" fillId="16" borderId="11" xfId="0" applyFont="1" applyFill="1" applyBorder="1" applyAlignment="1">
      <alignment horizontal="center"/>
    </xf>
    <xf numFmtId="180" fontId="2" fillId="24" borderId="12" xfId="0" applyNumberFormat="1" applyFont="1" applyFill="1" applyBorder="1" applyAlignment="1">
      <alignment/>
    </xf>
    <xf numFmtId="180" fontId="2" fillId="25" borderId="12" xfId="0" applyNumberFormat="1" applyFont="1" applyFill="1" applyBorder="1" applyAlignment="1">
      <alignment/>
    </xf>
    <xf numFmtId="180" fontId="2" fillId="24" borderId="13" xfId="0" applyNumberFormat="1" applyFont="1" applyFill="1" applyBorder="1" applyAlignment="1">
      <alignment/>
    </xf>
    <xf numFmtId="180" fontId="2" fillId="25" borderId="13" xfId="0" applyNumberFormat="1" applyFont="1" applyFill="1" applyBorder="1" applyAlignment="1">
      <alignment/>
    </xf>
    <xf numFmtId="180" fontId="26" fillId="24" borderId="13" xfId="0" applyNumberFormat="1" applyFont="1" applyFill="1" applyBorder="1" applyAlignment="1">
      <alignment/>
    </xf>
    <xf numFmtId="180" fontId="26" fillId="25" borderId="13" xfId="0" applyNumberFormat="1" applyFont="1" applyFill="1" applyBorder="1" applyAlignment="1">
      <alignment/>
    </xf>
    <xf numFmtId="180" fontId="26" fillId="24" borderId="15" xfId="0" applyNumberFormat="1" applyFont="1" applyFill="1" applyBorder="1" applyAlignment="1">
      <alignment/>
    </xf>
    <xf numFmtId="180" fontId="26" fillId="25" borderId="15" xfId="0" applyNumberFormat="1" applyFont="1" applyFill="1" applyBorder="1" applyAlignment="1">
      <alignment/>
    </xf>
    <xf numFmtId="180" fontId="2" fillId="0" borderId="0" xfId="0" applyNumberFormat="1" applyFont="1" applyAlignment="1">
      <alignment/>
    </xf>
    <xf numFmtId="0" fontId="2" fillId="26" borderId="10" xfId="0" applyFont="1" applyFill="1" applyBorder="1" applyAlignment="1">
      <alignment/>
    </xf>
    <xf numFmtId="180" fontId="2" fillId="27" borderId="12" xfId="0" applyNumberFormat="1" applyFont="1" applyFill="1" applyBorder="1" applyAlignment="1">
      <alignment/>
    </xf>
    <xf numFmtId="180" fontId="2" fillId="27" borderId="13" xfId="0" applyNumberFormat="1" applyFont="1" applyFill="1" applyBorder="1" applyAlignment="1">
      <alignment/>
    </xf>
    <xf numFmtId="180" fontId="26" fillId="27" borderId="13" xfId="0" applyNumberFormat="1" applyFont="1" applyFill="1" applyBorder="1" applyAlignment="1">
      <alignment/>
    </xf>
    <xf numFmtId="180" fontId="26" fillId="27" borderId="15" xfId="0" applyNumberFormat="1" applyFont="1" applyFill="1" applyBorder="1" applyAlignment="1">
      <alignment/>
    </xf>
    <xf numFmtId="0" fontId="3" fillId="16" borderId="10" xfId="0" applyFont="1" applyFill="1" applyBorder="1" applyAlignment="1">
      <alignment/>
    </xf>
    <xf numFmtId="180" fontId="3" fillId="24" borderId="13" xfId="0" applyNumberFormat="1" applyFont="1" applyFill="1" applyBorder="1" applyAlignment="1">
      <alignment/>
    </xf>
    <xf numFmtId="180" fontId="3" fillId="25" borderId="13" xfId="0" applyNumberFormat="1" applyFont="1" applyFill="1" applyBorder="1" applyAlignment="1">
      <alignment/>
    </xf>
    <xf numFmtId="180" fontId="3" fillId="4" borderId="13" xfId="0" applyNumberFormat="1" applyFont="1" applyFill="1" applyBorder="1" applyAlignment="1">
      <alignment/>
    </xf>
    <xf numFmtId="0" fontId="28" fillId="0" borderId="0" xfId="0" applyFont="1" applyAlignment="1">
      <alignment/>
    </xf>
    <xf numFmtId="180" fontId="3" fillId="27" borderId="13" xfId="0" applyNumberFormat="1" applyFont="1" applyFill="1" applyBorder="1" applyAlignment="1">
      <alignment/>
    </xf>
    <xf numFmtId="0" fontId="25" fillId="16" borderId="11" xfId="44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</cellXfs>
  <cellStyles count="50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_Totalt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V175"/>
  <sheetViews>
    <sheetView tabSelected="1" zoomScalePageLayoutView="0" workbookViewId="0" topLeftCell="A1">
      <selection activeCell="D23" sqref="D23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48" width="10.421875" style="2" customWidth="1"/>
    <col min="49" max="49" width="2.7109375" style="0" customWidth="1"/>
  </cols>
  <sheetData>
    <row r="1" spans="3:47" ht="15">
      <c r="C1" s="1" t="s">
        <v>49</v>
      </c>
      <c r="D1" s="1" t="s">
        <v>182</v>
      </c>
      <c r="F1" s="7"/>
      <c r="G1"/>
      <c r="I1" s="1"/>
      <c r="K1" s="7"/>
      <c r="L1"/>
      <c r="N1" s="1"/>
      <c r="P1" s="7"/>
      <c r="Q1"/>
      <c r="S1" s="1"/>
      <c r="U1" s="7"/>
      <c r="V1"/>
      <c r="X1" s="1"/>
      <c r="Z1" s="7"/>
      <c r="AA1"/>
      <c r="AC1" s="1"/>
      <c r="AE1" s="7"/>
      <c r="AF1"/>
      <c r="AH1" s="1"/>
      <c r="AJ1" s="7"/>
      <c r="AK1"/>
      <c r="AM1" s="1"/>
      <c r="AO1" s="7"/>
      <c r="AP1"/>
      <c r="AR1" s="1"/>
      <c r="AT1" s="7"/>
      <c r="AU1"/>
    </row>
    <row r="2" spans="3:47" ht="15">
      <c r="C2" s="1"/>
      <c r="D2" s="1"/>
      <c r="G2" s="1"/>
      <c r="I2" s="1"/>
      <c r="L2" s="1"/>
      <c r="N2" s="1"/>
      <c r="Q2" s="1"/>
      <c r="S2" s="1"/>
      <c r="V2" s="1"/>
      <c r="X2" s="1"/>
      <c r="AA2" s="1"/>
      <c r="AC2" s="1"/>
      <c r="AF2" s="1"/>
      <c r="AH2" s="1"/>
      <c r="AK2" s="1"/>
      <c r="AM2" s="1"/>
      <c r="AP2" s="1"/>
      <c r="AR2" s="1"/>
      <c r="AU2" s="1"/>
    </row>
    <row r="3" spans="3:47" ht="15">
      <c r="C3" s="1" t="s">
        <v>25</v>
      </c>
      <c r="D3" s="1"/>
      <c r="G3" s="1"/>
      <c r="I3" s="1"/>
      <c r="L3" s="1"/>
      <c r="N3" s="1"/>
      <c r="Q3" s="1"/>
      <c r="S3" s="1"/>
      <c r="V3" s="1"/>
      <c r="X3" s="1"/>
      <c r="AA3" s="1"/>
      <c r="AC3" s="1"/>
      <c r="AF3" s="1"/>
      <c r="AH3" s="1"/>
      <c r="AK3" s="1"/>
      <c r="AM3" s="1"/>
      <c r="AP3" s="1"/>
      <c r="AR3" s="1"/>
      <c r="AU3" s="1"/>
    </row>
    <row r="4" spans="3:47" ht="15">
      <c r="C4" s="1"/>
      <c r="D4" s="1"/>
      <c r="G4" s="1"/>
      <c r="I4" s="1"/>
      <c r="L4" s="1"/>
      <c r="N4" s="1"/>
      <c r="Q4" s="1"/>
      <c r="S4" s="1"/>
      <c r="V4" s="1"/>
      <c r="X4" s="1"/>
      <c r="AA4" s="1"/>
      <c r="AC4" s="1"/>
      <c r="AF4" s="1"/>
      <c r="AH4" s="1"/>
      <c r="AK4" s="1"/>
      <c r="AM4" s="1"/>
      <c r="AP4" s="1"/>
      <c r="AR4" s="1"/>
      <c r="AU4" s="1"/>
    </row>
    <row r="5" spans="3:48" ht="15">
      <c r="C5" s="1"/>
      <c r="D5" s="1"/>
      <c r="G5" s="1"/>
      <c r="I5" s="1">
        <v>119</v>
      </c>
      <c r="J5" s="1">
        <v>119</v>
      </c>
      <c r="K5" s="1">
        <v>119</v>
      </c>
      <c r="L5" s="1">
        <v>119</v>
      </c>
      <c r="M5" s="1">
        <v>119</v>
      </c>
      <c r="N5" s="1">
        <v>113</v>
      </c>
      <c r="O5" s="1">
        <v>113</v>
      </c>
      <c r="P5" s="1">
        <v>113</v>
      </c>
      <c r="Q5" s="1">
        <v>113</v>
      </c>
      <c r="R5" s="1">
        <v>113</v>
      </c>
      <c r="S5" s="1">
        <v>114</v>
      </c>
      <c r="T5" s="1">
        <v>114</v>
      </c>
      <c r="U5" s="1">
        <v>114</v>
      </c>
      <c r="V5" s="1">
        <v>114</v>
      </c>
      <c r="W5" s="1">
        <v>114</v>
      </c>
      <c r="X5" s="1">
        <v>115</v>
      </c>
      <c r="Y5" s="1">
        <v>115</v>
      </c>
      <c r="Z5" s="1">
        <v>115</v>
      </c>
      <c r="AA5" s="1">
        <v>115</v>
      </c>
      <c r="AB5" s="1">
        <v>115</v>
      </c>
      <c r="AC5" s="1">
        <v>116</v>
      </c>
      <c r="AD5" s="1">
        <v>116</v>
      </c>
      <c r="AE5" s="1">
        <v>116</v>
      </c>
      <c r="AF5" s="1">
        <v>116</v>
      </c>
      <c r="AG5" s="1">
        <v>116</v>
      </c>
      <c r="AH5" s="1">
        <v>117</v>
      </c>
      <c r="AI5" s="1">
        <v>117</v>
      </c>
      <c r="AJ5" s="1">
        <v>117</v>
      </c>
      <c r="AK5" s="1">
        <v>117</v>
      </c>
      <c r="AL5" s="1">
        <v>117</v>
      </c>
      <c r="AM5" s="1">
        <v>118</v>
      </c>
      <c r="AN5" s="1">
        <v>118</v>
      </c>
      <c r="AO5" s="1">
        <v>118</v>
      </c>
      <c r="AP5" s="1">
        <v>118</v>
      </c>
      <c r="AQ5" s="1">
        <v>118</v>
      </c>
      <c r="AR5" s="1">
        <v>261</v>
      </c>
      <c r="AS5" s="1">
        <v>261</v>
      </c>
      <c r="AT5" s="1">
        <v>261</v>
      </c>
      <c r="AU5" s="1">
        <v>261</v>
      </c>
      <c r="AV5" s="1">
        <v>261</v>
      </c>
    </row>
    <row r="6" spans="1:48" ht="14.25">
      <c r="A6" s="4"/>
      <c r="B6" s="4"/>
      <c r="C6" s="4"/>
      <c r="D6" s="4"/>
      <c r="E6" s="47" t="s">
        <v>50</v>
      </c>
      <c r="F6" s="48"/>
      <c r="G6" s="48"/>
      <c r="H6" s="48"/>
      <c r="I6" s="4"/>
      <c r="J6" s="47" t="s">
        <v>51</v>
      </c>
      <c r="K6" s="48"/>
      <c r="L6" s="48"/>
      <c r="M6" s="48"/>
      <c r="N6" s="4"/>
      <c r="O6" s="47" t="s">
        <v>52</v>
      </c>
      <c r="P6" s="48"/>
      <c r="Q6" s="48"/>
      <c r="R6" s="48"/>
      <c r="S6" s="4"/>
      <c r="T6" s="47" t="s">
        <v>53</v>
      </c>
      <c r="U6" s="48"/>
      <c r="V6" s="48"/>
      <c r="W6" s="48"/>
      <c r="X6" s="4"/>
      <c r="Y6" s="47" t="s">
        <v>54</v>
      </c>
      <c r="Z6" s="48"/>
      <c r="AA6" s="48"/>
      <c r="AB6" s="48"/>
      <c r="AC6" s="4"/>
      <c r="AD6" s="47" t="s">
        <v>55</v>
      </c>
      <c r="AE6" s="48"/>
      <c r="AF6" s="48"/>
      <c r="AG6" s="48"/>
      <c r="AH6" s="4"/>
      <c r="AI6" s="47" t="s">
        <v>56</v>
      </c>
      <c r="AJ6" s="48"/>
      <c r="AK6" s="48"/>
      <c r="AL6" s="48"/>
      <c r="AM6" s="4"/>
      <c r="AN6" s="47" t="s">
        <v>153</v>
      </c>
      <c r="AO6" s="48"/>
      <c r="AP6" s="48"/>
      <c r="AQ6" s="48"/>
      <c r="AR6" s="4"/>
      <c r="AS6" s="47" t="s">
        <v>57</v>
      </c>
      <c r="AT6" s="48"/>
      <c r="AU6" s="48"/>
      <c r="AV6" s="48"/>
    </row>
    <row r="7" spans="1:48" ht="14.25">
      <c r="A7" s="4"/>
      <c r="B7" s="9"/>
      <c r="C7" s="5" t="s">
        <v>0</v>
      </c>
      <c r="D7" s="26" t="s">
        <v>12</v>
      </c>
      <c r="E7" s="25" t="s">
        <v>144</v>
      </c>
      <c r="F7" s="25" t="s">
        <v>145</v>
      </c>
      <c r="G7" s="25" t="s">
        <v>146</v>
      </c>
      <c r="H7" s="25" t="s">
        <v>147</v>
      </c>
      <c r="I7" s="26" t="s">
        <v>12</v>
      </c>
      <c r="J7" s="25" t="s">
        <v>144</v>
      </c>
      <c r="K7" s="25" t="s">
        <v>145</v>
      </c>
      <c r="L7" s="25" t="s">
        <v>146</v>
      </c>
      <c r="M7" s="25" t="s">
        <v>147</v>
      </c>
      <c r="N7" s="26" t="s">
        <v>12</v>
      </c>
      <c r="O7" s="25" t="s">
        <v>144</v>
      </c>
      <c r="P7" s="25" t="s">
        <v>145</v>
      </c>
      <c r="Q7" s="25" t="s">
        <v>146</v>
      </c>
      <c r="R7" s="25" t="s">
        <v>147</v>
      </c>
      <c r="S7" s="26" t="s">
        <v>12</v>
      </c>
      <c r="T7" s="25" t="s">
        <v>144</v>
      </c>
      <c r="U7" s="25" t="s">
        <v>145</v>
      </c>
      <c r="V7" s="25" t="s">
        <v>146</v>
      </c>
      <c r="W7" s="25" t="s">
        <v>147</v>
      </c>
      <c r="X7" s="26" t="s">
        <v>12</v>
      </c>
      <c r="Y7" s="25" t="s">
        <v>144</v>
      </c>
      <c r="Z7" s="25" t="s">
        <v>145</v>
      </c>
      <c r="AA7" s="25" t="s">
        <v>146</v>
      </c>
      <c r="AB7" s="25" t="s">
        <v>147</v>
      </c>
      <c r="AC7" s="26" t="s">
        <v>12</v>
      </c>
      <c r="AD7" s="25" t="s">
        <v>144</v>
      </c>
      <c r="AE7" s="25" t="s">
        <v>145</v>
      </c>
      <c r="AF7" s="25" t="s">
        <v>146</v>
      </c>
      <c r="AG7" s="25" t="s">
        <v>147</v>
      </c>
      <c r="AH7" s="26" t="s">
        <v>12</v>
      </c>
      <c r="AI7" s="25" t="s">
        <v>144</v>
      </c>
      <c r="AJ7" s="25" t="s">
        <v>145</v>
      </c>
      <c r="AK7" s="25" t="s">
        <v>146</v>
      </c>
      <c r="AL7" s="25" t="s">
        <v>147</v>
      </c>
      <c r="AM7" s="26" t="s">
        <v>12</v>
      </c>
      <c r="AN7" s="25" t="s">
        <v>144</v>
      </c>
      <c r="AO7" s="25" t="s">
        <v>145</v>
      </c>
      <c r="AP7" s="25" t="s">
        <v>146</v>
      </c>
      <c r="AQ7" s="25" t="s">
        <v>147</v>
      </c>
      <c r="AR7" s="26" t="s">
        <v>12</v>
      </c>
      <c r="AS7" s="25" t="s">
        <v>144</v>
      </c>
      <c r="AT7" s="25" t="s">
        <v>145</v>
      </c>
      <c r="AU7" s="25" t="s">
        <v>146</v>
      </c>
      <c r="AV7" s="25" t="s">
        <v>147</v>
      </c>
    </row>
    <row r="8" spans="1:48" ht="12.75">
      <c r="A8" s="2">
        <v>321</v>
      </c>
      <c r="B8" s="2">
        <v>321</v>
      </c>
      <c r="C8" s="3" t="s">
        <v>37</v>
      </c>
      <c r="D8" s="27">
        <v>6966467.149999999</v>
      </c>
      <c r="E8" s="27">
        <v>3149692</v>
      </c>
      <c r="F8" s="27">
        <v>7014692</v>
      </c>
      <c r="G8" s="27">
        <v>7334692</v>
      </c>
      <c r="H8" s="27">
        <v>8103728</v>
      </c>
      <c r="I8" s="28">
        <v>1285918.06</v>
      </c>
      <c r="J8" s="28">
        <v>1400000</v>
      </c>
      <c r="K8" s="28">
        <v>1425000</v>
      </c>
      <c r="L8" s="28">
        <v>1425000</v>
      </c>
      <c r="M8" s="28">
        <v>1525000</v>
      </c>
      <c r="N8" s="21">
        <v>3927834</v>
      </c>
      <c r="O8" s="21">
        <v>525000</v>
      </c>
      <c r="P8" s="21">
        <v>4300000</v>
      </c>
      <c r="Q8" s="21">
        <v>4600000</v>
      </c>
      <c r="R8" s="21">
        <v>4700000</v>
      </c>
      <c r="S8" s="28">
        <v>970806.5</v>
      </c>
      <c r="T8" s="28">
        <v>702075</v>
      </c>
      <c r="U8" s="28">
        <v>702075</v>
      </c>
      <c r="V8" s="28">
        <v>702075</v>
      </c>
      <c r="W8" s="28">
        <v>936100</v>
      </c>
      <c r="X8" s="21">
        <v>407430</v>
      </c>
      <c r="Y8" s="21">
        <v>294000</v>
      </c>
      <c r="Z8" s="21">
        <v>294000</v>
      </c>
      <c r="AA8" s="21">
        <v>294000</v>
      </c>
      <c r="AB8" s="21">
        <v>490000</v>
      </c>
      <c r="AC8" s="28">
        <v>13619.46</v>
      </c>
      <c r="AD8" s="28">
        <v>4800</v>
      </c>
      <c r="AE8" s="28">
        <v>4800</v>
      </c>
      <c r="AF8" s="28">
        <v>4800</v>
      </c>
      <c r="AG8" s="28">
        <v>9600</v>
      </c>
      <c r="AH8" s="21">
        <v>23400</v>
      </c>
      <c r="AI8" s="21">
        <v>0</v>
      </c>
      <c r="AJ8" s="21">
        <v>25000</v>
      </c>
      <c r="AK8" s="21">
        <v>25000</v>
      </c>
      <c r="AL8" s="21">
        <v>25000</v>
      </c>
      <c r="AM8" s="28">
        <v>18590.93</v>
      </c>
      <c r="AN8" s="28">
        <v>22500</v>
      </c>
      <c r="AO8" s="28">
        <v>22500</v>
      </c>
      <c r="AP8" s="28">
        <v>22500</v>
      </c>
      <c r="AQ8" s="28">
        <v>22500</v>
      </c>
      <c r="AR8" s="21">
        <v>318868.2</v>
      </c>
      <c r="AS8" s="21">
        <v>201317</v>
      </c>
      <c r="AT8" s="21">
        <v>241317</v>
      </c>
      <c r="AU8" s="21">
        <v>261317</v>
      </c>
      <c r="AV8" s="21">
        <v>395528</v>
      </c>
    </row>
    <row r="9" spans="1:48" ht="12.75">
      <c r="A9" s="2">
        <v>322</v>
      </c>
      <c r="B9" s="2">
        <v>322</v>
      </c>
      <c r="C9" s="3" t="s">
        <v>38</v>
      </c>
      <c r="D9" s="29">
        <v>737677.2</v>
      </c>
      <c r="E9" s="29">
        <v>147000</v>
      </c>
      <c r="F9" s="29">
        <v>201000</v>
      </c>
      <c r="G9" s="29">
        <v>231000</v>
      </c>
      <c r="H9" s="29">
        <v>329000</v>
      </c>
      <c r="I9" s="30">
        <v>89175</v>
      </c>
      <c r="J9" s="30">
        <v>20000</v>
      </c>
      <c r="K9" s="30">
        <v>25000</v>
      </c>
      <c r="L9" s="30">
        <v>30000</v>
      </c>
      <c r="M9" s="30">
        <v>35000</v>
      </c>
      <c r="N9" s="22">
        <v>423627.2</v>
      </c>
      <c r="O9" s="22">
        <v>25000</v>
      </c>
      <c r="P9" s="22">
        <v>50000</v>
      </c>
      <c r="Q9" s="22">
        <v>75000</v>
      </c>
      <c r="R9" s="22">
        <v>100000</v>
      </c>
      <c r="S9" s="30">
        <v>45375</v>
      </c>
      <c r="T9" s="30">
        <v>0</v>
      </c>
      <c r="U9" s="30">
        <v>24000</v>
      </c>
      <c r="V9" s="30">
        <v>24000</v>
      </c>
      <c r="W9" s="30">
        <v>24000</v>
      </c>
      <c r="X9" s="22">
        <v>67000</v>
      </c>
      <c r="Y9" s="22">
        <v>48000</v>
      </c>
      <c r="Z9" s="22">
        <v>48000</v>
      </c>
      <c r="AA9" s="22">
        <v>48000</v>
      </c>
      <c r="AB9" s="22">
        <v>80000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22">
        <v>112500</v>
      </c>
      <c r="AS9" s="22">
        <v>54000</v>
      </c>
      <c r="AT9" s="22">
        <v>54000</v>
      </c>
      <c r="AU9" s="22">
        <v>54000</v>
      </c>
      <c r="AV9" s="22">
        <v>90000</v>
      </c>
    </row>
    <row r="10" spans="1:48" ht="12.75">
      <c r="A10" s="2">
        <v>323</v>
      </c>
      <c r="B10" s="2">
        <v>323</v>
      </c>
      <c r="C10" s="3" t="s">
        <v>39</v>
      </c>
      <c r="D10" s="29">
        <v>2967225.89</v>
      </c>
      <c r="E10" s="29">
        <v>866400</v>
      </c>
      <c r="F10" s="29">
        <v>2531700</v>
      </c>
      <c r="G10" s="29">
        <v>3486200</v>
      </c>
      <c r="H10" s="29">
        <v>4370500</v>
      </c>
      <c r="I10" s="30">
        <v>1800</v>
      </c>
      <c r="J10" s="30">
        <v>0</v>
      </c>
      <c r="K10" s="30">
        <v>0</v>
      </c>
      <c r="L10" s="30">
        <v>0</v>
      </c>
      <c r="M10" s="30">
        <v>40000</v>
      </c>
      <c r="N10" s="22">
        <v>2403335.62</v>
      </c>
      <c r="O10" s="22">
        <v>400000</v>
      </c>
      <c r="P10" s="22">
        <v>2040000</v>
      </c>
      <c r="Q10" s="22">
        <v>2940000</v>
      </c>
      <c r="R10" s="22">
        <v>3592500</v>
      </c>
      <c r="S10" s="30">
        <v>120012.4</v>
      </c>
      <c r="T10" s="30">
        <v>187000</v>
      </c>
      <c r="U10" s="30">
        <v>212000</v>
      </c>
      <c r="V10" s="30">
        <v>266000</v>
      </c>
      <c r="W10" s="30">
        <v>390000</v>
      </c>
      <c r="X10" s="22">
        <v>243716.04</v>
      </c>
      <c r="Y10" s="22">
        <v>165000</v>
      </c>
      <c r="Z10" s="22">
        <v>165000</v>
      </c>
      <c r="AA10" s="22">
        <v>165000</v>
      </c>
      <c r="AB10" s="22">
        <v>175000</v>
      </c>
      <c r="AC10" s="30">
        <v>0</v>
      </c>
      <c r="AD10" s="30">
        <v>1600</v>
      </c>
      <c r="AE10" s="30">
        <v>1600</v>
      </c>
      <c r="AF10" s="30">
        <v>1600</v>
      </c>
      <c r="AG10" s="30">
        <v>3200</v>
      </c>
      <c r="AH10" s="22">
        <v>240</v>
      </c>
      <c r="AI10" s="22">
        <v>0</v>
      </c>
      <c r="AJ10" s="22">
        <v>300</v>
      </c>
      <c r="AK10" s="22">
        <v>800</v>
      </c>
      <c r="AL10" s="22">
        <v>800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22">
        <v>198121.83</v>
      </c>
      <c r="AS10" s="22">
        <v>112800</v>
      </c>
      <c r="AT10" s="22">
        <v>112800</v>
      </c>
      <c r="AU10" s="22">
        <v>112800</v>
      </c>
      <c r="AV10" s="22">
        <v>169000</v>
      </c>
    </row>
    <row r="11" spans="1:48" ht="12.75">
      <c r="A11" s="2">
        <v>324</v>
      </c>
      <c r="B11" s="2">
        <v>324</v>
      </c>
      <c r="C11" s="3" t="s">
        <v>40</v>
      </c>
      <c r="D11" s="29">
        <v>1350354.34</v>
      </c>
      <c r="E11" s="29">
        <v>255000</v>
      </c>
      <c r="F11" s="29">
        <v>680000</v>
      </c>
      <c r="G11" s="29">
        <v>949000</v>
      </c>
      <c r="H11" s="29">
        <v>1304000</v>
      </c>
      <c r="I11" s="30">
        <v>1055423.59</v>
      </c>
      <c r="J11" s="30">
        <v>200000</v>
      </c>
      <c r="K11" s="30">
        <v>600000</v>
      </c>
      <c r="L11" s="30">
        <v>850000</v>
      </c>
      <c r="M11" s="30">
        <v>965000</v>
      </c>
      <c r="N11" s="22">
        <v>350</v>
      </c>
      <c r="O11" s="22">
        <v>0</v>
      </c>
      <c r="P11" s="22">
        <v>0</v>
      </c>
      <c r="Q11" s="22">
        <v>0</v>
      </c>
      <c r="R11" s="22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22">
        <v>271940.75</v>
      </c>
      <c r="Y11" s="22">
        <v>40000</v>
      </c>
      <c r="Z11" s="22">
        <v>40000</v>
      </c>
      <c r="AA11" s="22">
        <v>50000</v>
      </c>
      <c r="AB11" s="22">
        <v>280000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22">
        <v>17100</v>
      </c>
      <c r="AI11" s="22">
        <v>0</v>
      </c>
      <c r="AJ11" s="22">
        <v>25000</v>
      </c>
      <c r="AK11" s="22">
        <v>34000</v>
      </c>
      <c r="AL11" s="22">
        <v>34000</v>
      </c>
      <c r="AM11" s="30">
        <v>200</v>
      </c>
      <c r="AN11" s="30">
        <v>0</v>
      </c>
      <c r="AO11" s="30">
        <v>0</v>
      </c>
      <c r="AP11" s="30">
        <v>0</v>
      </c>
      <c r="AQ11" s="30">
        <v>0</v>
      </c>
      <c r="AR11" s="22">
        <v>5340</v>
      </c>
      <c r="AS11" s="22">
        <v>15000</v>
      </c>
      <c r="AT11" s="22">
        <v>15000</v>
      </c>
      <c r="AU11" s="22">
        <v>15000</v>
      </c>
      <c r="AV11" s="22">
        <v>25000</v>
      </c>
    </row>
    <row r="12" spans="1:48" ht="12.75">
      <c r="A12" s="2">
        <v>325</v>
      </c>
      <c r="B12" s="2">
        <v>325</v>
      </c>
      <c r="C12" s="3" t="s">
        <v>41</v>
      </c>
      <c r="D12" s="29">
        <v>5414585.7</v>
      </c>
      <c r="E12" s="29">
        <v>348090</v>
      </c>
      <c r="F12" s="29">
        <v>1018090</v>
      </c>
      <c r="G12" s="29">
        <v>2549298</v>
      </c>
      <c r="H12" s="29">
        <v>3726650</v>
      </c>
      <c r="I12" s="30">
        <v>1828302.49</v>
      </c>
      <c r="J12" s="30">
        <v>175000</v>
      </c>
      <c r="K12" s="30">
        <v>350000</v>
      </c>
      <c r="L12" s="30">
        <v>1050000</v>
      </c>
      <c r="M12" s="30">
        <v>1260000</v>
      </c>
      <c r="N12" s="22">
        <v>2532553</v>
      </c>
      <c r="O12" s="22">
        <v>0</v>
      </c>
      <c r="P12" s="22">
        <v>375000</v>
      </c>
      <c r="Q12" s="22">
        <v>950000</v>
      </c>
      <c r="R12" s="22">
        <v>1505000</v>
      </c>
      <c r="S12" s="30">
        <v>453936.5</v>
      </c>
      <c r="T12" s="30">
        <v>0</v>
      </c>
      <c r="U12" s="30">
        <v>70000</v>
      </c>
      <c r="V12" s="30">
        <v>190000</v>
      </c>
      <c r="W12" s="30">
        <v>282792</v>
      </c>
      <c r="X12" s="22">
        <v>234880</v>
      </c>
      <c r="Y12" s="22">
        <v>123090</v>
      </c>
      <c r="Z12" s="22">
        <v>133090</v>
      </c>
      <c r="AA12" s="22">
        <v>203090</v>
      </c>
      <c r="AB12" s="22">
        <v>358150</v>
      </c>
      <c r="AC12" s="30">
        <v>82500.71</v>
      </c>
      <c r="AD12" s="30">
        <v>0</v>
      </c>
      <c r="AE12" s="30">
        <v>20000</v>
      </c>
      <c r="AF12" s="30">
        <v>54604</v>
      </c>
      <c r="AG12" s="30">
        <v>96104</v>
      </c>
      <c r="AH12" s="22">
        <v>16713</v>
      </c>
      <c r="AI12" s="22">
        <v>0</v>
      </c>
      <c r="AJ12" s="22">
        <v>0</v>
      </c>
      <c r="AK12" s="22">
        <v>17000</v>
      </c>
      <c r="AL12" s="22">
        <v>17000</v>
      </c>
      <c r="AM12" s="30">
        <v>69591</v>
      </c>
      <c r="AN12" s="30">
        <v>50000</v>
      </c>
      <c r="AO12" s="30">
        <v>50000</v>
      </c>
      <c r="AP12" s="30">
        <v>64604</v>
      </c>
      <c r="AQ12" s="30">
        <v>65604</v>
      </c>
      <c r="AR12" s="22">
        <v>196109</v>
      </c>
      <c r="AS12" s="22">
        <v>0</v>
      </c>
      <c r="AT12" s="22">
        <v>20000</v>
      </c>
      <c r="AU12" s="22">
        <v>20000</v>
      </c>
      <c r="AV12" s="22">
        <v>142000</v>
      </c>
    </row>
    <row r="13" spans="1:48" ht="12.75">
      <c r="A13" s="2">
        <v>326</v>
      </c>
      <c r="B13" s="2">
        <v>326</v>
      </c>
      <c r="C13" s="3" t="s">
        <v>1</v>
      </c>
      <c r="D13" s="29">
        <v>273752.98</v>
      </c>
      <c r="E13" s="29">
        <v>53500</v>
      </c>
      <c r="F13" s="29">
        <v>102000</v>
      </c>
      <c r="G13" s="29">
        <v>160000</v>
      </c>
      <c r="H13" s="29">
        <v>253500</v>
      </c>
      <c r="I13" s="30">
        <v>171832.04</v>
      </c>
      <c r="J13" s="30">
        <v>48000</v>
      </c>
      <c r="K13" s="30">
        <v>96000</v>
      </c>
      <c r="L13" s="30">
        <v>144000</v>
      </c>
      <c r="M13" s="30">
        <v>192000</v>
      </c>
      <c r="N13" s="22">
        <v>84470.94</v>
      </c>
      <c r="O13" s="22">
        <v>5000</v>
      </c>
      <c r="P13" s="22">
        <v>5000</v>
      </c>
      <c r="Q13" s="22">
        <v>15000</v>
      </c>
      <c r="R13" s="22">
        <v>60000</v>
      </c>
      <c r="S13" s="30">
        <v>-6400</v>
      </c>
      <c r="T13" s="30">
        <v>0</v>
      </c>
      <c r="U13" s="30">
        <v>0</v>
      </c>
      <c r="V13" s="30">
        <v>0</v>
      </c>
      <c r="W13" s="30">
        <v>0</v>
      </c>
      <c r="X13" s="22">
        <v>18550</v>
      </c>
      <c r="Y13" s="22">
        <v>0</v>
      </c>
      <c r="Z13" s="22">
        <v>0</v>
      </c>
      <c r="AA13" s="22">
        <v>0</v>
      </c>
      <c r="AB13" s="22">
        <v>0</v>
      </c>
      <c r="AC13" s="30">
        <v>4000</v>
      </c>
      <c r="AD13" s="30">
        <v>0</v>
      </c>
      <c r="AE13" s="30">
        <v>0</v>
      </c>
      <c r="AF13" s="30">
        <v>0</v>
      </c>
      <c r="AG13" s="30">
        <v>0</v>
      </c>
      <c r="AH13" s="22">
        <v>1300</v>
      </c>
      <c r="AI13" s="22">
        <v>0</v>
      </c>
      <c r="AJ13" s="22">
        <v>0</v>
      </c>
      <c r="AK13" s="22">
        <v>0</v>
      </c>
      <c r="AL13" s="22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22">
        <v>0</v>
      </c>
      <c r="AS13" s="22">
        <v>500</v>
      </c>
      <c r="AT13" s="22">
        <v>1000</v>
      </c>
      <c r="AU13" s="22">
        <v>1000</v>
      </c>
      <c r="AV13" s="22">
        <v>1500</v>
      </c>
    </row>
    <row r="14" spans="1:48" ht="12.75">
      <c r="A14" s="12"/>
      <c r="B14" s="13"/>
      <c r="C14" s="14" t="s">
        <v>157</v>
      </c>
      <c r="D14" s="31">
        <f aca="true" t="shared" si="0" ref="D14:M14">SUM(D8:D13)</f>
        <v>17710063.26</v>
      </c>
      <c r="E14" s="31">
        <f t="shared" si="0"/>
        <v>4819682</v>
      </c>
      <c r="F14" s="31">
        <f t="shared" si="0"/>
        <v>11547482</v>
      </c>
      <c r="G14" s="31">
        <f t="shared" si="0"/>
        <v>14710190</v>
      </c>
      <c r="H14" s="31">
        <f t="shared" si="0"/>
        <v>18087378</v>
      </c>
      <c r="I14" s="32">
        <f t="shared" si="0"/>
        <v>4432451.180000001</v>
      </c>
      <c r="J14" s="32">
        <f t="shared" si="0"/>
        <v>1843000</v>
      </c>
      <c r="K14" s="32">
        <f t="shared" si="0"/>
        <v>2496000</v>
      </c>
      <c r="L14" s="32">
        <f t="shared" si="0"/>
        <v>3499000</v>
      </c>
      <c r="M14" s="32">
        <f t="shared" si="0"/>
        <v>4017000</v>
      </c>
      <c r="N14" s="15">
        <f aca="true" t="shared" si="1" ref="N14:AV14">SUM(N8:N13)</f>
        <v>9372170.76</v>
      </c>
      <c r="O14" s="15">
        <f t="shared" si="1"/>
        <v>955000</v>
      </c>
      <c r="P14" s="15">
        <f t="shared" si="1"/>
        <v>6770000</v>
      </c>
      <c r="Q14" s="15">
        <f t="shared" si="1"/>
        <v>8580000</v>
      </c>
      <c r="R14" s="15">
        <f t="shared" si="1"/>
        <v>9957500</v>
      </c>
      <c r="S14" s="32">
        <f t="shared" si="1"/>
        <v>1583730.4</v>
      </c>
      <c r="T14" s="32">
        <f t="shared" si="1"/>
        <v>889075</v>
      </c>
      <c r="U14" s="32">
        <f t="shared" si="1"/>
        <v>1008075</v>
      </c>
      <c r="V14" s="32">
        <f t="shared" si="1"/>
        <v>1182075</v>
      </c>
      <c r="W14" s="32">
        <f t="shared" si="1"/>
        <v>1632892</v>
      </c>
      <c r="X14" s="15">
        <f t="shared" si="1"/>
        <v>1243516.79</v>
      </c>
      <c r="Y14" s="15">
        <f t="shared" si="1"/>
        <v>670090</v>
      </c>
      <c r="Z14" s="15">
        <f t="shared" si="1"/>
        <v>680090</v>
      </c>
      <c r="AA14" s="15">
        <f t="shared" si="1"/>
        <v>760090</v>
      </c>
      <c r="AB14" s="15">
        <f t="shared" si="1"/>
        <v>1383150</v>
      </c>
      <c r="AC14" s="32">
        <f t="shared" si="1"/>
        <v>100120.17000000001</v>
      </c>
      <c r="AD14" s="32">
        <f t="shared" si="1"/>
        <v>6400</v>
      </c>
      <c r="AE14" s="32">
        <f t="shared" si="1"/>
        <v>26400</v>
      </c>
      <c r="AF14" s="32">
        <f t="shared" si="1"/>
        <v>61004</v>
      </c>
      <c r="AG14" s="32">
        <f t="shared" si="1"/>
        <v>108904</v>
      </c>
      <c r="AH14" s="15">
        <f t="shared" si="1"/>
        <v>58753</v>
      </c>
      <c r="AI14" s="15">
        <f t="shared" si="1"/>
        <v>0</v>
      </c>
      <c r="AJ14" s="15">
        <f t="shared" si="1"/>
        <v>50300</v>
      </c>
      <c r="AK14" s="15">
        <f t="shared" si="1"/>
        <v>76800</v>
      </c>
      <c r="AL14" s="15">
        <f t="shared" si="1"/>
        <v>76800</v>
      </c>
      <c r="AM14" s="32">
        <f t="shared" si="1"/>
        <v>88381.93</v>
      </c>
      <c r="AN14" s="32">
        <f t="shared" si="1"/>
        <v>72500</v>
      </c>
      <c r="AO14" s="32">
        <f t="shared" si="1"/>
        <v>72500</v>
      </c>
      <c r="AP14" s="32">
        <f t="shared" si="1"/>
        <v>87104</v>
      </c>
      <c r="AQ14" s="32">
        <f t="shared" si="1"/>
        <v>88104</v>
      </c>
      <c r="AR14" s="15">
        <f t="shared" si="1"/>
        <v>830939.03</v>
      </c>
      <c r="AS14" s="15">
        <f t="shared" si="1"/>
        <v>383617</v>
      </c>
      <c r="AT14" s="15">
        <f t="shared" si="1"/>
        <v>444117</v>
      </c>
      <c r="AU14" s="15">
        <f t="shared" si="1"/>
        <v>464117</v>
      </c>
      <c r="AV14" s="15">
        <f t="shared" si="1"/>
        <v>823028</v>
      </c>
    </row>
    <row r="15" spans="2:48" ht="12.75">
      <c r="B15" s="6"/>
      <c r="C15" s="3"/>
      <c r="D15" s="29"/>
      <c r="E15" s="29"/>
      <c r="F15" s="29"/>
      <c r="G15" s="29"/>
      <c r="H15" s="29"/>
      <c r="I15" s="30"/>
      <c r="J15" s="30"/>
      <c r="K15" s="30"/>
      <c r="L15" s="30"/>
      <c r="M15" s="32"/>
      <c r="N15" s="22"/>
      <c r="O15" s="22"/>
      <c r="P15" s="22"/>
      <c r="Q15" s="22"/>
      <c r="R15" s="15"/>
      <c r="S15" s="30"/>
      <c r="T15" s="30"/>
      <c r="U15" s="30"/>
      <c r="V15" s="30"/>
      <c r="W15" s="32"/>
      <c r="X15" s="22"/>
      <c r="Y15" s="22"/>
      <c r="Z15" s="22"/>
      <c r="AA15" s="22"/>
      <c r="AB15" s="15"/>
      <c r="AC15" s="30"/>
      <c r="AD15" s="30"/>
      <c r="AE15" s="30"/>
      <c r="AF15" s="30"/>
      <c r="AG15" s="32"/>
      <c r="AH15" s="22"/>
      <c r="AI15" s="22"/>
      <c r="AJ15" s="22"/>
      <c r="AK15" s="22"/>
      <c r="AL15" s="15"/>
      <c r="AM15" s="30"/>
      <c r="AN15" s="30"/>
      <c r="AO15" s="30"/>
      <c r="AP15" s="30"/>
      <c r="AQ15" s="32"/>
      <c r="AR15" s="22"/>
      <c r="AS15" s="22"/>
      <c r="AT15" s="22"/>
      <c r="AU15" s="22"/>
      <c r="AV15" s="15"/>
    </row>
    <row r="16" spans="1:48" ht="12.75">
      <c r="A16" s="2">
        <v>400</v>
      </c>
      <c r="B16" s="2">
        <v>400</v>
      </c>
      <c r="C16" s="3" t="s">
        <v>42</v>
      </c>
      <c r="D16" s="29">
        <v>3195812.26</v>
      </c>
      <c r="E16" s="29">
        <v>1107588</v>
      </c>
      <c r="F16" s="29">
        <v>2094043</v>
      </c>
      <c r="G16" s="29">
        <v>2746328</v>
      </c>
      <c r="H16" s="29">
        <v>3388974</v>
      </c>
      <c r="I16" s="30">
        <v>65413.3</v>
      </c>
      <c r="J16" s="30">
        <v>11000</v>
      </c>
      <c r="K16" s="30">
        <v>12000</v>
      </c>
      <c r="L16" s="30">
        <v>53000</v>
      </c>
      <c r="M16" s="30">
        <v>54000</v>
      </c>
      <c r="N16" s="22">
        <v>1987006.59</v>
      </c>
      <c r="O16" s="22">
        <v>435000</v>
      </c>
      <c r="P16" s="22">
        <v>1240000</v>
      </c>
      <c r="Q16" s="22">
        <v>1605000</v>
      </c>
      <c r="R16" s="22">
        <v>1860300</v>
      </c>
      <c r="S16" s="30">
        <v>719243.92</v>
      </c>
      <c r="T16" s="30">
        <v>304540</v>
      </c>
      <c r="U16" s="30">
        <v>417495</v>
      </c>
      <c r="V16" s="30">
        <v>617280</v>
      </c>
      <c r="W16" s="30">
        <v>853460</v>
      </c>
      <c r="X16" s="22">
        <v>204453.5</v>
      </c>
      <c r="Y16" s="22">
        <v>238048</v>
      </c>
      <c r="Z16" s="22">
        <v>298048</v>
      </c>
      <c r="AA16" s="22">
        <v>318048</v>
      </c>
      <c r="AB16" s="22">
        <v>448214</v>
      </c>
      <c r="AC16" s="30">
        <v>5250</v>
      </c>
      <c r="AD16" s="30">
        <v>10000</v>
      </c>
      <c r="AE16" s="30">
        <v>10000</v>
      </c>
      <c r="AF16" s="30">
        <v>16000</v>
      </c>
      <c r="AG16" s="30">
        <v>20000</v>
      </c>
      <c r="AH16" s="22">
        <v>36376.05</v>
      </c>
      <c r="AI16" s="22">
        <v>0</v>
      </c>
      <c r="AJ16" s="22">
        <v>7500</v>
      </c>
      <c r="AK16" s="22">
        <v>22000</v>
      </c>
      <c r="AL16" s="22">
        <v>22000</v>
      </c>
      <c r="AM16" s="30">
        <v>72993.9</v>
      </c>
      <c r="AN16" s="30">
        <v>60000</v>
      </c>
      <c r="AO16" s="30">
        <v>60000</v>
      </c>
      <c r="AP16" s="30">
        <v>62000</v>
      </c>
      <c r="AQ16" s="30">
        <v>62000</v>
      </c>
      <c r="AR16" s="22">
        <v>105075</v>
      </c>
      <c r="AS16" s="22">
        <v>49000</v>
      </c>
      <c r="AT16" s="22">
        <v>49000</v>
      </c>
      <c r="AU16" s="22">
        <v>53000</v>
      </c>
      <c r="AV16" s="22">
        <v>69000</v>
      </c>
    </row>
    <row r="17" spans="1:48" ht="12.75">
      <c r="A17" s="2">
        <v>410</v>
      </c>
      <c r="B17" s="2">
        <v>410</v>
      </c>
      <c r="C17" s="3" t="s">
        <v>43</v>
      </c>
      <c r="D17" s="29">
        <v>645985.3200000001</v>
      </c>
      <c r="E17" s="29">
        <v>437344</v>
      </c>
      <c r="F17" s="29">
        <v>769640</v>
      </c>
      <c r="G17" s="29">
        <v>944640</v>
      </c>
      <c r="H17" s="29">
        <v>1173036</v>
      </c>
      <c r="I17" s="30">
        <v>417</v>
      </c>
      <c r="J17" s="30">
        <v>0</v>
      </c>
      <c r="K17" s="30">
        <v>0</v>
      </c>
      <c r="L17" s="30">
        <v>0</v>
      </c>
      <c r="M17" s="30">
        <v>5000</v>
      </c>
      <c r="N17" s="22">
        <v>281763.33</v>
      </c>
      <c r="O17" s="22">
        <v>100000</v>
      </c>
      <c r="P17" s="22">
        <v>400000</v>
      </c>
      <c r="Q17" s="22">
        <v>555000</v>
      </c>
      <c r="R17" s="22">
        <v>595000</v>
      </c>
      <c r="S17" s="30">
        <v>13182.02</v>
      </c>
      <c r="T17" s="30">
        <v>65000</v>
      </c>
      <c r="U17" s="30">
        <v>75000</v>
      </c>
      <c r="V17" s="30">
        <v>75000</v>
      </c>
      <c r="W17" s="30">
        <v>100000</v>
      </c>
      <c r="X17" s="22">
        <v>242388.79</v>
      </c>
      <c r="Y17" s="22">
        <v>171844</v>
      </c>
      <c r="Z17" s="22">
        <v>191844</v>
      </c>
      <c r="AA17" s="22">
        <v>211844</v>
      </c>
      <c r="AB17" s="22">
        <v>339740</v>
      </c>
      <c r="AC17" s="30">
        <v>0</v>
      </c>
      <c r="AD17" s="30">
        <v>500</v>
      </c>
      <c r="AE17" s="30">
        <v>500</v>
      </c>
      <c r="AF17" s="30">
        <v>500</v>
      </c>
      <c r="AG17" s="30">
        <v>1000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30">
        <v>0</v>
      </c>
      <c r="AN17" s="30">
        <v>0</v>
      </c>
      <c r="AO17" s="30">
        <v>2296</v>
      </c>
      <c r="AP17" s="30">
        <v>2296</v>
      </c>
      <c r="AQ17" s="30">
        <v>2296</v>
      </c>
      <c r="AR17" s="22">
        <v>108234.18</v>
      </c>
      <c r="AS17" s="22">
        <v>100000</v>
      </c>
      <c r="AT17" s="22">
        <v>100000</v>
      </c>
      <c r="AU17" s="22">
        <v>100000</v>
      </c>
      <c r="AV17" s="22">
        <v>130000</v>
      </c>
    </row>
    <row r="18" spans="1:48" ht="12.75">
      <c r="A18" s="2">
        <v>420</v>
      </c>
      <c r="B18" s="2">
        <v>420</v>
      </c>
      <c r="C18" s="3" t="s">
        <v>44</v>
      </c>
      <c r="D18" s="29">
        <v>1227697.73</v>
      </c>
      <c r="E18" s="29">
        <v>110750</v>
      </c>
      <c r="F18" s="29">
        <v>512500</v>
      </c>
      <c r="G18" s="29">
        <v>671750</v>
      </c>
      <c r="H18" s="29">
        <v>940000</v>
      </c>
      <c r="I18" s="30">
        <v>991584.68</v>
      </c>
      <c r="J18" s="30">
        <v>75000</v>
      </c>
      <c r="K18" s="30">
        <v>450000</v>
      </c>
      <c r="L18" s="30">
        <v>600000</v>
      </c>
      <c r="M18" s="30">
        <v>750000</v>
      </c>
      <c r="N18" s="22">
        <v>2999.5</v>
      </c>
      <c r="O18" s="22">
        <v>0</v>
      </c>
      <c r="P18" s="22">
        <v>0</v>
      </c>
      <c r="Q18" s="22">
        <v>0</v>
      </c>
      <c r="R18" s="22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22">
        <v>221643.55</v>
      </c>
      <c r="Y18" s="22">
        <v>33000</v>
      </c>
      <c r="Z18" s="22">
        <v>33000</v>
      </c>
      <c r="AA18" s="22">
        <v>41000</v>
      </c>
      <c r="AB18" s="22">
        <v>158000</v>
      </c>
      <c r="AC18" s="30">
        <v>0</v>
      </c>
      <c r="AD18" s="30">
        <v>2750</v>
      </c>
      <c r="AE18" s="30">
        <v>4000</v>
      </c>
      <c r="AF18" s="30">
        <v>5250</v>
      </c>
      <c r="AG18" s="30">
        <v>6500</v>
      </c>
      <c r="AH18" s="22">
        <v>3400</v>
      </c>
      <c r="AI18" s="22">
        <v>0</v>
      </c>
      <c r="AJ18" s="22">
        <v>25500</v>
      </c>
      <c r="AK18" s="22">
        <v>25500</v>
      </c>
      <c r="AL18" s="22">
        <v>25500</v>
      </c>
      <c r="AM18" s="30">
        <v>200</v>
      </c>
      <c r="AN18" s="30">
        <v>0</v>
      </c>
      <c r="AO18" s="30">
        <v>0</v>
      </c>
      <c r="AP18" s="30">
        <v>0</v>
      </c>
      <c r="AQ18" s="30">
        <v>0</v>
      </c>
      <c r="AR18" s="22">
        <v>7870</v>
      </c>
      <c r="AS18" s="22">
        <v>0</v>
      </c>
      <c r="AT18" s="22">
        <v>0</v>
      </c>
      <c r="AU18" s="22">
        <v>0</v>
      </c>
      <c r="AV18" s="22">
        <v>0</v>
      </c>
    </row>
    <row r="19" spans="1:48" ht="12.75">
      <c r="A19" s="2">
        <v>500</v>
      </c>
      <c r="B19" s="2">
        <v>500</v>
      </c>
      <c r="C19" s="3" t="s">
        <v>45</v>
      </c>
      <c r="D19" s="29">
        <v>7663526.08</v>
      </c>
      <c r="E19" s="29">
        <v>2393812</v>
      </c>
      <c r="F19" s="29">
        <v>4922976</v>
      </c>
      <c r="G19" s="29">
        <v>6802250</v>
      </c>
      <c r="H19" s="29">
        <v>9374952</v>
      </c>
      <c r="I19" s="30">
        <v>1516928.38</v>
      </c>
      <c r="J19" s="30">
        <v>501000</v>
      </c>
      <c r="K19" s="30">
        <v>1029000</v>
      </c>
      <c r="L19" s="30">
        <v>1402000</v>
      </c>
      <c r="M19" s="30">
        <v>2031000</v>
      </c>
      <c r="N19" s="22">
        <v>4655919.2</v>
      </c>
      <c r="O19" s="22">
        <v>1394384</v>
      </c>
      <c r="P19" s="22">
        <v>3078080</v>
      </c>
      <c r="Q19" s="22">
        <v>4387386</v>
      </c>
      <c r="R19" s="22">
        <v>5817968</v>
      </c>
      <c r="S19" s="30">
        <v>817863.5</v>
      </c>
      <c r="T19" s="30">
        <v>190504</v>
      </c>
      <c r="U19" s="30">
        <v>381008</v>
      </c>
      <c r="V19" s="30">
        <v>555212</v>
      </c>
      <c r="W19" s="30">
        <v>762376</v>
      </c>
      <c r="X19" s="22">
        <v>162014</v>
      </c>
      <c r="Y19" s="22">
        <v>100000</v>
      </c>
      <c r="Z19" s="22">
        <v>130000</v>
      </c>
      <c r="AA19" s="22">
        <v>140000</v>
      </c>
      <c r="AB19" s="22">
        <v>190000</v>
      </c>
      <c r="AC19" s="30">
        <v>11100</v>
      </c>
      <c r="AD19" s="30">
        <v>4484</v>
      </c>
      <c r="AE19" s="30">
        <v>8968</v>
      </c>
      <c r="AF19" s="30">
        <v>13452</v>
      </c>
      <c r="AG19" s="30">
        <v>19936</v>
      </c>
      <c r="AH19" s="22">
        <v>2352</v>
      </c>
      <c r="AI19" s="22">
        <v>0</v>
      </c>
      <c r="AJ19" s="22">
        <v>0</v>
      </c>
      <c r="AK19" s="22">
        <v>7280</v>
      </c>
      <c r="AL19" s="22">
        <v>7280</v>
      </c>
      <c r="AM19" s="30">
        <v>14064</v>
      </c>
      <c r="AN19" s="30">
        <v>0</v>
      </c>
      <c r="AO19" s="30">
        <v>10000</v>
      </c>
      <c r="AP19" s="30">
        <v>10000</v>
      </c>
      <c r="AQ19" s="30">
        <v>10000</v>
      </c>
      <c r="AR19" s="22">
        <v>483285</v>
      </c>
      <c r="AS19" s="22">
        <v>203440</v>
      </c>
      <c r="AT19" s="22">
        <v>285920</v>
      </c>
      <c r="AU19" s="22">
        <v>286920</v>
      </c>
      <c r="AV19" s="22">
        <v>536392</v>
      </c>
    </row>
    <row r="20" spans="1:48" ht="12.75">
      <c r="A20" s="2">
        <v>610</v>
      </c>
      <c r="B20" s="2">
        <v>610</v>
      </c>
      <c r="C20" s="3" t="s">
        <v>4</v>
      </c>
      <c r="D20" s="29">
        <v>3438149.5100000002</v>
      </c>
      <c r="E20" s="29">
        <v>1015679</v>
      </c>
      <c r="F20" s="29">
        <v>1549149</v>
      </c>
      <c r="G20" s="29">
        <v>1976719</v>
      </c>
      <c r="H20" s="29">
        <v>2573709</v>
      </c>
      <c r="I20" s="30">
        <v>1670478.08</v>
      </c>
      <c r="J20" s="30">
        <v>455500</v>
      </c>
      <c r="K20" s="30">
        <v>666500</v>
      </c>
      <c r="L20" s="30">
        <v>841500</v>
      </c>
      <c r="M20" s="30">
        <v>1024500</v>
      </c>
      <c r="N20" s="22">
        <v>1321146.56</v>
      </c>
      <c r="O20" s="22">
        <v>407000</v>
      </c>
      <c r="P20" s="22">
        <v>659000</v>
      </c>
      <c r="Q20" s="22">
        <v>860000</v>
      </c>
      <c r="R20" s="22">
        <v>1108000</v>
      </c>
      <c r="S20" s="30">
        <v>135428.63</v>
      </c>
      <c r="T20" s="30">
        <v>20200</v>
      </c>
      <c r="U20" s="30">
        <v>63700</v>
      </c>
      <c r="V20" s="30">
        <v>78300</v>
      </c>
      <c r="W20" s="30">
        <v>138000</v>
      </c>
      <c r="X20" s="22">
        <v>108540.6</v>
      </c>
      <c r="Y20" s="22">
        <v>62730</v>
      </c>
      <c r="Z20" s="22">
        <v>62730</v>
      </c>
      <c r="AA20" s="22">
        <v>87730</v>
      </c>
      <c r="AB20" s="22">
        <v>160050</v>
      </c>
      <c r="AC20" s="30">
        <v>23087.92</v>
      </c>
      <c r="AD20" s="30">
        <v>11520</v>
      </c>
      <c r="AE20" s="30">
        <v>23040</v>
      </c>
      <c r="AF20" s="30">
        <v>34560</v>
      </c>
      <c r="AG20" s="30">
        <v>46080</v>
      </c>
      <c r="AH20" s="22">
        <v>15374.06</v>
      </c>
      <c r="AI20" s="22">
        <v>0</v>
      </c>
      <c r="AJ20" s="22">
        <v>15300</v>
      </c>
      <c r="AK20" s="22">
        <v>15650</v>
      </c>
      <c r="AL20" s="22">
        <v>15900</v>
      </c>
      <c r="AM20" s="30">
        <v>48.36</v>
      </c>
      <c r="AN20" s="30">
        <v>979</v>
      </c>
      <c r="AO20" s="30">
        <v>979</v>
      </c>
      <c r="AP20" s="30">
        <v>979</v>
      </c>
      <c r="AQ20" s="30">
        <v>979</v>
      </c>
      <c r="AR20" s="22">
        <v>164045.3</v>
      </c>
      <c r="AS20" s="22">
        <v>57750</v>
      </c>
      <c r="AT20" s="22">
        <v>57900</v>
      </c>
      <c r="AU20" s="22">
        <v>58000</v>
      </c>
      <c r="AV20" s="22">
        <v>80200</v>
      </c>
    </row>
    <row r="21" spans="1:48" ht="12.75">
      <c r="A21" s="12"/>
      <c r="B21" s="13"/>
      <c r="C21" s="14" t="s">
        <v>156</v>
      </c>
      <c r="D21" s="31">
        <f>SUM(D16:D20)</f>
        <v>16171170.9</v>
      </c>
      <c r="E21" s="31">
        <f aca="true" t="shared" si="2" ref="E21:AV21">SUM(E16:E20)</f>
        <v>5065173</v>
      </c>
      <c r="F21" s="31">
        <f t="shared" si="2"/>
        <v>9848308</v>
      </c>
      <c r="G21" s="31">
        <f t="shared" si="2"/>
        <v>13141687</v>
      </c>
      <c r="H21" s="31">
        <f t="shared" si="2"/>
        <v>17450671</v>
      </c>
      <c r="I21" s="32">
        <f t="shared" si="2"/>
        <v>4244821.4399999995</v>
      </c>
      <c r="J21" s="32">
        <f t="shared" si="2"/>
        <v>1042500</v>
      </c>
      <c r="K21" s="32">
        <f t="shared" si="2"/>
        <v>2157500</v>
      </c>
      <c r="L21" s="32">
        <f t="shared" si="2"/>
        <v>2896500</v>
      </c>
      <c r="M21" s="32">
        <f t="shared" si="2"/>
        <v>3864500</v>
      </c>
      <c r="N21" s="15">
        <f t="shared" si="2"/>
        <v>8248835.18</v>
      </c>
      <c r="O21" s="15">
        <f t="shared" si="2"/>
        <v>2336384</v>
      </c>
      <c r="P21" s="15">
        <f t="shared" si="2"/>
        <v>5377080</v>
      </c>
      <c r="Q21" s="15">
        <f t="shared" si="2"/>
        <v>7407386</v>
      </c>
      <c r="R21" s="15">
        <f t="shared" si="2"/>
        <v>9381268</v>
      </c>
      <c r="S21" s="32">
        <f t="shared" si="2"/>
        <v>1685718.0699999998</v>
      </c>
      <c r="T21" s="32">
        <f t="shared" si="2"/>
        <v>580244</v>
      </c>
      <c r="U21" s="32">
        <f t="shared" si="2"/>
        <v>937203</v>
      </c>
      <c r="V21" s="32">
        <f t="shared" si="2"/>
        <v>1325792</v>
      </c>
      <c r="W21" s="32">
        <f t="shared" si="2"/>
        <v>1853836</v>
      </c>
      <c r="X21" s="15">
        <f t="shared" si="2"/>
        <v>939040.4400000001</v>
      </c>
      <c r="Y21" s="15">
        <f t="shared" si="2"/>
        <v>605622</v>
      </c>
      <c r="Z21" s="15">
        <f t="shared" si="2"/>
        <v>715622</v>
      </c>
      <c r="AA21" s="15">
        <f t="shared" si="2"/>
        <v>798622</v>
      </c>
      <c r="AB21" s="15">
        <f t="shared" si="2"/>
        <v>1296004</v>
      </c>
      <c r="AC21" s="32">
        <f t="shared" si="2"/>
        <v>39437.92</v>
      </c>
      <c r="AD21" s="32">
        <f t="shared" si="2"/>
        <v>29254</v>
      </c>
      <c r="AE21" s="32">
        <f t="shared" si="2"/>
        <v>46508</v>
      </c>
      <c r="AF21" s="32">
        <f t="shared" si="2"/>
        <v>69762</v>
      </c>
      <c r="AG21" s="32">
        <f t="shared" si="2"/>
        <v>93516</v>
      </c>
      <c r="AH21" s="15">
        <f t="shared" si="2"/>
        <v>57502.11</v>
      </c>
      <c r="AI21" s="15">
        <f t="shared" si="2"/>
        <v>0</v>
      </c>
      <c r="AJ21" s="15">
        <f t="shared" si="2"/>
        <v>48300</v>
      </c>
      <c r="AK21" s="15">
        <f t="shared" si="2"/>
        <v>70430</v>
      </c>
      <c r="AL21" s="15">
        <f t="shared" si="2"/>
        <v>70680</v>
      </c>
      <c r="AM21" s="32">
        <f t="shared" si="2"/>
        <v>87306.26</v>
      </c>
      <c r="AN21" s="32">
        <f t="shared" si="2"/>
        <v>60979</v>
      </c>
      <c r="AO21" s="32">
        <f t="shared" si="2"/>
        <v>73275</v>
      </c>
      <c r="AP21" s="32">
        <f t="shared" si="2"/>
        <v>75275</v>
      </c>
      <c r="AQ21" s="32">
        <f t="shared" si="2"/>
        <v>75275</v>
      </c>
      <c r="AR21" s="15">
        <f t="shared" si="2"/>
        <v>868509.48</v>
      </c>
      <c r="AS21" s="15">
        <f t="shared" si="2"/>
        <v>410190</v>
      </c>
      <c r="AT21" s="15">
        <f t="shared" si="2"/>
        <v>492820</v>
      </c>
      <c r="AU21" s="15">
        <f t="shared" si="2"/>
        <v>497920</v>
      </c>
      <c r="AV21" s="15">
        <f t="shared" si="2"/>
        <v>815592</v>
      </c>
    </row>
    <row r="22" spans="3:48" ht="12.75">
      <c r="C22" s="3"/>
      <c r="D22" s="29"/>
      <c r="E22" s="29"/>
      <c r="F22" s="29"/>
      <c r="G22" s="29"/>
      <c r="H22" s="29"/>
      <c r="I22" s="30"/>
      <c r="J22" s="30"/>
      <c r="K22" s="30"/>
      <c r="L22" s="30"/>
      <c r="M22" s="30"/>
      <c r="N22" s="22"/>
      <c r="O22" s="22"/>
      <c r="P22" s="22"/>
      <c r="Q22" s="22"/>
      <c r="R22" s="22"/>
      <c r="S22" s="30"/>
      <c r="T22" s="30"/>
      <c r="U22" s="30"/>
      <c r="V22" s="30"/>
      <c r="W22" s="30"/>
      <c r="X22" s="22"/>
      <c r="Y22" s="22"/>
      <c r="Z22" s="22"/>
      <c r="AA22" s="22"/>
      <c r="AB22" s="22"/>
      <c r="AC22" s="30"/>
      <c r="AD22" s="30"/>
      <c r="AE22" s="30"/>
      <c r="AF22" s="30"/>
      <c r="AG22" s="30"/>
      <c r="AH22" s="22"/>
      <c r="AI22" s="22"/>
      <c r="AJ22" s="22"/>
      <c r="AK22" s="22"/>
      <c r="AL22" s="22"/>
      <c r="AM22" s="30"/>
      <c r="AN22" s="30"/>
      <c r="AO22" s="30"/>
      <c r="AP22" s="30"/>
      <c r="AQ22" s="30"/>
      <c r="AR22" s="22"/>
      <c r="AS22" s="22"/>
      <c r="AT22" s="22"/>
      <c r="AU22" s="22"/>
      <c r="AV22" s="22"/>
    </row>
    <row r="23" spans="1:48" s="45" customFormat="1" ht="12.75">
      <c r="A23" s="4">
        <v>600</v>
      </c>
      <c r="B23" s="4">
        <v>600</v>
      </c>
      <c r="C23" s="41" t="s">
        <v>3</v>
      </c>
      <c r="D23" s="42">
        <v>713651.3</v>
      </c>
      <c r="E23" s="42">
        <v>189400</v>
      </c>
      <c r="F23" s="42">
        <v>378800</v>
      </c>
      <c r="G23" s="42">
        <v>568200</v>
      </c>
      <c r="H23" s="42">
        <v>757600</v>
      </c>
      <c r="I23" s="43">
        <v>151380</v>
      </c>
      <c r="J23" s="43">
        <v>37500</v>
      </c>
      <c r="K23" s="43">
        <v>75000</v>
      </c>
      <c r="L23" s="43">
        <v>112500</v>
      </c>
      <c r="M23" s="43">
        <v>150000</v>
      </c>
      <c r="N23" s="44">
        <v>503571.3</v>
      </c>
      <c r="O23" s="44">
        <v>137500</v>
      </c>
      <c r="P23" s="44">
        <v>275000</v>
      </c>
      <c r="Q23" s="44">
        <v>412500</v>
      </c>
      <c r="R23" s="44">
        <v>550000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4">
        <v>49215</v>
      </c>
      <c r="Y23" s="44">
        <v>12000</v>
      </c>
      <c r="Z23" s="44">
        <v>24000</v>
      </c>
      <c r="AA23" s="44">
        <v>36000</v>
      </c>
      <c r="AB23" s="44">
        <v>48000</v>
      </c>
      <c r="AC23" s="43">
        <v>9485</v>
      </c>
      <c r="AD23" s="43">
        <v>2400</v>
      </c>
      <c r="AE23" s="43">
        <v>4800</v>
      </c>
      <c r="AF23" s="43">
        <v>7200</v>
      </c>
      <c r="AG23" s="43">
        <v>9600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</row>
    <row r="24" spans="2:48" ht="12.75">
      <c r="B24" s="6"/>
      <c r="C24" s="3"/>
      <c r="D24" s="29"/>
      <c r="E24" s="29"/>
      <c r="F24" s="29"/>
      <c r="G24" s="29"/>
      <c r="H24" s="29"/>
      <c r="I24" s="30"/>
      <c r="J24" s="30"/>
      <c r="K24" s="30"/>
      <c r="L24" s="30"/>
      <c r="M24" s="30"/>
      <c r="N24" s="22"/>
      <c r="O24" s="22"/>
      <c r="P24" s="22"/>
      <c r="Q24" s="22"/>
      <c r="R24" s="22"/>
      <c r="S24" s="30"/>
      <c r="T24" s="30"/>
      <c r="U24" s="30"/>
      <c r="V24" s="30"/>
      <c r="W24" s="30"/>
      <c r="X24" s="22"/>
      <c r="Y24" s="22"/>
      <c r="Z24" s="22"/>
      <c r="AA24" s="22"/>
      <c r="AB24" s="22"/>
      <c r="AC24" s="30"/>
      <c r="AD24" s="30"/>
      <c r="AE24" s="30"/>
      <c r="AF24" s="30"/>
      <c r="AG24" s="30"/>
      <c r="AH24" s="22"/>
      <c r="AI24" s="22"/>
      <c r="AJ24" s="22"/>
      <c r="AK24" s="22"/>
      <c r="AL24" s="22"/>
      <c r="AM24" s="30"/>
      <c r="AN24" s="30"/>
      <c r="AO24" s="30"/>
      <c r="AP24" s="30"/>
      <c r="AQ24" s="30"/>
      <c r="AR24" s="22"/>
      <c r="AS24" s="22"/>
      <c r="AT24" s="22"/>
      <c r="AU24" s="22"/>
      <c r="AV24" s="22"/>
    </row>
    <row r="25" spans="1:48" ht="12.75">
      <c r="A25" s="12"/>
      <c r="B25" s="13"/>
      <c r="C25" s="14" t="s">
        <v>5</v>
      </c>
      <c r="D25" s="31">
        <f>D14-D21-D23</f>
        <v>825241.0600000012</v>
      </c>
      <c r="E25" s="31">
        <f aca="true" t="shared" si="3" ref="E25:AV25">E14-E21-E23</f>
        <v>-434891</v>
      </c>
      <c r="F25" s="31">
        <f t="shared" si="3"/>
        <v>1320374</v>
      </c>
      <c r="G25" s="31">
        <f t="shared" si="3"/>
        <v>1000303</v>
      </c>
      <c r="H25" s="31">
        <f t="shared" si="3"/>
        <v>-120893</v>
      </c>
      <c r="I25" s="32">
        <f t="shared" si="3"/>
        <v>36249.740000001155</v>
      </c>
      <c r="J25" s="32">
        <f t="shared" si="3"/>
        <v>763000</v>
      </c>
      <c r="K25" s="32">
        <f t="shared" si="3"/>
        <v>263500</v>
      </c>
      <c r="L25" s="32">
        <f t="shared" si="3"/>
        <v>490000</v>
      </c>
      <c r="M25" s="32">
        <f t="shared" si="3"/>
        <v>2500</v>
      </c>
      <c r="N25" s="15">
        <f t="shared" si="3"/>
        <v>619764.28</v>
      </c>
      <c r="O25" s="15">
        <f t="shared" si="3"/>
        <v>-1518884</v>
      </c>
      <c r="P25" s="15">
        <f t="shared" si="3"/>
        <v>1117920</v>
      </c>
      <c r="Q25" s="15">
        <f t="shared" si="3"/>
        <v>760114</v>
      </c>
      <c r="R25" s="15">
        <f t="shared" si="3"/>
        <v>26232</v>
      </c>
      <c r="S25" s="32">
        <f t="shared" si="3"/>
        <v>-101987.66999999993</v>
      </c>
      <c r="T25" s="32">
        <f t="shared" si="3"/>
        <v>308831</v>
      </c>
      <c r="U25" s="32">
        <f t="shared" si="3"/>
        <v>70872</v>
      </c>
      <c r="V25" s="32">
        <f t="shared" si="3"/>
        <v>-143717</v>
      </c>
      <c r="W25" s="32">
        <f t="shared" si="3"/>
        <v>-220944</v>
      </c>
      <c r="X25" s="15">
        <f t="shared" si="3"/>
        <v>255261.34999999998</v>
      </c>
      <c r="Y25" s="15">
        <f t="shared" si="3"/>
        <v>52468</v>
      </c>
      <c r="Z25" s="15">
        <f t="shared" si="3"/>
        <v>-59532</v>
      </c>
      <c r="AA25" s="15">
        <f t="shared" si="3"/>
        <v>-74532</v>
      </c>
      <c r="AB25" s="15">
        <f t="shared" si="3"/>
        <v>39146</v>
      </c>
      <c r="AC25" s="32">
        <f t="shared" si="3"/>
        <v>51197.250000000015</v>
      </c>
      <c r="AD25" s="32">
        <f t="shared" si="3"/>
        <v>-25254</v>
      </c>
      <c r="AE25" s="32">
        <f t="shared" si="3"/>
        <v>-24908</v>
      </c>
      <c r="AF25" s="32">
        <f t="shared" si="3"/>
        <v>-15958</v>
      </c>
      <c r="AG25" s="32">
        <f t="shared" si="3"/>
        <v>5788</v>
      </c>
      <c r="AH25" s="15">
        <f t="shared" si="3"/>
        <v>1250.8899999999994</v>
      </c>
      <c r="AI25" s="15">
        <f t="shared" si="3"/>
        <v>0</v>
      </c>
      <c r="AJ25" s="15">
        <f t="shared" si="3"/>
        <v>2000</v>
      </c>
      <c r="AK25" s="15">
        <f t="shared" si="3"/>
        <v>6370</v>
      </c>
      <c r="AL25" s="15">
        <f t="shared" si="3"/>
        <v>6120</v>
      </c>
      <c r="AM25" s="32">
        <f t="shared" si="3"/>
        <v>1075.6699999999983</v>
      </c>
      <c r="AN25" s="32">
        <f t="shared" si="3"/>
        <v>11521</v>
      </c>
      <c r="AO25" s="32">
        <f t="shared" si="3"/>
        <v>-775</v>
      </c>
      <c r="AP25" s="32">
        <f t="shared" si="3"/>
        <v>11829</v>
      </c>
      <c r="AQ25" s="32">
        <f t="shared" si="3"/>
        <v>12829</v>
      </c>
      <c r="AR25" s="15">
        <f t="shared" si="3"/>
        <v>-37570.44999999995</v>
      </c>
      <c r="AS25" s="15">
        <f t="shared" si="3"/>
        <v>-26573</v>
      </c>
      <c r="AT25" s="15">
        <f t="shared" si="3"/>
        <v>-48703</v>
      </c>
      <c r="AU25" s="15">
        <f t="shared" si="3"/>
        <v>-33803</v>
      </c>
      <c r="AV25" s="15">
        <f t="shared" si="3"/>
        <v>7436</v>
      </c>
    </row>
    <row r="26" spans="2:48" ht="12.75">
      <c r="B26" s="6"/>
      <c r="C26" s="3"/>
      <c r="D26" s="29"/>
      <c r="E26" s="29"/>
      <c r="F26" s="29"/>
      <c r="G26" s="29"/>
      <c r="H26" s="29"/>
      <c r="I26" s="30"/>
      <c r="J26" s="30"/>
      <c r="K26" s="30"/>
      <c r="L26" s="30"/>
      <c r="M26" s="30"/>
      <c r="N26" s="22"/>
      <c r="O26" s="22"/>
      <c r="P26" s="22"/>
      <c r="Q26" s="22"/>
      <c r="R26" s="22"/>
      <c r="S26" s="30"/>
      <c r="T26" s="30"/>
      <c r="U26" s="30"/>
      <c r="V26" s="30"/>
      <c r="W26" s="30"/>
      <c r="X26" s="22"/>
      <c r="Y26" s="22"/>
      <c r="Z26" s="22"/>
      <c r="AA26" s="22"/>
      <c r="AB26" s="22"/>
      <c r="AC26" s="30"/>
      <c r="AD26" s="30"/>
      <c r="AE26" s="30"/>
      <c r="AF26" s="30"/>
      <c r="AG26" s="30"/>
      <c r="AH26" s="22"/>
      <c r="AI26" s="22"/>
      <c r="AJ26" s="22"/>
      <c r="AK26" s="22"/>
      <c r="AL26" s="22"/>
      <c r="AM26" s="30"/>
      <c r="AN26" s="30"/>
      <c r="AO26" s="30"/>
      <c r="AP26" s="30"/>
      <c r="AQ26" s="30"/>
      <c r="AR26" s="22"/>
      <c r="AS26" s="22"/>
      <c r="AT26" s="22"/>
      <c r="AU26" s="22"/>
      <c r="AV26" s="22"/>
    </row>
    <row r="27" spans="1:48" ht="12.75">
      <c r="A27" s="2">
        <v>805</v>
      </c>
      <c r="B27" s="6">
        <v>805</v>
      </c>
      <c r="C27" s="3" t="s">
        <v>11</v>
      </c>
      <c r="D27" s="29">
        <v>-13328.240000000002</v>
      </c>
      <c r="E27" s="29">
        <v>0</v>
      </c>
      <c r="F27" s="29">
        <v>0</v>
      </c>
      <c r="G27" s="29">
        <v>0</v>
      </c>
      <c r="H27" s="29">
        <v>0</v>
      </c>
      <c r="I27" s="30">
        <v>-11958.88</v>
      </c>
      <c r="J27" s="30">
        <v>0</v>
      </c>
      <c r="K27" s="30">
        <v>0</v>
      </c>
      <c r="L27" s="30">
        <v>0</v>
      </c>
      <c r="M27" s="30">
        <v>0</v>
      </c>
      <c r="N27" s="22">
        <v>-660.87</v>
      </c>
      <c r="O27" s="22">
        <v>0</v>
      </c>
      <c r="P27" s="22">
        <v>0</v>
      </c>
      <c r="Q27" s="22">
        <v>0</v>
      </c>
      <c r="R27" s="22">
        <v>0</v>
      </c>
      <c r="S27" s="30">
        <v>-346.94</v>
      </c>
      <c r="T27" s="30">
        <v>0</v>
      </c>
      <c r="U27" s="30">
        <v>0</v>
      </c>
      <c r="V27" s="30">
        <v>0</v>
      </c>
      <c r="W27" s="30">
        <v>0</v>
      </c>
      <c r="X27" s="22">
        <v>-35.79</v>
      </c>
      <c r="Y27" s="22">
        <v>0</v>
      </c>
      <c r="Z27" s="22">
        <v>0</v>
      </c>
      <c r="AA27" s="22">
        <v>0</v>
      </c>
      <c r="AB27" s="22">
        <v>0</v>
      </c>
      <c r="AC27" s="30">
        <v>-38.89</v>
      </c>
      <c r="AD27" s="30">
        <v>0</v>
      </c>
      <c r="AE27" s="30">
        <v>0</v>
      </c>
      <c r="AF27" s="30">
        <v>0</v>
      </c>
      <c r="AG27" s="30">
        <v>0</v>
      </c>
      <c r="AH27" s="22">
        <v>-36.63</v>
      </c>
      <c r="AI27" s="22">
        <v>0</v>
      </c>
      <c r="AJ27" s="22">
        <v>0</v>
      </c>
      <c r="AK27" s="22">
        <v>0</v>
      </c>
      <c r="AL27" s="22">
        <v>0</v>
      </c>
      <c r="AM27" s="30">
        <v>-27.87</v>
      </c>
      <c r="AN27" s="30">
        <v>0</v>
      </c>
      <c r="AO27" s="30">
        <v>0</v>
      </c>
      <c r="AP27" s="30">
        <v>0</v>
      </c>
      <c r="AQ27" s="30">
        <v>0</v>
      </c>
      <c r="AR27" s="22">
        <v>-222.37</v>
      </c>
      <c r="AS27" s="22">
        <v>0</v>
      </c>
      <c r="AT27" s="22">
        <v>0</v>
      </c>
      <c r="AU27" s="22">
        <v>0</v>
      </c>
      <c r="AV27" s="22">
        <v>0</v>
      </c>
    </row>
    <row r="28" spans="1:48" ht="12.75">
      <c r="A28" s="2">
        <v>815</v>
      </c>
      <c r="B28" s="6">
        <v>815</v>
      </c>
      <c r="C28" s="3" t="s">
        <v>10</v>
      </c>
      <c r="D28" s="29">
        <v>1400</v>
      </c>
      <c r="E28" s="29">
        <v>0</v>
      </c>
      <c r="F28" s="29">
        <v>0</v>
      </c>
      <c r="G28" s="29">
        <v>0</v>
      </c>
      <c r="H28" s="29">
        <v>25000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22">
        <v>0</v>
      </c>
      <c r="O28" s="22">
        <v>0</v>
      </c>
      <c r="P28" s="22">
        <v>0</v>
      </c>
      <c r="Q28" s="22">
        <v>0</v>
      </c>
      <c r="R28" s="22">
        <v>25000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22">
        <v>1400</v>
      </c>
      <c r="Y28" s="22">
        <v>0</v>
      </c>
      <c r="Z28" s="22">
        <v>0</v>
      </c>
      <c r="AA28" s="22">
        <v>0</v>
      </c>
      <c r="AB28" s="22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</row>
    <row r="29" spans="2:48" ht="12.75">
      <c r="B29" s="6"/>
      <c r="C29" s="3"/>
      <c r="D29" s="29"/>
      <c r="E29" s="29"/>
      <c r="F29" s="29"/>
      <c r="G29" s="29"/>
      <c r="H29" s="29"/>
      <c r="I29" s="30"/>
      <c r="J29" s="30"/>
      <c r="K29" s="30"/>
      <c r="L29" s="30"/>
      <c r="M29" s="30"/>
      <c r="N29" s="22"/>
      <c r="O29" s="22"/>
      <c r="P29" s="22"/>
      <c r="Q29" s="22"/>
      <c r="R29" s="22"/>
      <c r="S29" s="30"/>
      <c r="T29" s="30"/>
      <c r="U29" s="30"/>
      <c r="V29" s="30"/>
      <c r="W29" s="30"/>
      <c r="X29" s="22"/>
      <c r="Y29" s="22"/>
      <c r="Z29" s="22"/>
      <c r="AA29" s="22"/>
      <c r="AB29" s="22"/>
      <c r="AC29" s="30"/>
      <c r="AD29" s="30"/>
      <c r="AE29" s="30"/>
      <c r="AF29" s="30"/>
      <c r="AG29" s="30"/>
      <c r="AH29" s="22"/>
      <c r="AI29" s="22"/>
      <c r="AJ29" s="22"/>
      <c r="AK29" s="22"/>
      <c r="AL29" s="22"/>
      <c r="AM29" s="30"/>
      <c r="AN29" s="30"/>
      <c r="AO29" s="30"/>
      <c r="AP29" s="30"/>
      <c r="AQ29" s="30"/>
      <c r="AR29" s="22"/>
      <c r="AS29" s="22"/>
      <c r="AT29" s="22"/>
      <c r="AU29" s="22"/>
      <c r="AV29" s="22"/>
    </row>
    <row r="30" spans="1:48" ht="12.75">
      <c r="A30" s="12"/>
      <c r="B30" s="13"/>
      <c r="C30" s="16" t="s">
        <v>14</v>
      </c>
      <c r="D30" s="33">
        <f aca="true" t="shared" si="4" ref="D30:M30">D25+D27*-1-D28</f>
        <v>837169.3000000012</v>
      </c>
      <c r="E30" s="33">
        <f t="shared" si="4"/>
        <v>-434891</v>
      </c>
      <c r="F30" s="33">
        <f>F25+F27*-1-F28</f>
        <v>1320374</v>
      </c>
      <c r="G30" s="33">
        <f>G25+G27*-1-G28</f>
        <v>1000303</v>
      </c>
      <c r="H30" s="33">
        <f>H25+H27*-1-H28</f>
        <v>-145893</v>
      </c>
      <c r="I30" s="34">
        <f t="shared" si="4"/>
        <v>48208.62000000115</v>
      </c>
      <c r="J30" s="34">
        <f t="shared" si="4"/>
        <v>763000</v>
      </c>
      <c r="K30" s="34">
        <f t="shared" si="4"/>
        <v>263500</v>
      </c>
      <c r="L30" s="34">
        <f t="shared" si="4"/>
        <v>490000</v>
      </c>
      <c r="M30" s="34">
        <f t="shared" si="4"/>
        <v>2500</v>
      </c>
      <c r="N30" s="17">
        <f aca="true" t="shared" si="5" ref="N30:AV30">N25+N27*-1-N28</f>
        <v>620425.15</v>
      </c>
      <c r="O30" s="17">
        <f t="shared" si="5"/>
        <v>-1518884</v>
      </c>
      <c r="P30" s="17">
        <f t="shared" si="5"/>
        <v>1117920</v>
      </c>
      <c r="Q30" s="17">
        <f t="shared" si="5"/>
        <v>760114</v>
      </c>
      <c r="R30" s="17">
        <f t="shared" si="5"/>
        <v>1232</v>
      </c>
      <c r="S30" s="34">
        <f t="shared" si="5"/>
        <v>-101640.72999999992</v>
      </c>
      <c r="T30" s="34">
        <f t="shared" si="5"/>
        <v>308831</v>
      </c>
      <c r="U30" s="34">
        <f t="shared" si="5"/>
        <v>70872</v>
      </c>
      <c r="V30" s="34">
        <f t="shared" si="5"/>
        <v>-143717</v>
      </c>
      <c r="W30" s="34">
        <f t="shared" si="5"/>
        <v>-220944</v>
      </c>
      <c r="X30" s="17">
        <f t="shared" si="5"/>
        <v>253897.13999999998</v>
      </c>
      <c r="Y30" s="17">
        <f t="shared" si="5"/>
        <v>52468</v>
      </c>
      <c r="Z30" s="17">
        <f t="shared" si="5"/>
        <v>-59532</v>
      </c>
      <c r="AA30" s="17">
        <f t="shared" si="5"/>
        <v>-74532</v>
      </c>
      <c r="AB30" s="17">
        <f t="shared" si="5"/>
        <v>39146</v>
      </c>
      <c r="AC30" s="34">
        <f t="shared" si="5"/>
        <v>51236.140000000014</v>
      </c>
      <c r="AD30" s="34">
        <f t="shared" si="5"/>
        <v>-25254</v>
      </c>
      <c r="AE30" s="34">
        <f t="shared" si="5"/>
        <v>-24908</v>
      </c>
      <c r="AF30" s="34">
        <f t="shared" si="5"/>
        <v>-15958</v>
      </c>
      <c r="AG30" s="34">
        <f t="shared" si="5"/>
        <v>5788</v>
      </c>
      <c r="AH30" s="17">
        <f t="shared" si="5"/>
        <v>1287.5199999999995</v>
      </c>
      <c r="AI30" s="17">
        <f t="shared" si="5"/>
        <v>0</v>
      </c>
      <c r="AJ30" s="17">
        <f t="shared" si="5"/>
        <v>2000</v>
      </c>
      <c r="AK30" s="17">
        <f t="shared" si="5"/>
        <v>6370</v>
      </c>
      <c r="AL30" s="17">
        <f t="shared" si="5"/>
        <v>6120</v>
      </c>
      <c r="AM30" s="34">
        <f t="shared" si="5"/>
        <v>1103.5399999999981</v>
      </c>
      <c r="AN30" s="34">
        <f t="shared" si="5"/>
        <v>11521</v>
      </c>
      <c r="AO30" s="34">
        <f t="shared" si="5"/>
        <v>-775</v>
      </c>
      <c r="AP30" s="34">
        <f t="shared" si="5"/>
        <v>11829</v>
      </c>
      <c r="AQ30" s="34">
        <f t="shared" si="5"/>
        <v>12829</v>
      </c>
      <c r="AR30" s="17">
        <f t="shared" si="5"/>
        <v>-37348.07999999995</v>
      </c>
      <c r="AS30" s="17">
        <f t="shared" si="5"/>
        <v>-26573</v>
      </c>
      <c r="AT30" s="17">
        <f t="shared" si="5"/>
        <v>-48703</v>
      </c>
      <c r="AU30" s="17">
        <f t="shared" si="5"/>
        <v>-33803</v>
      </c>
      <c r="AV30" s="17">
        <f t="shared" si="5"/>
        <v>7436</v>
      </c>
    </row>
    <row r="31" spans="5:48" ht="12.75">
      <c r="E31" s="35"/>
      <c r="F31" s="35"/>
      <c r="G31" s="35"/>
      <c r="H31" s="35"/>
      <c r="J31" s="35"/>
      <c r="K31" s="35"/>
      <c r="L31" s="35"/>
      <c r="M31" s="35"/>
      <c r="O31" s="35"/>
      <c r="P31" s="35"/>
      <c r="Q31" s="35"/>
      <c r="R31" s="35"/>
      <c r="T31" s="35"/>
      <c r="U31" s="35"/>
      <c r="V31" s="35"/>
      <c r="W31" s="35"/>
      <c r="Y31" s="35"/>
      <c r="Z31" s="35"/>
      <c r="AA31" s="35"/>
      <c r="AB31" s="35"/>
      <c r="AD31" s="35"/>
      <c r="AE31" s="35"/>
      <c r="AF31" s="35"/>
      <c r="AG31" s="35"/>
      <c r="AI31" s="35"/>
      <c r="AJ31" s="35"/>
      <c r="AK31" s="35"/>
      <c r="AL31" s="35"/>
      <c r="AN31" s="35"/>
      <c r="AO31" s="35"/>
      <c r="AP31" s="35"/>
      <c r="AQ31" s="35"/>
      <c r="AS31" s="35"/>
      <c r="AT31" s="35"/>
      <c r="AU31" s="35"/>
      <c r="AV31" s="35"/>
    </row>
    <row r="32" spans="1:48" ht="14.25">
      <c r="A32" s="4"/>
      <c r="B32" s="4"/>
      <c r="C32" s="4"/>
      <c r="D32" s="4"/>
      <c r="E32" s="47" t="s">
        <v>62</v>
      </c>
      <c r="F32" s="48"/>
      <c r="G32" s="48"/>
      <c r="H32" s="48"/>
      <c r="I32" s="4"/>
      <c r="J32" s="47" t="s">
        <v>63</v>
      </c>
      <c r="K32" s="48"/>
      <c r="L32" s="48"/>
      <c r="M32" s="48"/>
      <c r="N32" s="4"/>
      <c r="O32" s="47" t="str">
        <f>O6</f>
        <v>Bud Fotball</v>
      </c>
      <c r="P32" s="48"/>
      <c r="Q32" s="48"/>
      <c r="R32" s="48"/>
      <c r="S32" s="4"/>
      <c r="T32" s="47" t="str">
        <f>T6</f>
        <v>Bud Håndball</v>
      </c>
      <c r="U32" s="48"/>
      <c r="V32" s="48"/>
      <c r="W32" s="48"/>
      <c r="X32" s="4"/>
      <c r="Y32" s="47" t="str">
        <f>Y6</f>
        <v>Bud Bandy</v>
      </c>
      <c r="Z32" s="48"/>
      <c r="AA32" s="48"/>
      <c r="AB32" s="48"/>
      <c r="AC32" s="4"/>
      <c r="AD32" s="47" t="str">
        <f>AD6</f>
        <v>Budsjett Hopp</v>
      </c>
      <c r="AE32" s="48"/>
      <c r="AF32" s="48"/>
      <c r="AG32" s="48"/>
      <c r="AH32" s="4"/>
      <c r="AI32" s="47" t="str">
        <f>AI6</f>
        <v>Bud Soft-/baseball</v>
      </c>
      <c r="AJ32" s="48"/>
      <c r="AK32" s="48"/>
      <c r="AL32" s="48"/>
      <c r="AM32" s="4"/>
      <c r="AN32" s="47" t="str">
        <f>AN6</f>
        <v>Bud Alpint</v>
      </c>
      <c r="AO32" s="48"/>
      <c r="AP32" s="48"/>
      <c r="AQ32" s="48"/>
      <c r="AR32" s="4"/>
      <c r="AS32" s="47" t="str">
        <f>AS6</f>
        <v>Bud Langrenn</v>
      </c>
      <c r="AT32" s="48"/>
      <c r="AU32" s="48"/>
      <c r="AV32" s="48"/>
    </row>
    <row r="33" spans="5:48" ht="14.25">
      <c r="E33" s="10" t="s">
        <v>13</v>
      </c>
      <c r="F33" s="10" t="s">
        <v>13</v>
      </c>
      <c r="G33" s="10" t="s">
        <v>13</v>
      </c>
      <c r="H33" s="10" t="s">
        <v>13</v>
      </c>
      <c r="J33" s="10" t="s">
        <v>13</v>
      </c>
      <c r="K33" s="10" t="s">
        <v>13</v>
      </c>
      <c r="L33" s="10" t="s">
        <v>13</v>
      </c>
      <c r="M33" s="10" t="s">
        <v>13</v>
      </c>
      <c r="O33" s="10" t="s">
        <v>13</v>
      </c>
      <c r="P33" s="10" t="s">
        <v>13</v>
      </c>
      <c r="Q33" s="10" t="s">
        <v>13</v>
      </c>
      <c r="R33" s="10" t="s">
        <v>13</v>
      </c>
      <c r="T33" s="10" t="s">
        <v>13</v>
      </c>
      <c r="U33" s="10" t="s">
        <v>13</v>
      </c>
      <c r="V33" s="10" t="s">
        <v>13</v>
      </c>
      <c r="W33" s="10" t="s">
        <v>13</v>
      </c>
      <c r="Y33" s="10" t="s">
        <v>13</v>
      </c>
      <c r="Z33" s="10" t="s">
        <v>13</v>
      </c>
      <c r="AA33" s="10" t="s">
        <v>13</v>
      </c>
      <c r="AB33" s="10" t="s">
        <v>13</v>
      </c>
      <c r="AD33" s="10" t="s">
        <v>13</v>
      </c>
      <c r="AE33" s="10" t="s">
        <v>13</v>
      </c>
      <c r="AF33" s="10" t="s">
        <v>13</v>
      </c>
      <c r="AG33" s="10" t="s">
        <v>13</v>
      </c>
      <c r="AI33" s="10" t="s">
        <v>13</v>
      </c>
      <c r="AJ33" s="10" t="s">
        <v>13</v>
      </c>
      <c r="AK33" s="10" t="s">
        <v>13</v>
      </c>
      <c r="AL33" s="10" t="s">
        <v>13</v>
      </c>
      <c r="AN33" s="10" t="s">
        <v>13</v>
      </c>
      <c r="AO33" s="10" t="s">
        <v>13</v>
      </c>
      <c r="AP33" s="10" t="s">
        <v>13</v>
      </c>
      <c r="AQ33" s="10" t="s">
        <v>13</v>
      </c>
      <c r="AS33" s="10" t="s">
        <v>13</v>
      </c>
      <c r="AT33" s="10" t="s">
        <v>13</v>
      </c>
      <c r="AU33" s="10" t="s">
        <v>13</v>
      </c>
      <c r="AV33" s="10" t="s">
        <v>13</v>
      </c>
    </row>
    <row r="34" spans="1:48" ht="14.25">
      <c r="A34" s="7"/>
      <c r="B34" s="8"/>
      <c r="C34" s="5" t="s">
        <v>0</v>
      </c>
      <c r="D34" s="25" t="s">
        <v>12</v>
      </c>
      <c r="E34" s="20" t="s">
        <v>58</v>
      </c>
      <c r="F34" s="20" t="s">
        <v>59</v>
      </c>
      <c r="G34" s="20" t="s">
        <v>60</v>
      </c>
      <c r="H34" s="20" t="s">
        <v>61</v>
      </c>
      <c r="I34" s="25" t="s">
        <v>12</v>
      </c>
      <c r="J34" s="20" t="s">
        <v>58</v>
      </c>
      <c r="K34" s="20" t="s">
        <v>59</v>
      </c>
      <c r="L34" s="20" t="s">
        <v>60</v>
      </c>
      <c r="M34" s="20" t="s">
        <v>61</v>
      </c>
      <c r="N34" s="25" t="s">
        <v>12</v>
      </c>
      <c r="O34" s="20" t="s">
        <v>58</v>
      </c>
      <c r="P34" s="20" t="s">
        <v>59</v>
      </c>
      <c r="Q34" s="20" t="s">
        <v>60</v>
      </c>
      <c r="R34" s="20" t="s">
        <v>61</v>
      </c>
      <c r="S34" s="25" t="s">
        <v>12</v>
      </c>
      <c r="T34" s="20" t="s">
        <v>58</v>
      </c>
      <c r="U34" s="20" t="s">
        <v>59</v>
      </c>
      <c r="V34" s="20" t="s">
        <v>60</v>
      </c>
      <c r="W34" s="20" t="s">
        <v>61</v>
      </c>
      <c r="X34" s="25" t="s">
        <v>12</v>
      </c>
      <c r="Y34" s="20" t="s">
        <v>58</v>
      </c>
      <c r="Z34" s="20" t="s">
        <v>59</v>
      </c>
      <c r="AA34" s="20" t="s">
        <v>60</v>
      </c>
      <c r="AB34" s="20" t="s">
        <v>61</v>
      </c>
      <c r="AC34" s="25" t="s">
        <v>12</v>
      </c>
      <c r="AD34" s="20" t="s">
        <v>58</v>
      </c>
      <c r="AE34" s="20" t="s">
        <v>59</v>
      </c>
      <c r="AF34" s="20" t="s">
        <v>60</v>
      </c>
      <c r="AG34" s="20" t="s">
        <v>61</v>
      </c>
      <c r="AH34" s="25" t="s">
        <v>12</v>
      </c>
      <c r="AI34" s="20" t="s">
        <v>58</v>
      </c>
      <c r="AJ34" s="20" t="s">
        <v>59</v>
      </c>
      <c r="AK34" s="20" t="s">
        <v>60</v>
      </c>
      <c r="AL34" s="20" t="s">
        <v>61</v>
      </c>
      <c r="AM34" s="25" t="s">
        <v>12</v>
      </c>
      <c r="AN34" s="20" t="s">
        <v>58</v>
      </c>
      <c r="AO34" s="20" t="s">
        <v>59</v>
      </c>
      <c r="AP34" s="20" t="s">
        <v>60</v>
      </c>
      <c r="AQ34" s="20" t="s">
        <v>61</v>
      </c>
      <c r="AR34" s="25" t="s">
        <v>12</v>
      </c>
      <c r="AS34" s="20" t="s">
        <v>58</v>
      </c>
      <c r="AT34" s="20" t="s">
        <v>59</v>
      </c>
      <c r="AU34" s="20" t="s">
        <v>60</v>
      </c>
      <c r="AV34" s="20" t="s">
        <v>61</v>
      </c>
    </row>
    <row r="35" spans="1:48" ht="12.75">
      <c r="A35" s="23"/>
      <c r="B35" s="23"/>
      <c r="C35" s="3"/>
      <c r="D35" s="29"/>
      <c r="E35" s="29"/>
      <c r="F35" s="29"/>
      <c r="G35" s="29"/>
      <c r="H35" s="29"/>
      <c r="I35" s="30"/>
      <c r="J35" s="30"/>
      <c r="K35" s="30"/>
      <c r="L35" s="30"/>
      <c r="M35" s="30"/>
      <c r="N35" s="22"/>
      <c r="O35" s="22"/>
      <c r="P35" s="22"/>
      <c r="Q35" s="22"/>
      <c r="R35" s="22"/>
      <c r="S35" s="30"/>
      <c r="T35" s="30"/>
      <c r="U35" s="30"/>
      <c r="V35" s="30"/>
      <c r="W35" s="30"/>
      <c r="X35" s="22"/>
      <c r="Y35" s="22"/>
      <c r="Z35" s="22"/>
      <c r="AA35" s="22"/>
      <c r="AB35" s="22"/>
      <c r="AC35" s="30"/>
      <c r="AD35" s="30"/>
      <c r="AE35" s="30"/>
      <c r="AF35" s="30"/>
      <c r="AG35" s="30"/>
      <c r="AH35" s="22"/>
      <c r="AI35" s="22"/>
      <c r="AJ35" s="22"/>
      <c r="AK35" s="22"/>
      <c r="AL35" s="22"/>
      <c r="AM35" s="30"/>
      <c r="AN35" s="30"/>
      <c r="AO35" s="30"/>
      <c r="AP35" s="30"/>
      <c r="AQ35" s="30"/>
      <c r="AR35" s="22"/>
      <c r="AS35" s="22"/>
      <c r="AT35" s="22"/>
      <c r="AU35" s="22"/>
      <c r="AV35" s="22"/>
    </row>
    <row r="36" spans="1:48" ht="12.75">
      <c r="A36" s="23">
        <v>3100</v>
      </c>
      <c r="B36" s="23">
        <v>3100</v>
      </c>
      <c r="C36" s="3" t="s">
        <v>64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</row>
    <row r="37" spans="1:48" ht="12.75">
      <c r="A37" s="23">
        <v>3120</v>
      </c>
      <c r="B37" s="23">
        <v>3120</v>
      </c>
      <c r="C37" s="3" t="s">
        <v>65</v>
      </c>
      <c r="D37" s="29">
        <v>737677.2</v>
      </c>
      <c r="E37" s="29">
        <v>147000</v>
      </c>
      <c r="F37" s="29">
        <v>201000</v>
      </c>
      <c r="G37" s="29">
        <v>231000</v>
      </c>
      <c r="H37" s="29">
        <v>329000</v>
      </c>
      <c r="I37" s="30">
        <v>89175</v>
      </c>
      <c r="J37" s="30">
        <v>20000</v>
      </c>
      <c r="K37" s="30">
        <v>25000</v>
      </c>
      <c r="L37" s="30">
        <v>30000</v>
      </c>
      <c r="M37" s="30">
        <v>35000</v>
      </c>
      <c r="N37" s="22">
        <v>423627.2</v>
      </c>
      <c r="O37" s="22">
        <v>25000</v>
      </c>
      <c r="P37" s="22">
        <v>50000</v>
      </c>
      <c r="Q37" s="22">
        <v>75000</v>
      </c>
      <c r="R37" s="22">
        <v>100000</v>
      </c>
      <c r="S37" s="30">
        <v>45375</v>
      </c>
      <c r="T37" s="30">
        <v>0</v>
      </c>
      <c r="U37" s="30">
        <v>24000</v>
      </c>
      <c r="V37" s="30">
        <v>24000</v>
      </c>
      <c r="W37" s="30">
        <v>24000</v>
      </c>
      <c r="X37" s="22">
        <v>67000</v>
      </c>
      <c r="Y37" s="22">
        <v>48000</v>
      </c>
      <c r="Z37" s="22">
        <v>48000</v>
      </c>
      <c r="AA37" s="22">
        <v>48000</v>
      </c>
      <c r="AB37" s="22">
        <v>80000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22">
        <v>112500</v>
      </c>
      <c r="AS37" s="22">
        <v>54000</v>
      </c>
      <c r="AT37" s="22">
        <v>54000</v>
      </c>
      <c r="AU37" s="22">
        <v>54000</v>
      </c>
      <c r="AV37" s="22">
        <v>90000</v>
      </c>
    </row>
    <row r="38" spans="1:48" ht="12.75">
      <c r="A38" s="23">
        <v>3125</v>
      </c>
      <c r="B38" s="23">
        <v>3125</v>
      </c>
      <c r="C38" s="3" t="s">
        <v>66</v>
      </c>
      <c r="D38" s="29">
        <v>0</v>
      </c>
      <c r="E38" s="29">
        <v>15000</v>
      </c>
      <c r="F38" s="29">
        <v>15000</v>
      </c>
      <c r="G38" s="29">
        <v>15000</v>
      </c>
      <c r="H38" s="29">
        <v>25000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22">
        <v>0</v>
      </c>
      <c r="Y38" s="22">
        <v>15000</v>
      </c>
      <c r="Z38" s="22">
        <v>15000</v>
      </c>
      <c r="AA38" s="22">
        <v>15000</v>
      </c>
      <c r="AB38" s="22">
        <v>25000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</row>
    <row r="39" spans="1:48" ht="12.75">
      <c r="A39" s="23">
        <v>3130</v>
      </c>
      <c r="B39" s="23">
        <v>3130</v>
      </c>
      <c r="C39" s="3" t="s">
        <v>67</v>
      </c>
      <c r="D39" s="29">
        <v>1350354.34</v>
      </c>
      <c r="E39" s="29">
        <v>255000</v>
      </c>
      <c r="F39" s="29">
        <v>680000</v>
      </c>
      <c r="G39" s="29">
        <v>949000</v>
      </c>
      <c r="H39" s="29">
        <v>1304000</v>
      </c>
      <c r="I39" s="30">
        <v>1055423.59</v>
      </c>
      <c r="J39" s="30">
        <v>200000</v>
      </c>
      <c r="K39" s="30">
        <v>600000</v>
      </c>
      <c r="L39" s="30">
        <v>850000</v>
      </c>
      <c r="M39" s="30">
        <v>965000</v>
      </c>
      <c r="N39" s="22">
        <v>350</v>
      </c>
      <c r="O39" s="22">
        <v>0</v>
      </c>
      <c r="P39" s="22">
        <v>0</v>
      </c>
      <c r="Q39" s="22">
        <v>0</v>
      </c>
      <c r="R39" s="22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22">
        <v>271940.75</v>
      </c>
      <c r="Y39" s="22">
        <v>40000</v>
      </c>
      <c r="Z39" s="22">
        <v>40000</v>
      </c>
      <c r="AA39" s="22">
        <v>50000</v>
      </c>
      <c r="AB39" s="22">
        <v>280000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22">
        <v>17100</v>
      </c>
      <c r="AI39" s="22">
        <v>0</v>
      </c>
      <c r="AJ39" s="22">
        <v>25000</v>
      </c>
      <c r="AK39" s="22">
        <v>34000</v>
      </c>
      <c r="AL39" s="22">
        <v>34000</v>
      </c>
      <c r="AM39" s="30">
        <v>200</v>
      </c>
      <c r="AN39" s="30">
        <v>0</v>
      </c>
      <c r="AO39" s="30">
        <v>0</v>
      </c>
      <c r="AP39" s="30">
        <v>0</v>
      </c>
      <c r="AQ39" s="30">
        <v>0</v>
      </c>
      <c r="AR39" s="22">
        <v>5340</v>
      </c>
      <c r="AS39" s="22">
        <v>15000</v>
      </c>
      <c r="AT39" s="22">
        <v>15000</v>
      </c>
      <c r="AU39" s="22">
        <v>15000</v>
      </c>
      <c r="AV39" s="22">
        <v>25000</v>
      </c>
    </row>
    <row r="40" spans="1:48" ht="12.75">
      <c r="A40" s="23">
        <v>3200</v>
      </c>
      <c r="B40" s="23">
        <v>3200</v>
      </c>
      <c r="C40" s="3" t="s">
        <v>68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</row>
    <row r="41" spans="1:48" ht="12.75">
      <c r="A41" s="23">
        <v>3210</v>
      </c>
      <c r="B41" s="23">
        <v>3210</v>
      </c>
      <c r="C41" s="3" t="s">
        <v>69</v>
      </c>
      <c r="D41" s="29">
        <v>5325532.1899999995</v>
      </c>
      <c r="E41" s="29">
        <v>1374692</v>
      </c>
      <c r="F41" s="29">
        <v>5214692</v>
      </c>
      <c r="G41" s="29">
        <v>5534692</v>
      </c>
      <c r="H41" s="29">
        <v>6303728</v>
      </c>
      <c r="I41" s="30">
        <v>175236.1</v>
      </c>
      <c r="J41" s="30">
        <v>100000</v>
      </c>
      <c r="K41" s="30">
        <v>125000</v>
      </c>
      <c r="L41" s="30">
        <v>125000</v>
      </c>
      <c r="M41" s="30">
        <v>225000</v>
      </c>
      <c r="N41" s="22">
        <v>3397581</v>
      </c>
      <c r="O41" s="22">
        <v>50000</v>
      </c>
      <c r="P41" s="22">
        <v>3800000</v>
      </c>
      <c r="Q41" s="22">
        <v>4100000</v>
      </c>
      <c r="R41" s="22">
        <v>4200000</v>
      </c>
      <c r="S41" s="30">
        <v>970806.5</v>
      </c>
      <c r="T41" s="30">
        <v>702075</v>
      </c>
      <c r="U41" s="30">
        <v>702075</v>
      </c>
      <c r="V41" s="30">
        <v>702075</v>
      </c>
      <c r="W41" s="30">
        <v>936100</v>
      </c>
      <c r="X41" s="22">
        <v>407430</v>
      </c>
      <c r="Y41" s="22">
        <v>294000</v>
      </c>
      <c r="Z41" s="22">
        <v>294000</v>
      </c>
      <c r="AA41" s="22">
        <v>294000</v>
      </c>
      <c r="AB41" s="22">
        <v>490000</v>
      </c>
      <c r="AC41" s="30">
        <v>13619.46</v>
      </c>
      <c r="AD41" s="30">
        <v>4800</v>
      </c>
      <c r="AE41" s="30">
        <v>4800</v>
      </c>
      <c r="AF41" s="30">
        <v>4800</v>
      </c>
      <c r="AG41" s="30">
        <v>9600</v>
      </c>
      <c r="AH41" s="22">
        <v>23400</v>
      </c>
      <c r="AI41" s="22">
        <v>0</v>
      </c>
      <c r="AJ41" s="22">
        <v>25000</v>
      </c>
      <c r="AK41" s="22">
        <v>25000</v>
      </c>
      <c r="AL41" s="22">
        <v>25000</v>
      </c>
      <c r="AM41" s="30">
        <v>18590.93</v>
      </c>
      <c r="AN41" s="30">
        <v>22500</v>
      </c>
      <c r="AO41" s="30">
        <v>22500</v>
      </c>
      <c r="AP41" s="30">
        <v>22500</v>
      </c>
      <c r="AQ41" s="30">
        <v>22500</v>
      </c>
      <c r="AR41" s="22">
        <v>318868.2</v>
      </c>
      <c r="AS41" s="22">
        <v>201317</v>
      </c>
      <c r="AT41" s="22">
        <v>241317</v>
      </c>
      <c r="AU41" s="22">
        <v>261317</v>
      </c>
      <c r="AV41" s="22">
        <v>395528</v>
      </c>
    </row>
    <row r="42" spans="1:48" ht="12.75">
      <c r="A42" s="23">
        <v>3215</v>
      </c>
      <c r="B42" s="23">
        <v>3215</v>
      </c>
      <c r="C42" s="3" t="s">
        <v>70</v>
      </c>
      <c r="D42" s="29">
        <v>530253</v>
      </c>
      <c r="E42" s="29">
        <v>475000</v>
      </c>
      <c r="F42" s="29">
        <v>500000</v>
      </c>
      <c r="G42" s="29">
        <v>500000</v>
      </c>
      <c r="H42" s="29">
        <v>500000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22">
        <v>530253</v>
      </c>
      <c r="O42" s="22">
        <v>475000</v>
      </c>
      <c r="P42" s="22">
        <v>500000</v>
      </c>
      <c r="Q42" s="22">
        <v>500000</v>
      </c>
      <c r="R42" s="22">
        <v>500000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</row>
    <row r="43" spans="1:48" ht="12.75">
      <c r="A43" s="23">
        <v>3217</v>
      </c>
      <c r="B43" s="23">
        <v>3217</v>
      </c>
      <c r="C43" s="3" t="s">
        <v>71</v>
      </c>
      <c r="D43" s="29">
        <v>1233835</v>
      </c>
      <c r="E43" s="29">
        <v>300000</v>
      </c>
      <c r="F43" s="29">
        <v>750000</v>
      </c>
      <c r="G43" s="29">
        <v>1250000</v>
      </c>
      <c r="H43" s="29">
        <v>1700000</v>
      </c>
      <c r="I43" s="30">
        <v>1800</v>
      </c>
      <c r="J43" s="30">
        <v>0</v>
      </c>
      <c r="K43" s="30">
        <v>0</v>
      </c>
      <c r="L43" s="30">
        <v>0</v>
      </c>
      <c r="M43" s="30">
        <v>0</v>
      </c>
      <c r="N43" s="22">
        <v>1232035</v>
      </c>
      <c r="O43" s="22">
        <v>300000</v>
      </c>
      <c r="P43" s="22">
        <v>750000</v>
      </c>
      <c r="Q43" s="22">
        <v>1250000</v>
      </c>
      <c r="R43" s="22">
        <v>1700000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</row>
    <row r="44" spans="1:48" ht="12.75">
      <c r="A44" s="23">
        <v>3218</v>
      </c>
      <c r="B44" s="23">
        <v>3218</v>
      </c>
      <c r="C44" s="3" t="s">
        <v>72</v>
      </c>
      <c r="D44" s="29">
        <v>1013614.64</v>
      </c>
      <c r="E44" s="29">
        <v>0</v>
      </c>
      <c r="F44" s="29">
        <v>850000</v>
      </c>
      <c r="G44" s="29">
        <v>1050000</v>
      </c>
      <c r="H44" s="29">
        <v>1100000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22">
        <v>1013614.64</v>
      </c>
      <c r="O44" s="22">
        <v>0</v>
      </c>
      <c r="P44" s="22">
        <v>850000</v>
      </c>
      <c r="Q44" s="22">
        <v>1050000</v>
      </c>
      <c r="R44" s="22">
        <v>1100000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</row>
    <row r="45" spans="1:48" ht="12.75">
      <c r="A45" s="23">
        <v>3220</v>
      </c>
      <c r="B45" s="23">
        <v>3220</v>
      </c>
      <c r="C45" s="3" t="s">
        <v>73</v>
      </c>
      <c r="D45" s="29">
        <v>1110681.96</v>
      </c>
      <c r="E45" s="29">
        <v>1300000</v>
      </c>
      <c r="F45" s="29">
        <v>1300000</v>
      </c>
      <c r="G45" s="29">
        <v>1300000</v>
      </c>
      <c r="H45" s="29">
        <v>1300000</v>
      </c>
      <c r="I45" s="30">
        <v>1110681.96</v>
      </c>
      <c r="J45" s="30">
        <v>1300000</v>
      </c>
      <c r="K45" s="30">
        <v>1300000</v>
      </c>
      <c r="L45" s="30">
        <v>1300000</v>
      </c>
      <c r="M45" s="30">
        <v>1300000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</row>
    <row r="46" spans="1:48" ht="12.75">
      <c r="A46" s="23">
        <v>3320</v>
      </c>
      <c r="B46" s="23">
        <v>3320</v>
      </c>
      <c r="C46" s="3" t="s">
        <v>74</v>
      </c>
      <c r="D46" s="29">
        <v>243513.08000000002</v>
      </c>
      <c r="E46" s="29">
        <v>267400</v>
      </c>
      <c r="F46" s="29">
        <v>567400</v>
      </c>
      <c r="G46" s="29">
        <v>767400</v>
      </c>
      <c r="H46" s="29">
        <v>929000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22">
        <v>20500</v>
      </c>
      <c r="O46" s="22">
        <v>100000</v>
      </c>
      <c r="P46" s="22">
        <v>400000</v>
      </c>
      <c r="Q46" s="22">
        <v>600000</v>
      </c>
      <c r="R46" s="22">
        <v>750000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22">
        <v>144909</v>
      </c>
      <c r="Y46" s="22">
        <v>150000</v>
      </c>
      <c r="Z46" s="22">
        <v>150000</v>
      </c>
      <c r="AA46" s="22">
        <v>150000</v>
      </c>
      <c r="AB46" s="22">
        <v>150000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22">
        <v>78104.08</v>
      </c>
      <c r="AS46" s="22">
        <v>17400</v>
      </c>
      <c r="AT46" s="22">
        <v>17400</v>
      </c>
      <c r="AU46" s="22">
        <v>17400</v>
      </c>
      <c r="AV46" s="22">
        <v>29000</v>
      </c>
    </row>
    <row r="47" spans="1:48" ht="12.75">
      <c r="A47" s="23">
        <v>3321</v>
      </c>
      <c r="B47" s="23">
        <v>3321</v>
      </c>
      <c r="C47" s="3" t="s">
        <v>75</v>
      </c>
      <c r="D47" s="29">
        <v>188122.08000000002</v>
      </c>
      <c r="E47" s="29">
        <v>72000</v>
      </c>
      <c r="F47" s="29">
        <v>127000</v>
      </c>
      <c r="G47" s="29">
        <v>156000</v>
      </c>
      <c r="H47" s="29">
        <v>242500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22">
        <v>62592</v>
      </c>
      <c r="O47" s="22">
        <v>0</v>
      </c>
      <c r="P47" s="22">
        <v>40000</v>
      </c>
      <c r="Q47" s="22">
        <v>40000</v>
      </c>
      <c r="R47" s="22">
        <v>42500</v>
      </c>
      <c r="S47" s="30">
        <v>113590.08</v>
      </c>
      <c r="T47" s="30">
        <v>72000</v>
      </c>
      <c r="U47" s="30">
        <v>87000</v>
      </c>
      <c r="V47" s="30">
        <v>116000</v>
      </c>
      <c r="W47" s="30">
        <v>200000</v>
      </c>
      <c r="X47" s="22">
        <v>11940</v>
      </c>
      <c r="Y47" s="22">
        <v>0</v>
      </c>
      <c r="Z47" s="22">
        <v>0</v>
      </c>
      <c r="AA47" s="22">
        <v>0</v>
      </c>
      <c r="AB47" s="22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30">
        <v>0</v>
      </c>
      <c r="AN47" s="30">
        <v>0</v>
      </c>
      <c r="AO47" s="30">
        <v>0</v>
      </c>
      <c r="AP47" s="30">
        <v>0</v>
      </c>
      <c r="AQ47" s="30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</row>
    <row r="48" spans="1:48" ht="12.75">
      <c r="A48" s="23">
        <v>3325</v>
      </c>
      <c r="B48" s="23">
        <v>3325</v>
      </c>
      <c r="C48" s="3" t="s">
        <v>22</v>
      </c>
      <c r="D48" s="29">
        <v>207785.52000000002</v>
      </c>
      <c r="E48" s="29">
        <v>147000</v>
      </c>
      <c r="F48" s="29">
        <v>147000</v>
      </c>
      <c r="G48" s="29">
        <v>147000</v>
      </c>
      <c r="H48" s="29">
        <v>233200</v>
      </c>
      <c r="I48" s="30">
        <v>0</v>
      </c>
      <c r="J48" s="30">
        <v>0</v>
      </c>
      <c r="K48" s="30">
        <v>0</v>
      </c>
      <c r="L48" s="30">
        <v>0</v>
      </c>
      <c r="M48" s="30">
        <v>40000</v>
      </c>
      <c r="N48" s="22">
        <v>54198.98</v>
      </c>
      <c r="O48" s="22">
        <v>0</v>
      </c>
      <c r="P48" s="22">
        <v>0</v>
      </c>
      <c r="Q48" s="22">
        <v>0</v>
      </c>
      <c r="R48" s="22">
        <v>0</v>
      </c>
      <c r="S48" s="30">
        <v>-43946.25</v>
      </c>
      <c r="T48" s="30">
        <v>50000</v>
      </c>
      <c r="U48" s="30">
        <v>50000</v>
      </c>
      <c r="V48" s="30">
        <v>50000</v>
      </c>
      <c r="W48" s="30">
        <v>50000</v>
      </c>
      <c r="X48" s="22">
        <v>77515.04</v>
      </c>
      <c r="Y48" s="22">
        <v>0</v>
      </c>
      <c r="Z48" s="22">
        <v>0</v>
      </c>
      <c r="AA48" s="22">
        <v>0</v>
      </c>
      <c r="AB48" s="22">
        <v>0</v>
      </c>
      <c r="AC48" s="30">
        <v>0</v>
      </c>
      <c r="AD48" s="30">
        <v>1600</v>
      </c>
      <c r="AE48" s="30">
        <v>1600</v>
      </c>
      <c r="AF48" s="30">
        <v>1600</v>
      </c>
      <c r="AG48" s="30">
        <v>3200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30">
        <v>0</v>
      </c>
      <c r="AN48" s="30">
        <v>0</v>
      </c>
      <c r="AO48" s="30">
        <v>0</v>
      </c>
      <c r="AP48" s="30">
        <v>0</v>
      </c>
      <c r="AQ48" s="30">
        <v>0</v>
      </c>
      <c r="AR48" s="22">
        <v>120017.75</v>
      </c>
      <c r="AS48" s="22">
        <v>95400</v>
      </c>
      <c r="AT48" s="22">
        <v>95400</v>
      </c>
      <c r="AU48" s="22">
        <v>95400</v>
      </c>
      <c r="AV48" s="22">
        <v>140000</v>
      </c>
    </row>
    <row r="49" spans="1:48" ht="12.75">
      <c r="A49" s="23">
        <v>3350</v>
      </c>
      <c r="B49" s="23">
        <v>3350</v>
      </c>
      <c r="C49" s="3" t="s">
        <v>76</v>
      </c>
      <c r="D49" s="29">
        <v>80355.57</v>
      </c>
      <c r="E49" s="29">
        <v>65000</v>
      </c>
      <c r="F49" s="29">
        <v>75300</v>
      </c>
      <c r="G49" s="29">
        <v>100800</v>
      </c>
      <c r="H49" s="29">
        <v>140800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22">
        <v>20395</v>
      </c>
      <c r="O49" s="22">
        <v>0</v>
      </c>
      <c r="P49" s="22">
        <v>0</v>
      </c>
      <c r="Q49" s="22">
        <v>0</v>
      </c>
      <c r="R49" s="22">
        <v>0</v>
      </c>
      <c r="S49" s="30">
        <v>50368.57</v>
      </c>
      <c r="T49" s="30">
        <v>65000</v>
      </c>
      <c r="U49" s="30">
        <v>75000</v>
      </c>
      <c r="V49" s="30">
        <v>100000</v>
      </c>
      <c r="W49" s="30">
        <v>140000</v>
      </c>
      <c r="X49" s="22">
        <v>9352</v>
      </c>
      <c r="Y49" s="22">
        <v>0</v>
      </c>
      <c r="Z49" s="22">
        <v>0</v>
      </c>
      <c r="AA49" s="22">
        <v>0</v>
      </c>
      <c r="AB49" s="22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22">
        <v>240</v>
      </c>
      <c r="AI49" s="22">
        <v>0</v>
      </c>
      <c r="AJ49" s="22">
        <v>300</v>
      </c>
      <c r="AK49" s="22">
        <v>800</v>
      </c>
      <c r="AL49" s="22">
        <v>800</v>
      </c>
      <c r="AM49" s="30">
        <v>0</v>
      </c>
      <c r="AN49" s="30">
        <v>0</v>
      </c>
      <c r="AO49" s="30">
        <v>0</v>
      </c>
      <c r="AP49" s="30">
        <v>0</v>
      </c>
      <c r="AQ49" s="30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</row>
    <row r="50" spans="1:48" ht="12.75">
      <c r="A50" s="23">
        <v>3360</v>
      </c>
      <c r="B50" s="23">
        <v>3360</v>
      </c>
      <c r="C50" s="3" t="s">
        <v>77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</row>
    <row r="51" spans="1:48" ht="12.75">
      <c r="A51" s="23">
        <v>3440</v>
      </c>
      <c r="B51" s="23">
        <v>3440</v>
      </c>
      <c r="C51" s="3" t="s">
        <v>27</v>
      </c>
      <c r="D51" s="29">
        <v>44760.85</v>
      </c>
      <c r="E51" s="29">
        <v>0</v>
      </c>
      <c r="F51" s="29">
        <v>0</v>
      </c>
      <c r="G51" s="29">
        <v>0</v>
      </c>
      <c r="H51" s="29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22">
        <v>44760.85</v>
      </c>
      <c r="O51" s="22">
        <v>0</v>
      </c>
      <c r="P51" s="22">
        <v>0</v>
      </c>
      <c r="Q51" s="22">
        <v>0</v>
      </c>
      <c r="R51" s="22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30">
        <v>0</v>
      </c>
      <c r="AN51" s="30">
        <v>0</v>
      </c>
      <c r="AO51" s="30">
        <v>0</v>
      </c>
      <c r="AP51" s="30">
        <v>0</v>
      </c>
      <c r="AQ51" s="30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</row>
    <row r="52" spans="1:48" ht="12.75">
      <c r="A52" s="23">
        <v>3500</v>
      </c>
      <c r="B52" s="23">
        <v>3500</v>
      </c>
      <c r="C52" s="3" t="s">
        <v>23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30">
        <v>0</v>
      </c>
      <c r="AN52" s="30">
        <v>0</v>
      </c>
      <c r="AO52" s="30">
        <v>0</v>
      </c>
      <c r="AP52" s="30">
        <v>0</v>
      </c>
      <c r="AQ52" s="30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</row>
    <row r="53" spans="1:48" ht="12.75">
      <c r="A53" s="23">
        <v>3605</v>
      </c>
      <c r="B53" s="23">
        <v>3605</v>
      </c>
      <c r="C53" s="3" t="s">
        <v>78</v>
      </c>
      <c r="D53" s="29">
        <v>20000</v>
      </c>
      <c r="E53" s="29">
        <v>5000</v>
      </c>
      <c r="F53" s="29">
        <v>5000</v>
      </c>
      <c r="G53" s="29">
        <v>10000</v>
      </c>
      <c r="H53" s="29">
        <v>15000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22">
        <v>20000</v>
      </c>
      <c r="O53" s="22">
        <v>5000</v>
      </c>
      <c r="P53" s="22">
        <v>5000</v>
      </c>
      <c r="Q53" s="22">
        <v>10000</v>
      </c>
      <c r="R53" s="22">
        <v>15000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</row>
    <row r="54" spans="1:48" ht="12.75">
      <c r="A54" s="23">
        <v>3610</v>
      </c>
      <c r="B54" s="23">
        <v>3610</v>
      </c>
      <c r="C54" s="3" t="s">
        <v>79</v>
      </c>
      <c r="D54" s="29">
        <v>132000</v>
      </c>
      <c r="E54" s="29">
        <v>33000</v>
      </c>
      <c r="F54" s="29">
        <v>66000</v>
      </c>
      <c r="G54" s="29">
        <v>99000</v>
      </c>
      <c r="H54" s="29">
        <v>132000</v>
      </c>
      <c r="I54" s="30">
        <v>132000</v>
      </c>
      <c r="J54" s="30">
        <v>33000</v>
      </c>
      <c r="K54" s="30">
        <v>66000</v>
      </c>
      <c r="L54" s="30">
        <v>99000</v>
      </c>
      <c r="M54" s="30">
        <v>132000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</row>
    <row r="55" spans="1:48" ht="12.75">
      <c r="A55" s="23"/>
      <c r="B55" s="23"/>
      <c r="C55" s="14" t="s">
        <v>6</v>
      </c>
      <c r="D55" s="31">
        <f aca="true" t="shared" si="6" ref="D55:AV55">SUM(D36:D54)</f>
        <v>12218485.430000002</v>
      </c>
      <c r="E55" s="31">
        <f t="shared" si="6"/>
        <v>4456092</v>
      </c>
      <c r="F55" s="31">
        <f t="shared" si="6"/>
        <v>10498392</v>
      </c>
      <c r="G55" s="31">
        <f t="shared" si="6"/>
        <v>12109892</v>
      </c>
      <c r="H55" s="31">
        <f t="shared" si="6"/>
        <v>14254228</v>
      </c>
      <c r="I55" s="32">
        <f t="shared" si="6"/>
        <v>2564316.6500000004</v>
      </c>
      <c r="J55" s="32">
        <f t="shared" si="6"/>
        <v>1653000</v>
      </c>
      <c r="K55" s="32">
        <f t="shared" si="6"/>
        <v>2116000</v>
      </c>
      <c r="L55" s="32">
        <f t="shared" si="6"/>
        <v>2404000</v>
      </c>
      <c r="M55" s="32">
        <f t="shared" si="6"/>
        <v>2697000</v>
      </c>
      <c r="N55" s="15">
        <f t="shared" si="6"/>
        <v>6819907.67</v>
      </c>
      <c r="O55" s="15">
        <f t="shared" si="6"/>
        <v>955000</v>
      </c>
      <c r="P55" s="15">
        <f t="shared" si="6"/>
        <v>6395000</v>
      </c>
      <c r="Q55" s="15">
        <f t="shared" si="6"/>
        <v>7625000</v>
      </c>
      <c r="R55" s="15">
        <f t="shared" si="6"/>
        <v>8407500</v>
      </c>
      <c r="S55" s="32">
        <f t="shared" si="6"/>
        <v>1136193.9000000001</v>
      </c>
      <c r="T55" s="32">
        <f t="shared" si="6"/>
        <v>889075</v>
      </c>
      <c r="U55" s="32">
        <f t="shared" si="6"/>
        <v>938075</v>
      </c>
      <c r="V55" s="32">
        <f t="shared" si="6"/>
        <v>992075</v>
      </c>
      <c r="W55" s="32">
        <f t="shared" si="6"/>
        <v>1350100</v>
      </c>
      <c r="X55" s="15">
        <f t="shared" si="6"/>
        <v>990086.79</v>
      </c>
      <c r="Y55" s="15">
        <f t="shared" si="6"/>
        <v>547000</v>
      </c>
      <c r="Z55" s="15">
        <f t="shared" si="6"/>
        <v>547000</v>
      </c>
      <c r="AA55" s="15">
        <f t="shared" si="6"/>
        <v>557000</v>
      </c>
      <c r="AB55" s="15">
        <f t="shared" si="6"/>
        <v>1025000</v>
      </c>
      <c r="AC55" s="32">
        <f t="shared" si="6"/>
        <v>13619.46</v>
      </c>
      <c r="AD55" s="32">
        <f t="shared" si="6"/>
        <v>6400</v>
      </c>
      <c r="AE55" s="32">
        <f t="shared" si="6"/>
        <v>6400</v>
      </c>
      <c r="AF55" s="32">
        <f t="shared" si="6"/>
        <v>6400</v>
      </c>
      <c r="AG55" s="32">
        <f t="shared" si="6"/>
        <v>12800</v>
      </c>
      <c r="AH55" s="15">
        <f t="shared" si="6"/>
        <v>40740</v>
      </c>
      <c r="AI55" s="15">
        <f t="shared" si="6"/>
        <v>0</v>
      </c>
      <c r="AJ55" s="15">
        <f t="shared" si="6"/>
        <v>50300</v>
      </c>
      <c r="AK55" s="15">
        <f t="shared" si="6"/>
        <v>59800</v>
      </c>
      <c r="AL55" s="15">
        <f t="shared" si="6"/>
        <v>59800</v>
      </c>
      <c r="AM55" s="32">
        <f t="shared" si="6"/>
        <v>18790.93</v>
      </c>
      <c r="AN55" s="32">
        <f t="shared" si="6"/>
        <v>22500</v>
      </c>
      <c r="AO55" s="32">
        <f t="shared" si="6"/>
        <v>22500</v>
      </c>
      <c r="AP55" s="32">
        <f t="shared" si="6"/>
        <v>22500</v>
      </c>
      <c r="AQ55" s="32">
        <f t="shared" si="6"/>
        <v>22500</v>
      </c>
      <c r="AR55" s="15">
        <f t="shared" si="6"/>
        <v>634830.03</v>
      </c>
      <c r="AS55" s="15">
        <f t="shared" si="6"/>
        <v>383117</v>
      </c>
      <c r="AT55" s="15">
        <f t="shared" si="6"/>
        <v>423117</v>
      </c>
      <c r="AU55" s="15">
        <f t="shared" si="6"/>
        <v>443117</v>
      </c>
      <c r="AV55" s="15">
        <f t="shared" si="6"/>
        <v>679528</v>
      </c>
    </row>
    <row r="56" spans="1:48" ht="12.75">
      <c r="A56" s="23"/>
      <c r="B56" s="23"/>
      <c r="C56" s="3"/>
      <c r="D56" s="29"/>
      <c r="E56" s="29"/>
      <c r="F56" s="29"/>
      <c r="G56" s="29"/>
      <c r="H56" s="29"/>
      <c r="I56" s="30"/>
      <c r="J56" s="30"/>
      <c r="K56" s="30"/>
      <c r="L56" s="30"/>
      <c r="M56" s="30"/>
      <c r="N56" s="22"/>
      <c r="O56" s="22"/>
      <c r="P56" s="22"/>
      <c r="Q56" s="22"/>
      <c r="R56" s="22"/>
      <c r="S56" s="30"/>
      <c r="T56" s="30"/>
      <c r="U56" s="30"/>
      <c r="V56" s="30"/>
      <c r="W56" s="30"/>
      <c r="X56" s="22"/>
      <c r="Y56" s="22"/>
      <c r="Z56" s="22"/>
      <c r="AA56" s="22"/>
      <c r="AB56" s="22"/>
      <c r="AC56" s="30"/>
      <c r="AD56" s="30"/>
      <c r="AE56" s="30"/>
      <c r="AF56" s="30"/>
      <c r="AG56" s="30"/>
      <c r="AH56" s="22"/>
      <c r="AI56" s="22"/>
      <c r="AJ56" s="22"/>
      <c r="AK56" s="22"/>
      <c r="AL56" s="22"/>
      <c r="AM56" s="30"/>
      <c r="AN56" s="30"/>
      <c r="AO56" s="30"/>
      <c r="AP56" s="30"/>
      <c r="AQ56" s="30"/>
      <c r="AR56" s="22"/>
      <c r="AS56" s="22"/>
      <c r="AT56" s="22"/>
      <c r="AU56" s="22"/>
      <c r="AV56" s="22"/>
    </row>
    <row r="57" spans="1:48" ht="12.75">
      <c r="A57" s="23">
        <v>3240</v>
      </c>
      <c r="B57" s="23">
        <v>3240</v>
      </c>
      <c r="C57" s="3" t="s">
        <v>80</v>
      </c>
      <c r="D57" s="29">
        <v>3072514.7</v>
      </c>
      <c r="E57" s="29">
        <v>348090</v>
      </c>
      <c r="F57" s="29">
        <v>1018090</v>
      </c>
      <c r="G57" s="29">
        <v>1298090</v>
      </c>
      <c r="H57" s="29">
        <v>1755150</v>
      </c>
      <c r="I57" s="30">
        <v>1165432.49</v>
      </c>
      <c r="J57" s="30">
        <v>175000</v>
      </c>
      <c r="K57" s="30">
        <v>350000</v>
      </c>
      <c r="L57" s="30">
        <v>450000</v>
      </c>
      <c r="M57" s="30">
        <v>600000</v>
      </c>
      <c r="N57" s="22">
        <v>1363133</v>
      </c>
      <c r="O57" s="22">
        <v>0</v>
      </c>
      <c r="P57" s="22">
        <v>375000</v>
      </c>
      <c r="Q57" s="22">
        <v>525000</v>
      </c>
      <c r="R57" s="22">
        <v>710000</v>
      </c>
      <c r="S57" s="30">
        <v>271368.5</v>
      </c>
      <c r="T57" s="30">
        <v>0</v>
      </c>
      <c r="U57" s="30">
        <v>70000</v>
      </c>
      <c r="V57" s="30">
        <v>70000</v>
      </c>
      <c r="W57" s="30">
        <v>70000</v>
      </c>
      <c r="X57" s="22">
        <v>104776</v>
      </c>
      <c r="Y57" s="22">
        <v>123090</v>
      </c>
      <c r="Z57" s="22">
        <v>133090</v>
      </c>
      <c r="AA57" s="22">
        <v>143090</v>
      </c>
      <c r="AB57" s="22">
        <v>225150</v>
      </c>
      <c r="AC57" s="30">
        <v>67804.71</v>
      </c>
      <c r="AD57" s="30">
        <v>0</v>
      </c>
      <c r="AE57" s="30">
        <v>20000</v>
      </c>
      <c r="AF57" s="30">
        <v>40000</v>
      </c>
      <c r="AG57" s="30">
        <v>80000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30">
        <v>50000</v>
      </c>
      <c r="AN57" s="30">
        <v>50000</v>
      </c>
      <c r="AO57" s="30">
        <v>50000</v>
      </c>
      <c r="AP57" s="30">
        <v>50000</v>
      </c>
      <c r="AQ57" s="30">
        <v>50000</v>
      </c>
      <c r="AR57" s="22">
        <v>50000</v>
      </c>
      <c r="AS57" s="22">
        <v>0</v>
      </c>
      <c r="AT57" s="22">
        <v>20000</v>
      </c>
      <c r="AU57" s="22">
        <v>20000</v>
      </c>
      <c r="AV57" s="22">
        <v>20000</v>
      </c>
    </row>
    <row r="58" spans="1:48" ht="12.75">
      <c r="A58" s="23">
        <v>3441</v>
      </c>
      <c r="B58" s="23">
        <v>3441</v>
      </c>
      <c r="C58" s="3" t="s">
        <v>81</v>
      </c>
      <c r="D58" s="29">
        <v>986739</v>
      </c>
      <c r="E58" s="29">
        <v>0</v>
      </c>
      <c r="F58" s="29">
        <v>0</v>
      </c>
      <c r="G58" s="29">
        <v>0</v>
      </c>
      <c r="H58" s="29">
        <v>743292</v>
      </c>
      <c r="I58" s="30">
        <v>226396</v>
      </c>
      <c r="J58" s="30">
        <v>0</v>
      </c>
      <c r="K58" s="30">
        <v>0</v>
      </c>
      <c r="L58" s="30">
        <v>0</v>
      </c>
      <c r="M58" s="30">
        <v>185000</v>
      </c>
      <c r="N58" s="22">
        <v>541509</v>
      </c>
      <c r="O58" s="22">
        <v>0</v>
      </c>
      <c r="P58" s="22">
        <v>0</v>
      </c>
      <c r="Q58" s="22">
        <v>0</v>
      </c>
      <c r="R58" s="22">
        <v>370000</v>
      </c>
      <c r="S58" s="30">
        <v>68336</v>
      </c>
      <c r="T58" s="30">
        <v>0</v>
      </c>
      <c r="U58" s="30">
        <v>0</v>
      </c>
      <c r="V58" s="30">
        <v>0</v>
      </c>
      <c r="W58" s="30">
        <v>92792</v>
      </c>
      <c r="X58" s="22">
        <v>68916</v>
      </c>
      <c r="Y58" s="22">
        <v>0</v>
      </c>
      <c r="Z58" s="22">
        <v>0</v>
      </c>
      <c r="AA58" s="22">
        <v>0</v>
      </c>
      <c r="AB58" s="22">
        <v>63000</v>
      </c>
      <c r="AC58" s="30">
        <v>1834</v>
      </c>
      <c r="AD58" s="30">
        <v>0</v>
      </c>
      <c r="AE58" s="30">
        <v>0</v>
      </c>
      <c r="AF58" s="30">
        <v>0</v>
      </c>
      <c r="AG58" s="30">
        <v>1500</v>
      </c>
      <c r="AH58" s="22">
        <v>3085</v>
      </c>
      <c r="AI58" s="22">
        <v>0</v>
      </c>
      <c r="AJ58" s="22">
        <v>0</v>
      </c>
      <c r="AK58" s="22">
        <v>0</v>
      </c>
      <c r="AL58" s="22">
        <v>0</v>
      </c>
      <c r="AM58" s="30">
        <v>2639</v>
      </c>
      <c r="AN58" s="30">
        <v>0</v>
      </c>
      <c r="AO58" s="30">
        <v>0</v>
      </c>
      <c r="AP58" s="30">
        <v>0</v>
      </c>
      <c r="AQ58" s="30">
        <v>1000</v>
      </c>
      <c r="AR58" s="22">
        <v>74024</v>
      </c>
      <c r="AS58" s="22">
        <v>0</v>
      </c>
      <c r="AT58" s="22">
        <v>0</v>
      </c>
      <c r="AU58" s="22">
        <v>0</v>
      </c>
      <c r="AV58" s="22">
        <v>30000</v>
      </c>
    </row>
    <row r="59" spans="1:48" ht="12.75">
      <c r="A59" s="23">
        <v>3461</v>
      </c>
      <c r="B59" s="23">
        <v>3461</v>
      </c>
      <c r="C59" s="3" t="s">
        <v>82</v>
      </c>
      <c r="D59" s="29">
        <v>1355332</v>
      </c>
      <c r="E59" s="29">
        <v>0</v>
      </c>
      <c r="F59" s="29">
        <v>0</v>
      </c>
      <c r="G59" s="29">
        <v>1251208</v>
      </c>
      <c r="H59" s="29">
        <v>1228208</v>
      </c>
      <c r="I59" s="30">
        <v>436474</v>
      </c>
      <c r="J59" s="30">
        <v>0</v>
      </c>
      <c r="K59" s="30">
        <v>0</v>
      </c>
      <c r="L59" s="30">
        <v>600000</v>
      </c>
      <c r="M59" s="30">
        <v>475000</v>
      </c>
      <c r="N59" s="22">
        <v>627911</v>
      </c>
      <c r="O59" s="22">
        <v>0</v>
      </c>
      <c r="P59" s="22">
        <v>0</v>
      </c>
      <c r="Q59" s="22">
        <v>425000</v>
      </c>
      <c r="R59" s="22">
        <v>425000</v>
      </c>
      <c r="S59" s="30">
        <v>114232</v>
      </c>
      <c r="T59" s="30">
        <v>0</v>
      </c>
      <c r="U59" s="30">
        <v>0</v>
      </c>
      <c r="V59" s="30">
        <v>120000</v>
      </c>
      <c r="W59" s="30">
        <v>120000</v>
      </c>
      <c r="X59" s="22">
        <v>61188</v>
      </c>
      <c r="Y59" s="22">
        <v>0</v>
      </c>
      <c r="Z59" s="22">
        <v>0</v>
      </c>
      <c r="AA59" s="22">
        <v>60000</v>
      </c>
      <c r="AB59" s="22">
        <v>70000</v>
      </c>
      <c r="AC59" s="30">
        <v>12862</v>
      </c>
      <c r="AD59" s="30">
        <v>0</v>
      </c>
      <c r="AE59" s="30">
        <v>0</v>
      </c>
      <c r="AF59" s="30">
        <v>14604</v>
      </c>
      <c r="AG59" s="30">
        <v>14604</v>
      </c>
      <c r="AH59" s="22">
        <v>13628</v>
      </c>
      <c r="AI59" s="22">
        <v>0</v>
      </c>
      <c r="AJ59" s="22">
        <v>0</v>
      </c>
      <c r="AK59" s="22">
        <v>17000</v>
      </c>
      <c r="AL59" s="22">
        <v>17000</v>
      </c>
      <c r="AM59" s="30">
        <v>16952</v>
      </c>
      <c r="AN59" s="30">
        <v>0</v>
      </c>
      <c r="AO59" s="30">
        <v>0</v>
      </c>
      <c r="AP59" s="30">
        <v>14604</v>
      </c>
      <c r="AQ59" s="30">
        <v>14604</v>
      </c>
      <c r="AR59" s="22">
        <v>72085</v>
      </c>
      <c r="AS59" s="22">
        <v>0</v>
      </c>
      <c r="AT59" s="22">
        <v>0</v>
      </c>
      <c r="AU59" s="22">
        <v>0</v>
      </c>
      <c r="AV59" s="22">
        <v>92000</v>
      </c>
    </row>
    <row r="60" spans="1:48" ht="12.75">
      <c r="A60" s="23">
        <v>3630</v>
      </c>
      <c r="B60" s="23">
        <v>3630</v>
      </c>
      <c r="C60" s="3" t="s">
        <v>83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</row>
    <row r="61" spans="1:48" ht="12.75">
      <c r="A61" s="23">
        <v>3800</v>
      </c>
      <c r="B61" s="23">
        <v>3800</v>
      </c>
      <c r="C61" s="3" t="s">
        <v>161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</row>
    <row r="62" spans="1:48" ht="12.75">
      <c r="A62" s="23">
        <v>3990</v>
      </c>
      <c r="B62" s="23">
        <v>3990</v>
      </c>
      <c r="C62" s="3" t="s">
        <v>84</v>
      </c>
      <c r="D62" s="29">
        <v>76992.13</v>
      </c>
      <c r="E62" s="29">
        <v>15500</v>
      </c>
      <c r="F62" s="29">
        <v>31000</v>
      </c>
      <c r="G62" s="29">
        <v>51000</v>
      </c>
      <c r="H62" s="29">
        <v>106500</v>
      </c>
      <c r="I62" s="30">
        <v>39832.04</v>
      </c>
      <c r="J62" s="30">
        <v>15000</v>
      </c>
      <c r="K62" s="30">
        <v>30000</v>
      </c>
      <c r="L62" s="30">
        <v>45000</v>
      </c>
      <c r="M62" s="30">
        <v>60000</v>
      </c>
      <c r="N62" s="22">
        <v>19710.09</v>
      </c>
      <c r="O62" s="22">
        <v>0</v>
      </c>
      <c r="P62" s="22">
        <v>0</v>
      </c>
      <c r="Q62" s="22">
        <v>5000</v>
      </c>
      <c r="R62" s="22">
        <v>45000</v>
      </c>
      <c r="S62" s="30">
        <v>-6400</v>
      </c>
      <c r="T62" s="30">
        <v>0</v>
      </c>
      <c r="U62" s="30">
        <v>0</v>
      </c>
      <c r="V62" s="30">
        <v>0</v>
      </c>
      <c r="W62" s="30">
        <v>0</v>
      </c>
      <c r="X62" s="22">
        <v>18550</v>
      </c>
      <c r="Y62" s="22">
        <v>0</v>
      </c>
      <c r="Z62" s="22">
        <v>0</v>
      </c>
      <c r="AA62" s="22">
        <v>0</v>
      </c>
      <c r="AB62" s="22">
        <v>0</v>
      </c>
      <c r="AC62" s="30">
        <v>4000</v>
      </c>
      <c r="AD62" s="30">
        <v>0</v>
      </c>
      <c r="AE62" s="30">
        <v>0</v>
      </c>
      <c r="AF62" s="30">
        <v>0</v>
      </c>
      <c r="AG62" s="30">
        <v>0</v>
      </c>
      <c r="AH62" s="22">
        <v>1300</v>
      </c>
      <c r="AI62" s="22">
        <v>0</v>
      </c>
      <c r="AJ62" s="22">
        <v>0</v>
      </c>
      <c r="AK62" s="22">
        <v>0</v>
      </c>
      <c r="AL62" s="22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22">
        <v>0</v>
      </c>
      <c r="AS62" s="22">
        <v>500</v>
      </c>
      <c r="AT62" s="22">
        <v>1000</v>
      </c>
      <c r="AU62" s="22">
        <v>1000</v>
      </c>
      <c r="AV62" s="22">
        <v>1500</v>
      </c>
    </row>
    <row r="63" spans="1:48" ht="12.75">
      <c r="A63" s="23">
        <v>3995</v>
      </c>
      <c r="B63" s="23">
        <v>3995</v>
      </c>
      <c r="C63" s="3" t="s">
        <v>28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</row>
    <row r="64" spans="1:48" ht="12.75">
      <c r="A64" s="23"/>
      <c r="B64" s="23"/>
      <c r="C64" s="14" t="s">
        <v>15</v>
      </c>
      <c r="D64" s="31">
        <f aca="true" t="shared" si="7" ref="D64:M64">SUM(D57:D63)</f>
        <v>5491577.83</v>
      </c>
      <c r="E64" s="31">
        <f t="shared" si="7"/>
        <v>363590</v>
      </c>
      <c r="F64" s="31">
        <f t="shared" si="7"/>
        <v>1049090</v>
      </c>
      <c r="G64" s="31">
        <f t="shared" si="7"/>
        <v>2600298</v>
      </c>
      <c r="H64" s="31">
        <f t="shared" si="7"/>
        <v>3833150</v>
      </c>
      <c r="I64" s="32">
        <f t="shared" si="7"/>
        <v>1868134.53</v>
      </c>
      <c r="J64" s="32">
        <f t="shared" si="7"/>
        <v>190000</v>
      </c>
      <c r="K64" s="32">
        <f t="shared" si="7"/>
        <v>380000</v>
      </c>
      <c r="L64" s="32">
        <f t="shared" si="7"/>
        <v>1095000</v>
      </c>
      <c r="M64" s="32">
        <f t="shared" si="7"/>
        <v>1320000</v>
      </c>
      <c r="N64" s="15">
        <f aca="true" t="shared" si="8" ref="N64:AV64">SUM(N57:N63)</f>
        <v>2552263.09</v>
      </c>
      <c r="O64" s="15">
        <f t="shared" si="8"/>
        <v>0</v>
      </c>
      <c r="P64" s="15">
        <f t="shared" si="8"/>
        <v>375000</v>
      </c>
      <c r="Q64" s="15">
        <f t="shared" si="8"/>
        <v>955000</v>
      </c>
      <c r="R64" s="15">
        <f t="shared" si="8"/>
        <v>1550000</v>
      </c>
      <c r="S64" s="32">
        <f t="shared" si="8"/>
        <v>447536.5</v>
      </c>
      <c r="T64" s="32">
        <f t="shared" si="8"/>
        <v>0</v>
      </c>
      <c r="U64" s="32">
        <f t="shared" si="8"/>
        <v>70000</v>
      </c>
      <c r="V64" s="32">
        <f t="shared" si="8"/>
        <v>190000</v>
      </c>
      <c r="W64" s="32">
        <f t="shared" si="8"/>
        <v>282792</v>
      </c>
      <c r="X64" s="15">
        <f t="shared" si="8"/>
        <v>253430</v>
      </c>
      <c r="Y64" s="15">
        <f t="shared" si="8"/>
        <v>123090</v>
      </c>
      <c r="Z64" s="15">
        <f t="shared" si="8"/>
        <v>133090</v>
      </c>
      <c r="AA64" s="15">
        <f t="shared" si="8"/>
        <v>203090</v>
      </c>
      <c r="AB64" s="15">
        <f t="shared" si="8"/>
        <v>358150</v>
      </c>
      <c r="AC64" s="32">
        <f t="shared" si="8"/>
        <v>86500.71</v>
      </c>
      <c r="AD64" s="32">
        <f t="shared" si="8"/>
        <v>0</v>
      </c>
      <c r="AE64" s="32">
        <f t="shared" si="8"/>
        <v>20000</v>
      </c>
      <c r="AF64" s="32">
        <f t="shared" si="8"/>
        <v>54604</v>
      </c>
      <c r="AG64" s="32">
        <f t="shared" si="8"/>
        <v>96104</v>
      </c>
      <c r="AH64" s="15">
        <f t="shared" si="8"/>
        <v>18013</v>
      </c>
      <c r="AI64" s="15">
        <f t="shared" si="8"/>
        <v>0</v>
      </c>
      <c r="AJ64" s="15">
        <f t="shared" si="8"/>
        <v>0</v>
      </c>
      <c r="AK64" s="15">
        <f t="shared" si="8"/>
        <v>17000</v>
      </c>
      <c r="AL64" s="15">
        <f t="shared" si="8"/>
        <v>17000</v>
      </c>
      <c r="AM64" s="30">
        <f t="shared" si="8"/>
        <v>69591</v>
      </c>
      <c r="AN64" s="32">
        <f t="shared" si="8"/>
        <v>50000</v>
      </c>
      <c r="AO64" s="32">
        <f t="shared" si="8"/>
        <v>50000</v>
      </c>
      <c r="AP64" s="32">
        <f t="shared" si="8"/>
        <v>64604</v>
      </c>
      <c r="AQ64" s="32">
        <f t="shared" si="8"/>
        <v>65604</v>
      </c>
      <c r="AR64" s="15">
        <f t="shared" si="8"/>
        <v>196109</v>
      </c>
      <c r="AS64" s="15">
        <f t="shared" si="8"/>
        <v>500</v>
      </c>
      <c r="AT64" s="15">
        <f t="shared" si="8"/>
        <v>21000</v>
      </c>
      <c r="AU64" s="15">
        <f t="shared" si="8"/>
        <v>21000</v>
      </c>
      <c r="AV64" s="15">
        <f t="shared" si="8"/>
        <v>143500</v>
      </c>
    </row>
    <row r="65" spans="1:48" ht="12.75">
      <c r="A65" s="19"/>
      <c r="B65" s="19"/>
      <c r="C65" s="14" t="s">
        <v>2</v>
      </c>
      <c r="D65" s="31">
        <f>D55+D64</f>
        <v>17710063.26</v>
      </c>
      <c r="E65" s="31">
        <f>E55+E64</f>
        <v>4819682</v>
      </c>
      <c r="F65" s="31">
        <f>SUM(F55,F64)</f>
        <v>11547482</v>
      </c>
      <c r="G65" s="31">
        <f>SUM(G55,G64)</f>
        <v>14710190</v>
      </c>
      <c r="H65" s="31">
        <f>SUM(H55,H64)</f>
        <v>18087378</v>
      </c>
      <c r="I65" s="32">
        <f>I55+I64</f>
        <v>4432451.180000001</v>
      </c>
      <c r="J65" s="32">
        <f>J55+J64</f>
        <v>1843000</v>
      </c>
      <c r="K65" s="32">
        <f>SUM(K55,K64)</f>
        <v>2496000</v>
      </c>
      <c r="L65" s="32">
        <f>SUM(L55,L64)</f>
        <v>3499000</v>
      </c>
      <c r="M65" s="32">
        <f>SUM(M55,M64)</f>
        <v>4017000</v>
      </c>
      <c r="N65" s="15">
        <f>N55+N64</f>
        <v>9372170.76</v>
      </c>
      <c r="O65" s="15">
        <f>O55+O64</f>
        <v>955000</v>
      </c>
      <c r="P65" s="15">
        <f>SUM(P55,P64)</f>
        <v>6770000</v>
      </c>
      <c r="Q65" s="15">
        <f>SUM(Q55,Q64)</f>
        <v>8580000</v>
      </c>
      <c r="R65" s="15">
        <f>SUM(R55,R64)</f>
        <v>9957500</v>
      </c>
      <c r="S65" s="32">
        <f>S55+S64</f>
        <v>1583730.4000000001</v>
      </c>
      <c r="T65" s="32">
        <f>T55+T64</f>
        <v>889075</v>
      </c>
      <c r="U65" s="32">
        <f>SUM(U55,U64)</f>
        <v>1008075</v>
      </c>
      <c r="V65" s="32">
        <f>SUM(V55,V64)</f>
        <v>1182075</v>
      </c>
      <c r="W65" s="32">
        <f>SUM(W55,W64)</f>
        <v>1632892</v>
      </c>
      <c r="X65" s="15">
        <f>X55+X64</f>
        <v>1243516.79</v>
      </c>
      <c r="Y65" s="15">
        <f>Y55+Y64</f>
        <v>670090</v>
      </c>
      <c r="Z65" s="15">
        <f>SUM(Z55,Z64)</f>
        <v>680090</v>
      </c>
      <c r="AA65" s="15">
        <f>SUM(AA55,AA64)</f>
        <v>760090</v>
      </c>
      <c r="AB65" s="15">
        <f>SUM(AB55,AB64)</f>
        <v>1383150</v>
      </c>
      <c r="AC65" s="32">
        <f>AC55+AC64</f>
        <v>100120.17000000001</v>
      </c>
      <c r="AD65" s="32">
        <f>AD55+AD64</f>
        <v>6400</v>
      </c>
      <c r="AE65" s="32">
        <f>SUM(AE55,AE64)</f>
        <v>26400</v>
      </c>
      <c r="AF65" s="32">
        <f>SUM(AF55,AF64)</f>
        <v>61004</v>
      </c>
      <c r="AG65" s="32">
        <f>SUM(AG55,AG64)</f>
        <v>108904</v>
      </c>
      <c r="AH65" s="15">
        <f>AH55+AH64</f>
        <v>58753</v>
      </c>
      <c r="AI65" s="15">
        <f>AI55+AI64</f>
        <v>0</v>
      </c>
      <c r="AJ65" s="15">
        <f>SUM(AJ55,AJ64)</f>
        <v>50300</v>
      </c>
      <c r="AK65" s="15">
        <f>SUM(AK55,AK64)</f>
        <v>76800</v>
      </c>
      <c r="AL65" s="15">
        <f>SUM(AL55,AL64)</f>
        <v>76800</v>
      </c>
      <c r="AM65" s="32">
        <f>AM55+AM64</f>
        <v>88381.93</v>
      </c>
      <c r="AN65" s="32">
        <f>AN55+AN64</f>
        <v>72500</v>
      </c>
      <c r="AO65" s="32">
        <f>SUM(AO55,AO64)</f>
        <v>72500</v>
      </c>
      <c r="AP65" s="32">
        <f>SUM(AP55,AP64)</f>
        <v>87104</v>
      </c>
      <c r="AQ65" s="32">
        <f>SUM(AQ55,AQ64)</f>
        <v>88104</v>
      </c>
      <c r="AR65" s="15">
        <f>AR55+AR64</f>
        <v>830939.03</v>
      </c>
      <c r="AS65" s="15">
        <f>AS55+AS64</f>
        <v>383617</v>
      </c>
      <c r="AT65" s="15">
        <f>SUM(AT55,AT64)</f>
        <v>444117</v>
      </c>
      <c r="AU65" s="15">
        <f>SUM(AU55,AU64)</f>
        <v>464117</v>
      </c>
      <c r="AV65" s="15">
        <f>SUM(AV55,AV64)</f>
        <v>823028</v>
      </c>
    </row>
    <row r="66" spans="1:48" ht="12.75">
      <c r="A66" s="23"/>
      <c r="B66" s="23"/>
      <c r="C66" s="3"/>
      <c r="D66" s="29"/>
      <c r="E66" s="29"/>
      <c r="F66" s="29"/>
      <c r="G66" s="29"/>
      <c r="H66" s="29"/>
      <c r="I66" s="30"/>
      <c r="J66" s="30"/>
      <c r="K66" s="30"/>
      <c r="L66" s="30"/>
      <c r="M66" s="30"/>
      <c r="N66" s="22"/>
      <c r="O66" s="22"/>
      <c r="P66" s="22"/>
      <c r="Q66" s="22"/>
      <c r="R66" s="22"/>
      <c r="S66" s="30"/>
      <c r="T66" s="30"/>
      <c r="U66" s="30"/>
      <c r="V66" s="30"/>
      <c r="W66" s="30"/>
      <c r="X66" s="22"/>
      <c r="Y66" s="22"/>
      <c r="Z66" s="22"/>
      <c r="AA66" s="22"/>
      <c r="AB66" s="22"/>
      <c r="AC66" s="30"/>
      <c r="AD66" s="30"/>
      <c r="AE66" s="30"/>
      <c r="AF66" s="30"/>
      <c r="AG66" s="30"/>
      <c r="AH66" s="22"/>
      <c r="AI66" s="22"/>
      <c r="AJ66" s="22"/>
      <c r="AK66" s="22"/>
      <c r="AL66" s="22"/>
      <c r="AM66" s="30"/>
      <c r="AN66" s="30"/>
      <c r="AO66" s="30"/>
      <c r="AP66" s="30"/>
      <c r="AQ66" s="30"/>
      <c r="AR66" s="22"/>
      <c r="AS66" s="22"/>
      <c r="AT66" s="22"/>
      <c r="AU66" s="22"/>
      <c r="AV66" s="22"/>
    </row>
    <row r="67" spans="1:48" ht="12.75">
      <c r="A67" s="23">
        <v>4220</v>
      </c>
      <c r="B67" s="23">
        <v>4220</v>
      </c>
      <c r="C67" s="3" t="s">
        <v>86</v>
      </c>
      <c r="D67" s="29">
        <v>702805.48</v>
      </c>
      <c r="E67" s="29">
        <v>370840</v>
      </c>
      <c r="F67" s="29">
        <v>597745</v>
      </c>
      <c r="G67" s="29">
        <v>702555</v>
      </c>
      <c r="H67" s="29">
        <v>816760</v>
      </c>
      <c r="I67" s="30">
        <v>800</v>
      </c>
      <c r="J67" s="30">
        <v>0</v>
      </c>
      <c r="K67" s="30">
        <v>0</v>
      </c>
      <c r="L67" s="30">
        <v>0</v>
      </c>
      <c r="M67" s="30">
        <v>0</v>
      </c>
      <c r="N67" s="22">
        <v>366565.48</v>
      </c>
      <c r="O67" s="22">
        <v>150000</v>
      </c>
      <c r="P67" s="22">
        <v>325000</v>
      </c>
      <c r="Q67" s="22">
        <v>375000</v>
      </c>
      <c r="R67" s="22">
        <v>405300</v>
      </c>
      <c r="S67" s="30">
        <v>215485</v>
      </c>
      <c r="T67" s="30">
        <v>112840</v>
      </c>
      <c r="U67" s="30">
        <v>134745</v>
      </c>
      <c r="V67" s="30">
        <v>178555</v>
      </c>
      <c r="W67" s="30">
        <v>200460</v>
      </c>
      <c r="X67" s="22">
        <v>102095</v>
      </c>
      <c r="Y67" s="22">
        <v>108000</v>
      </c>
      <c r="Z67" s="22">
        <v>138000</v>
      </c>
      <c r="AA67" s="22">
        <v>138000</v>
      </c>
      <c r="AB67" s="22">
        <v>200000</v>
      </c>
      <c r="AC67" s="30">
        <v>400</v>
      </c>
      <c r="AD67" s="30">
        <v>0</v>
      </c>
      <c r="AE67" s="30">
        <v>0</v>
      </c>
      <c r="AF67" s="30">
        <v>0</v>
      </c>
      <c r="AG67" s="30">
        <v>0</v>
      </c>
      <c r="AH67" s="22">
        <v>13960</v>
      </c>
      <c r="AI67" s="22">
        <v>0</v>
      </c>
      <c r="AJ67" s="22">
        <v>0</v>
      </c>
      <c r="AK67" s="22">
        <v>7000</v>
      </c>
      <c r="AL67" s="22">
        <v>7000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22">
        <v>3500</v>
      </c>
      <c r="AS67" s="22">
        <v>0</v>
      </c>
      <c r="AT67" s="22">
        <v>0</v>
      </c>
      <c r="AU67" s="22">
        <v>4000</v>
      </c>
      <c r="AV67" s="22">
        <v>4000</v>
      </c>
    </row>
    <row r="68" spans="1:48" ht="12.75">
      <c r="A68" s="23">
        <v>4221</v>
      </c>
      <c r="B68" s="23">
        <v>4221</v>
      </c>
      <c r="C68" s="3" t="s">
        <v>29</v>
      </c>
      <c r="D68" s="29">
        <v>35500</v>
      </c>
      <c r="E68" s="29">
        <v>15000</v>
      </c>
      <c r="F68" s="29">
        <v>50000</v>
      </c>
      <c r="G68" s="29">
        <v>58000</v>
      </c>
      <c r="H68" s="29">
        <v>85000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22">
        <v>35500</v>
      </c>
      <c r="O68" s="22">
        <v>5000</v>
      </c>
      <c r="P68" s="22">
        <v>35000</v>
      </c>
      <c r="Q68" s="22">
        <v>40000</v>
      </c>
      <c r="R68" s="22">
        <v>60000</v>
      </c>
      <c r="S68" s="30">
        <v>0</v>
      </c>
      <c r="T68" s="30">
        <v>10000</v>
      </c>
      <c r="U68" s="30">
        <v>15000</v>
      </c>
      <c r="V68" s="30">
        <v>18000</v>
      </c>
      <c r="W68" s="30">
        <v>25000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</row>
    <row r="69" spans="1:48" ht="12.75">
      <c r="A69" s="23">
        <v>4222</v>
      </c>
      <c r="B69" s="23">
        <v>4222</v>
      </c>
      <c r="C69" s="3" t="s">
        <v>163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</row>
    <row r="70" spans="1:48" ht="12.75">
      <c r="A70" s="23">
        <v>4226</v>
      </c>
      <c r="B70" s="23">
        <v>4226</v>
      </c>
      <c r="C70" s="3" t="s">
        <v>176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22">
        <v>0</v>
      </c>
      <c r="AS70" s="22">
        <v>0</v>
      </c>
      <c r="AT70" s="22">
        <v>0</v>
      </c>
      <c r="AU70" s="22">
        <v>0</v>
      </c>
      <c r="AV70" s="22">
        <v>0</v>
      </c>
    </row>
    <row r="71" spans="1:48" ht="12.75">
      <c r="A71" s="23">
        <v>4230</v>
      </c>
      <c r="B71" s="23">
        <v>4230</v>
      </c>
      <c r="C71" s="3" t="s">
        <v>170</v>
      </c>
      <c r="D71" s="29">
        <v>339054</v>
      </c>
      <c r="E71" s="29">
        <v>159844</v>
      </c>
      <c r="F71" s="29">
        <v>200844</v>
      </c>
      <c r="G71" s="29">
        <v>268094</v>
      </c>
      <c r="H71" s="29">
        <v>434240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22">
        <v>44508</v>
      </c>
      <c r="O71" s="22">
        <v>10000</v>
      </c>
      <c r="P71" s="22">
        <v>25000</v>
      </c>
      <c r="Q71" s="22">
        <v>25000</v>
      </c>
      <c r="R71" s="22">
        <v>25000</v>
      </c>
      <c r="S71" s="30">
        <v>76624.5</v>
      </c>
      <c r="T71" s="30">
        <v>3000</v>
      </c>
      <c r="U71" s="30">
        <v>9000</v>
      </c>
      <c r="V71" s="30">
        <v>56250</v>
      </c>
      <c r="W71" s="30">
        <v>94500</v>
      </c>
      <c r="X71" s="22">
        <v>175721.5</v>
      </c>
      <c r="Y71" s="22">
        <v>111844</v>
      </c>
      <c r="Z71" s="22">
        <v>131844</v>
      </c>
      <c r="AA71" s="22">
        <v>151844</v>
      </c>
      <c r="AB71" s="22">
        <v>279740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30">
        <v>11200</v>
      </c>
      <c r="AN71" s="30">
        <v>10000</v>
      </c>
      <c r="AO71" s="30">
        <v>10000</v>
      </c>
      <c r="AP71" s="30">
        <v>10000</v>
      </c>
      <c r="AQ71" s="30">
        <v>10000</v>
      </c>
      <c r="AR71" s="22">
        <v>31000</v>
      </c>
      <c r="AS71" s="22">
        <v>25000</v>
      </c>
      <c r="AT71" s="22">
        <v>25000</v>
      </c>
      <c r="AU71" s="22">
        <v>25000</v>
      </c>
      <c r="AV71" s="22">
        <v>25000</v>
      </c>
    </row>
    <row r="72" spans="1:48" ht="12.75">
      <c r="A72" s="23">
        <v>4241</v>
      </c>
      <c r="B72" s="23">
        <v>4241</v>
      </c>
      <c r="C72" s="3" t="s">
        <v>88</v>
      </c>
      <c r="D72" s="29">
        <v>701442.62</v>
      </c>
      <c r="E72" s="29">
        <v>217000</v>
      </c>
      <c r="F72" s="29">
        <v>505500</v>
      </c>
      <c r="G72" s="29">
        <v>778000</v>
      </c>
      <c r="H72" s="29">
        <v>976400</v>
      </c>
      <c r="I72" s="30">
        <v>0</v>
      </c>
      <c r="J72" s="30">
        <v>1000</v>
      </c>
      <c r="K72" s="30">
        <v>2000</v>
      </c>
      <c r="L72" s="30">
        <v>3000</v>
      </c>
      <c r="M72" s="30">
        <v>4000</v>
      </c>
      <c r="N72" s="22">
        <v>507514.95</v>
      </c>
      <c r="O72" s="22">
        <v>100000</v>
      </c>
      <c r="P72" s="22">
        <v>320000</v>
      </c>
      <c r="Q72" s="22">
        <v>540000</v>
      </c>
      <c r="R72" s="22">
        <v>660000</v>
      </c>
      <c r="S72" s="30">
        <v>72662.12</v>
      </c>
      <c r="T72" s="30">
        <v>40000</v>
      </c>
      <c r="U72" s="30">
        <v>70000</v>
      </c>
      <c r="V72" s="30">
        <v>90000</v>
      </c>
      <c r="W72" s="30">
        <v>126400</v>
      </c>
      <c r="X72" s="22">
        <v>45700</v>
      </c>
      <c r="Y72" s="22">
        <v>50000</v>
      </c>
      <c r="Z72" s="22">
        <v>80000</v>
      </c>
      <c r="AA72" s="22">
        <v>100000</v>
      </c>
      <c r="AB72" s="22">
        <v>125000</v>
      </c>
      <c r="AC72" s="30">
        <v>0</v>
      </c>
      <c r="AD72" s="30">
        <v>2000</v>
      </c>
      <c r="AE72" s="30">
        <v>2000</v>
      </c>
      <c r="AF72" s="30">
        <v>4000</v>
      </c>
      <c r="AG72" s="30">
        <v>4000</v>
      </c>
      <c r="AH72" s="22">
        <v>4990.55</v>
      </c>
      <c r="AI72" s="22">
        <v>0</v>
      </c>
      <c r="AJ72" s="22">
        <v>7500</v>
      </c>
      <c r="AK72" s="22">
        <v>15000</v>
      </c>
      <c r="AL72" s="22">
        <v>15000</v>
      </c>
      <c r="AM72" s="30">
        <v>0</v>
      </c>
      <c r="AN72" s="30">
        <v>0</v>
      </c>
      <c r="AO72" s="30">
        <v>0</v>
      </c>
      <c r="AP72" s="30">
        <v>2000</v>
      </c>
      <c r="AQ72" s="30">
        <v>2000</v>
      </c>
      <c r="AR72" s="22">
        <v>70575</v>
      </c>
      <c r="AS72" s="22">
        <v>24000</v>
      </c>
      <c r="AT72" s="22">
        <v>24000</v>
      </c>
      <c r="AU72" s="22">
        <v>24000</v>
      </c>
      <c r="AV72" s="22">
        <v>40000</v>
      </c>
    </row>
    <row r="73" spans="1:48" ht="12.75">
      <c r="A73" s="23">
        <v>4247</v>
      </c>
      <c r="B73" s="23">
        <v>4247</v>
      </c>
      <c r="C73" s="3" t="s">
        <v>30</v>
      </c>
      <c r="D73" s="29">
        <v>152040</v>
      </c>
      <c r="E73" s="29">
        <v>0</v>
      </c>
      <c r="F73" s="29">
        <v>0</v>
      </c>
      <c r="G73" s="29">
        <v>0</v>
      </c>
      <c r="H73" s="29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22">
        <v>152040</v>
      </c>
      <c r="O73" s="22">
        <v>0</v>
      </c>
      <c r="P73" s="22">
        <v>0</v>
      </c>
      <c r="Q73" s="22">
        <v>0</v>
      </c>
      <c r="R73" s="22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30">
        <v>0</v>
      </c>
      <c r="AN73" s="30">
        <v>0</v>
      </c>
      <c r="AO73" s="30">
        <v>0</v>
      </c>
      <c r="AP73" s="30">
        <v>0</v>
      </c>
      <c r="AQ73" s="30">
        <v>0</v>
      </c>
      <c r="AR73" s="22">
        <v>0</v>
      </c>
      <c r="AS73" s="22">
        <v>0</v>
      </c>
      <c r="AT73" s="22">
        <v>0</v>
      </c>
      <c r="AU73" s="22">
        <v>0</v>
      </c>
      <c r="AV73" s="22">
        <v>0</v>
      </c>
    </row>
    <row r="74" spans="1:48" ht="12.75">
      <c r="A74" s="23">
        <v>4280</v>
      </c>
      <c r="B74" s="23">
        <v>4280</v>
      </c>
      <c r="C74" s="3" t="s">
        <v>90</v>
      </c>
      <c r="D74" s="29">
        <v>383336.8</v>
      </c>
      <c r="E74" s="29">
        <v>128300</v>
      </c>
      <c r="F74" s="29">
        <v>333300</v>
      </c>
      <c r="G74" s="29">
        <v>471400</v>
      </c>
      <c r="H74" s="29">
        <v>677400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22">
        <v>151114.05</v>
      </c>
      <c r="O74" s="22">
        <v>30000</v>
      </c>
      <c r="P74" s="22">
        <v>185000</v>
      </c>
      <c r="Q74" s="22">
        <v>250000</v>
      </c>
      <c r="R74" s="22">
        <v>320000</v>
      </c>
      <c r="S74" s="30">
        <v>203728.75</v>
      </c>
      <c r="T74" s="30">
        <v>71500</v>
      </c>
      <c r="U74" s="30">
        <v>121500</v>
      </c>
      <c r="V74" s="30">
        <v>194600</v>
      </c>
      <c r="W74" s="30">
        <v>314600</v>
      </c>
      <c r="X74" s="22">
        <v>27194</v>
      </c>
      <c r="Y74" s="22">
        <v>26800</v>
      </c>
      <c r="Z74" s="22">
        <v>26800</v>
      </c>
      <c r="AA74" s="22">
        <v>26800</v>
      </c>
      <c r="AB74" s="22">
        <v>42800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  <c r="AH74" s="22">
        <v>1300</v>
      </c>
      <c r="AI74" s="22">
        <v>0</v>
      </c>
      <c r="AJ74" s="22">
        <v>0</v>
      </c>
      <c r="AK74" s="22">
        <v>0</v>
      </c>
      <c r="AL74" s="22">
        <v>0</v>
      </c>
      <c r="AM74" s="30">
        <v>0</v>
      </c>
      <c r="AN74" s="30">
        <v>0</v>
      </c>
      <c r="AO74" s="30">
        <v>0</v>
      </c>
      <c r="AP74" s="30">
        <v>0</v>
      </c>
      <c r="AQ74" s="30">
        <v>0</v>
      </c>
      <c r="AR74" s="22">
        <v>0</v>
      </c>
      <c r="AS74" s="22">
        <v>0</v>
      </c>
      <c r="AT74" s="22">
        <v>0</v>
      </c>
      <c r="AU74" s="22">
        <v>0</v>
      </c>
      <c r="AV74" s="22">
        <v>0</v>
      </c>
    </row>
    <row r="75" spans="1:48" ht="12.75">
      <c r="A75" s="23">
        <v>4800</v>
      </c>
      <c r="B75" s="23">
        <v>4800</v>
      </c>
      <c r="C75" s="3" t="s">
        <v>162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30">
        <v>0</v>
      </c>
      <c r="AN75" s="30">
        <v>0</v>
      </c>
      <c r="AO75" s="30">
        <v>0</v>
      </c>
      <c r="AP75" s="30">
        <v>0</v>
      </c>
      <c r="AQ75" s="30">
        <v>0</v>
      </c>
      <c r="AR75" s="22">
        <v>0</v>
      </c>
      <c r="AS75" s="22">
        <v>0</v>
      </c>
      <c r="AT75" s="22">
        <v>0</v>
      </c>
      <c r="AU75" s="22">
        <v>0</v>
      </c>
      <c r="AV75" s="22">
        <v>0</v>
      </c>
    </row>
    <row r="76" spans="1:48" ht="12.75">
      <c r="A76" s="23">
        <v>6550</v>
      </c>
      <c r="B76" s="23">
        <v>6550</v>
      </c>
      <c r="C76" s="3" t="s">
        <v>111</v>
      </c>
      <c r="D76" s="29">
        <v>1159383.96</v>
      </c>
      <c r="E76" s="29">
        <v>336448</v>
      </c>
      <c r="F76" s="29">
        <v>546498</v>
      </c>
      <c r="G76" s="29">
        <v>628123</v>
      </c>
      <c r="H76" s="29">
        <v>701414</v>
      </c>
      <c r="I76" s="30">
        <v>64613.3</v>
      </c>
      <c r="J76" s="30">
        <v>10000</v>
      </c>
      <c r="K76" s="30">
        <v>10000</v>
      </c>
      <c r="L76" s="30">
        <v>50000</v>
      </c>
      <c r="M76" s="30">
        <v>50000</v>
      </c>
      <c r="N76" s="22">
        <v>729764.11</v>
      </c>
      <c r="O76" s="22">
        <v>140000</v>
      </c>
      <c r="P76" s="22">
        <v>350000</v>
      </c>
      <c r="Q76" s="22">
        <v>375000</v>
      </c>
      <c r="R76" s="22">
        <v>390000</v>
      </c>
      <c r="S76" s="30">
        <v>130382.55</v>
      </c>
      <c r="T76" s="30">
        <v>25200</v>
      </c>
      <c r="U76" s="30">
        <v>25250</v>
      </c>
      <c r="V76" s="30">
        <v>37875</v>
      </c>
      <c r="W76" s="30">
        <v>50500</v>
      </c>
      <c r="X76" s="22">
        <v>29464.5</v>
      </c>
      <c r="Y76" s="22">
        <v>53248</v>
      </c>
      <c r="Z76" s="22">
        <v>53248</v>
      </c>
      <c r="AA76" s="22">
        <v>53248</v>
      </c>
      <c r="AB76" s="22">
        <v>80414</v>
      </c>
      <c r="AC76" s="30">
        <v>4850</v>
      </c>
      <c r="AD76" s="30">
        <v>8000</v>
      </c>
      <c r="AE76" s="30">
        <v>8000</v>
      </c>
      <c r="AF76" s="30">
        <v>12000</v>
      </c>
      <c r="AG76" s="30">
        <v>16000</v>
      </c>
      <c r="AH76" s="22">
        <v>4770</v>
      </c>
      <c r="AI76" s="22">
        <v>0</v>
      </c>
      <c r="AJ76" s="22">
        <v>0</v>
      </c>
      <c r="AK76" s="22">
        <v>0</v>
      </c>
      <c r="AL76" s="22">
        <v>0</v>
      </c>
      <c r="AM76" s="30">
        <v>61793.9</v>
      </c>
      <c r="AN76" s="30">
        <v>50000</v>
      </c>
      <c r="AO76" s="30">
        <v>50000</v>
      </c>
      <c r="AP76" s="30">
        <v>50000</v>
      </c>
      <c r="AQ76" s="30">
        <v>50000</v>
      </c>
      <c r="AR76" s="22">
        <v>133745.6</v>
      </c>
      <c r="AS76" s="22">
        <v>50000</v>
      </c>
      <c r="AT76" s="22">
        <v>50000</v>
      </c>
      <c r="AU76" s="22">
        <v>50000</v>
      </c>
      <c r="AV76" s="22">
        <v>64500</v>
      </c>
    </row>
    <row r="77" spans="1:48" ht="12.75">
      <c r="A77" s="23">
        <v>6555</v>
      </c>
      <c r="B77" s="23">
        <v>6555</v>
      </c>
      <c r="C77" s="3" t="s">
        <v>112</v>
      </c>
      <c r="D77" s="29">
        <v>31716.5</v>
      </c>
      <c r="E77" s="29">
        <v>52230</v>
      </c>
      <c r="F77" s="29">
        <v>52230</v>
      </c>
      <c r="G77" s="29">
        <v>52230</v>
      </c>
      <c r="H77" s="29">
        <v>69050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30">
        <v>20361</v>
      </c>
      <c r="T77" s="30">
        <v>42000</v>
      </c>
      <c r="U77" s="30">
        <v>42000</v>
      </c>
      <c r="V77" s="30">
        <v>42000</v>
      </c>
      <c r="W77" s="30">
        <v>42000</v>
      </c>
      <c r="X77" s="22">
        <v>0</v>
      </c>
      <c r="Y77" s="22">
        <v>10230</v>
      </c>
      <c r="Z77" s="22">
        <v>10230</v>
      </c>
      <c r="AA77" s="22">
        <v>10230</v>
      </c>
      <c r="AB77" s="22">
        <v>27050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22">
        <v>11355.5</v>
      </c>
      <c r="AI77" s="22">
        <v>0</v>
      </c>
      <c r="AJ77" s="22">
        <v>0</v>
      </c>
      <c r="AK77" s="22">
        <v>0</v>
      </c>
      <c r="AL77" s="22">
        <v>0</v>
      </c>
      <c r="AM77" s="30">
        <v>0</v>
      </c>
      <c r="AN77" s="30">
        <v>0</v>
      </c>
      <c r="AO77" s="30">
        <v>0</v>
      </c>
      <c r="AP77" s="30">
        <v>0</v>
      </c>
      <c r="AQ77" s="30">
        <v>0</v>
      </c>
      <c r="AR77" s="22">
        <v>0</v>
      </c>
      <c r="AS77" s="22">
        <v>0</v>
      </c>
      <c r="AT77" s="22">
        <v>0</v>
      </c>
      <c r="AU77" s="22">
        <v>0</v>
      </c>
      <c r="AV77" s="22">
        <v>0</v>
      </c>
    </row>
    <row r="78" spans="1:48" ht="12.75">
      <c r="A78" s="19"/>
      <c r="B78" s="19"/>
      <c r="C78" s="14" t="s">
        <v>46</v>
      </c>
      <c r="D78" s="31">
        <f>SUM(D67:D77)</f>
        <v>3505279.36</v>
      </c>
      <c r="E78" s="31">
        <f aca="true" t="shared" si="9" ref="E78:AV78">SUM(E67:E77)</f>
        <v>1279662</v>
      </c>
      <c r="F78" s="31">
        <f t="shared" si="9"/>
        <v>2286117</v>
      </c>
      <c r="G78" s="31">
        <f t="shared" si="9"/>
        <v>2958402</v>
      </c>
      <c r="H78" s="31">
        <f t="shared" si="9"/>
        <v>3760264</v>
      </c>
      <c r="I78" s="32">
        <f t="shared" si="9"/>
        <v>65413.3</v>
      </c>
      <c r="J78" s="32">
        <f t="shared" si="9"/>
        <v>11000</v>
      </c>
      <c r="K78" s="32">
        <f t="shared" si="9"/>
        <v>12000</v>
      </c>
      <c r="L78" s="32">
        <f t="shared" si="9"/>
        <v>53000</v>
      </c>
      <c r="M78" s="32">
        <f t="shared" si="9"/>
        <v>54000</v>
      </c>
      <c r="N78" s="15">
        <f t="shared" si="9"/>
        <v>1987006.5899999999</v>
      </c>
      <c r="O78" s="15">
        <f t="shared" si="9"/>
        <v>435000</v>
      </c>
      <c r="P78" s="15">
        <f t="shared" si="9"/>
        <v>1240000</v>
      </c>
      <c r="Q78" s="15">
        <f t="shared" si="9"/>
        <v>1605000</v>
      </c>
      <c r="R78" s="15">
        <f t="shared" si="9"/>
        <v>1860300</v>
      </c>
      <c r="S78" s="32">
        <f t="shared" si="9"/>
        <v>719243.92</v>
      </c>
      <c r="T78" s="32">
        <f t="shared" si="9"/>
        <v>304540</v>
      </c>
      <c r="U78" s="32">
        <f t="shared" si="9"/>
        <v>417495</v>
      </c>
      <c r="V78" s="32">
        <f t="shared" si="9"/>
        <v>617280</v>
      </c>
      <c r="W78" s="32">
        <f t="shared" si="9"/>
        <v>853460</v>
      </c>
      <c r="X78" s="15">
        <f t="shared" si="9"/>
        <v>380175</v>
      </c>
      <c r="Y78" s="15">
        <f t="shared" si="9"/>
        <v>360122</v>
      </c>
      <c r="Z78" s="15">
        <f t="shared" si="9"/>
        <v>440122</v>
      </c>
      <c r="AA78" s="15">
        <f t="shared" si="9"/>
        <v>480122</v>
      </c>
      <c r="AB78" s="15">
        <f t="shared" si="9"/>
        <v>755004</v>
      </c>
      <c r="AC78" s="32">
        <f t="shared" si="9"/>
        <v>5250</v>
      </c>
      <c r="AD78" s="32">
        <f t="shared" si="9"/>
        <v>10000</v>
      </c>
      <c r="AE78" s="32">
        <f t="shared" si="9"/>
        <v>10000</v>
      </c>
      <c r="AF78" s="32">
        <f t="shared" si="9"/>
        <v>16000</v>
      </c>
      <c r="AG78" s="32">
        <f t="shared" si="9"/>
        <v>20000</v>
      </c>
      <c r="AH78" s="15">
        <f t="shared" si="9"/>
        <v>36376.05</v>
      </c>
      <c r="AI78" s="15">
        <f t="shared" si="9"/>
        <v>0</v>
      </c>
      <c r="AJ78" s="15">
        <f t="shared" si="9"/>
        <v>7500</v>
      </c>
      <c r="AK78" s="15">
        <f t="shared" si="9"/>
        <v>22000</v>
      </c>
      <c r="AL78" s="15">
        <f t="shared" si="9"/>
        <v>22000</v>
      </c>
      <c r="AM78" s="32">
        <f t="shared" si="9"/>
        <v>72993.9</v>
      </c>
      <c r="AN78" s="32">
        <f t="shared" si="9"/>
        <v>60000</v>
      </c>
      <c r="AO78" s="32">
        <f t="shared" si="9"/>
        <v>60000</v>
      </c>
      <c r="AP78" s="32">
        <f t="shared" si="9"/>
        <v>62000</v>
      </c>
      <c r="AQ78" s="32">
        <f t="shared" si="9"/>
        <v>62000</v>
      </c>
      <c r="AR78" s="15">
        <f t="shared" si="9"/>
        <v>238820.6</v>
      </c>
      <c r="AS78" s="15">
        <f t="shared" si="9"/>
        <v>99000</v>
      </c>
      <c r="AT78" s="15">
        <f t="shared" si="9"/>
        <v>99000</v>
      </c>
      <c r="AU78" s="15">
        <f t="shared" si="9"/>
        <v>103000</v>
      </c>
      <c r="AV78" s="15">
        <f t="shared" si="9"/>
        <v>133500</v>
      </c>
    </row>
    <row r="79" spans="1:48" ht="12.75">
      <c r="A79" s="23"/>
      <c r="B79" s="23"/>
      <c r="C79" s="3"/>
      <c r="D79" s="29"/>
      <c r="E79" s="29"/>
      <c r="F79" s="29"/>
      <c r="G79" s="29"/>
      <c r="H79" s="29"/>
      <c r="I79" s="30"/>
      <c r="J79" s="30"/>
      <c r="K79" s="30"/>
      <c r="L79" s="30"/>
      <c r="M79" s="30"/>
      <c r="N79" s="22"/>
      <c r="O79" s="22"/>
      <c r="P79" s="22"/>
      <c r="Q79" s="22"/>
      <c r="R79" s="22"/>
      <c r="S79" s="30"/>
      <c r="T79" s="30"/>
      <c r="U79" s="30"/>
      <c r="V79" s="30"/>
      <c r="W79" s="30"/>
      <c r="X79" s="22"/>
      <c r="Y79" s="22"/>
      <c r="Z79" s="22"/>
      <c r="AA79" s="22"/>
      <c r="AB79" s="22"/>
      <c r="AC79" s="30"/>
      <c r="AD79" s="30"/>
      <c r="AE79" s="30"/>
      <c r="AF79" s="30"/>
      <c r="AG79" s="30"/>
      <c r="AH79" s="22"/>
      <c r="AI79" s="22"/>
      <c r="AJ79" s="22"/>
      <c r="AK79" s="22"/>
      <c r="AL79" s="22"/>
      <c r="AM79" s="30"/>
      <c r="AN79" s="30"/>
      <c r="AO79" s="30"/>
      <c r="AP79" s="30"/>
      <c r="AQ79" s="30"/>
      <c r="AR79" s="22"/>
      <c r="AS79" s="22"/>
      <c r="AT79" s="22"/>
      <c r="AU79" s="22"/>
      <c r="AV79" s="22"/>
    </row>
    <row r="80" spans="1:48" ht="12.75">
      <c r="A80" s="23">
        <v>4225</v>
      </c>
      <c r="B80" s="23">
        <v>4225</v>
      </c>
      <c r="C80" s="3" t="s">
        <v>171</v>
      </c>
      <c r="D80" s="29">
        <v>441053.11</v>
      </c>
      <c r="E80" s="29">
        <v>300500</v>
      </c>
      <c r="F80" s="29">
        <v>602796</v>
      </c>
      <c r="G80" s="29">
        <v>752796</v>
      </c>
      <c r="H80" s="29">
        <v>823296</v>
      </c>
      <c r="I80" s="30">
        <v>417</v>
      </c>
      <c r="J80" s="30">
        <v>0</v>
      </c>
      <c r="K80" s="30">
        <v>0</v>
      </c>
      <c r="L80" s="30">
        <v>0</v>
      </c>
      <c r="M80" s="30">
        <v>0</v>
      </c>
      <c r="N80" s="22">
        <v>276833.49</v>
      </c>
      <c r="O80" s="22">
        <v>100000</v>
      </c>
      <c r="P80" s="22">
        <v>400000</v>
      </c>
      <c r="Q80" s="22">
        <v>550000</v>
      </c>
      <c r="R80" s="22">
        <v>590000</v>
      </c>
      <c r="S80" s="30">
        <v>-9973.15</v>
      </c>
      <c r="T80" s="30">
        <v>40000</v>
      </c>
      <c r="U80" s="30">
        <v>40000</v>
      </c>
      <c r="V80" s="30">
        <v>40000</v>
      </c>
      <c r="W80" s="30">
        <v>40000</v>
      </c>
      <c r="X80" s="22">
        <v>65541.59</v>
      </c>
      <c r="Y80" s="22">
        <v>60000</v>
      </c>
      <c r="Z80" s="22">
        <v>60000</v>
      </c>
      <c r="AA80" s="22">
        <v>60000</v>
      </c>
      <c r="AB80" s="22">
        <v>60000</v>
      </c>
      <c r="AC80" s="30">
        <v>0</v>
      </c>
      <c r="AD80" s="30">
        <v>500</v>
      </c>
      <c r="AE80" s="30">
        <v>500</v>
      </c>
      <c r="AF80" s="30">
        <v>500</v>
      </c>
      <c r="AG80" s="30">
        <v>1000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30">
        <v>0</v>
      </c>
      <c r="AN80" s="30">
        <v>0</v>
      </c>
      <c r="AO80" s="30">
        <v>2296</v>
      </c>
      <c r="AP80" s="30">
        <v>2296</v>
      </c>
      <c r="AQ80" s="30">
        <v>2296</v>
      </c>
      <c r="AR80" s="22">
        <v>108234.18</v>
      </c>
      <c r="AS80" s="22">
        <v>100000</v>
      </c>
      <c r="AT80" s="22">
        <v>100000</v>
      </c>
      <c r="AU80" s="22">
        <v>100000</v>
      </c>
      <c r="AV80" s="22">
        <v>130000</v>
      </c>
    </row>
    <row r="81" spans="1:48" ht="12.75">
      <c r="A81" s="23">
        <v>4228</v>
      </c>
      <c r="B81" s="23">
        <v>4228</v>
      </c>
      <c r="C81" s="3" t="s">
        <v>172</v>
      </c>
      <c r="D81" s="29">
        <v>0</v>
      </c>
      <c r="E81" s="29">
        <v>0</v>
      </c>
      <c r="F81" s="29">
        <v>0</v>
      </c>
      <c r="G81" s="29">
        <v>5000</v>
      </c>
      <c r="H81" s="29">
        <v>10000</v>
      </c>
      <c r="I81" s="30">
        <v>0</v>
      </c>
      <c r="J81" s="30">
        <v>0</v>
      </c>
      <c r="K81" s="30">
        <v>0</v>
      </c>
      <c r="L81" s="30">
        <v>0</v>
      </c>
      <c r="M81" s="30">
        <v>5000</v>
      </c>
      <c r="N81" s="22">
        <v>0</v>
      </c>
      <c r="O81" s="22">
        <v>0</v>
      </c>
      <c r="P81" s="22">
        <v>0</v>
      </c>
      <c r="Q81" s="22">
        <v>5000</v>
      </c>
      <c r="R81" s="22">
        <v>5000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</row>
    <row r="82" spans="1:48" ht="12.75">
      <c r="A82" s="23">
        <v>4331</v>
      </c>
      <c r="B82" s="23">
        <v>4331</v>
      </c>
      <c r="C82" s="3" t="s">
        <v>92</v>
      </c>
      <c r="D82" s="29">
        <v>28660.71</v>
      </c>
      <c r="E82" s="29">
        <v>25000</v>
      </c>
      <c r="F82" s="29">
        <v>35500</v>
      </c>
      <c r="G82" s="29">
        <v>35500</v>
      </c>
      <c r="H82" s="29">
        <v>60500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22">
        <v>4929.84</v>
      </c>
      <c r="O82" s="22">
        <v>0</v>
      </c>
      <c r="P82" s="22">
        <v>0</v>
      </c>
      <c r="Q82" s="22">
        <v>0</v>
      </c>
      <c r="R82" s="22">
        <v>0</v>
      </c>
      <c r="S82" s="30">
        <v>23155.17</v>
      </c>
      <c r="T82" s="30">
        <v>25000</v>
      </c>
      <c r="U82" s="30">
        <v>35000</v>
      </c>
      <c r="V82" s="30">
        <v>35000</v>
      </c>
      <c r="W82" s="30">
        <v>60000</v>
      </c>
      <c r="X82" s="22">
        <v>575.7</v>
      </c>
      <c r="Y82" s="22">
        <v>0</v>
      </c>
      <c r="Z82" s="22">
        <v>0</v>
      </c>
      <c r="AA82" s="22">
        <v>0</v>
      </c>
      <c r="AB82" s="22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22">
        <v>0</v>
      </c>
      <c r="AI82" s="22">
        <v>0</v>
      </c>
      <c r="AJ82" s="22">
        <v>500</v>
      </c>
      <c r="AK82" s="22">
        <v>500</v>
      </c>
      <c r="AL82" s="22">
        <v>500</v>
      </c>
      <c r="AM82" s="30">
        <v>0</v>
      </c>
      <c r="AN82" s="30">
        <v>0</v>
      </c>
      <c r="AO82" s="30">
        <v>0</v>
      </c>
      <c r="AP82" s="30">
        <v>0</v>
      </c>
      <c r="AQ82" s="30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</row>
    <row r="83" spans="1:48" ht="12.75">
      <c r="A83" s="23">
        <v>7400</v>
      </c>
      <c r="B83" s="23">
        <v>7400</v>
      </c>
      <c r="C83" s="3" t="s">
        <v>131</v>
      </c>
      <c r="D83" s="29">
        <v>550</v>
      </c>
      <c r="E83" s="29">
        <v>1250</v>
      </c>
      <c r="F83" s="29">
        <v>2500</v>
      </c>
      <c r="G83" s="29">
        <v>3750</v>
      </c>
      <c r="H83" s="29">
        <v>5000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22">
        <v>550</v>
      </c>
      <c r="Y83" s="22">
        <v>0</v>
      </c>
      <c r="Z83" s="22">
        <v>0</v>
      </c>
      <c r="AA83" s="22">
        <v>0</v>
      </c>
      <c r="AB83" s="22">
        <v>0</v>
      </c>
      <c r="AC83" s="30">
        <v>0</v>
      </c>
      <c r="AD83" s="30">
        <v>1250</v>
      </c>
      <c r="AE83" s="30">
        <v>2500</v>
      </c>
      <c r="AF83" s="30">
        <v>3750</v>
      </c>
      <c r="AG83" s="30">
        <v>5000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30">
        <v>0</v>
      </c>
      <c r="AN83" s="30">
        <v>0</v>
      </c>
      <c r="AO83" s="30">
        <v>0</v>
      </c>
      <c r="AP83" s="30">
        <v>0</v>
      </c>
      <c r="AQ83" s="30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</row>
    <row r="84" spans="1:48" ht="12.75">
      <c r="A84" s="19"/>
      <c r="B84" s="19"/>
      <c r="C84" s="14" t="s">
        <v>47</v>
      </c>
      <c r="D84" s="31">
        <f>SUM(D80:D83)</f>
        <v>470263.82</v>
      </c>
      <c r="E84" s="31">
        <f aca="true" t="shared" si="10" ref="E84:AV84">SUM(E80:E83)</f>
        <v>326750</v>
      </c>
      <c r="F84" s="31">
        <f t="shared" si="10"/>
        <v>640796</v>
      </c>
      <c r="G84" s="31">
        <f t="shared" si="10"/>
        <v>797046</v>
      </c>
      <c r="H84" s="31">
        <f t="shared" si="10"/>
        <v>898796</v>
      </c>
      <c r="I84" s="32">
        <f t="shared" si="10"/>
        <v>417</v>
      </c>
      <c r="J84" s="32">
        <f t="shared" si="10"/>
        <v>0</v>
      </c>
      <c r="K84" s="32">
        <f t="shared" si="10"/>
        <v>0</v>
      </c>
      <c r="L84" s="32">
        <f t="shared" si="10"/>
        <v>0</v>
      </c>
      <c r="M84" s="32">
        <f t="shared" si="10"/>
        <v>5000</v>
      </c>
      <c r="N84" s="15">
        <f t="shared" si="10"/>
        <v>281763.33</v>
      </c>
      <c r="O84" s="15">
        <f t="shared" si="10"/>
        <v>100000</v>
      </c>
      <c r="P84" s="15">
        <f t="shared" si="10"/>
        <v>400000</v>
      </c>
      <c r="Q84" s="15">
        <f t="shared" si="10"/>
        <v>555000</v>
      </c>
      <c r="R84" s="15">
        <f t="shared" si="10"/>
        <v>595000</v>
      </c>
      <c r="S84" s="32">
        <f t="shared" si="10"/>
        <v>13182.019999999999</v>
      </c>
      <c r="T84" s="32">
        <f t="shared" si="10"/>
        <v>65000</v>
      </c>
      <c r="U84" s="32">
        <f t="shared" si="10"/>
        <v>75000</v>
      </c>
      <c r="V84" s="32">
        <f t="shared" si="10"/>
        <v>75000</v>
      </c>
      <c r="W84" s="32">
        <f t="shared" si="10"/>
        <v>100000</v>
      </c>
      <c r="X84" s="15">
        <f t="shared" si="10"/>
        <v>66667.29</v>
      </c>
      <c r="Y84" s="15">
        <f t="shared" si="10"/>
        <v>60000</v>
      </c>
      <c r="Z84" s="15">
        <f t="shared" si="10"/>
        <v>60000</v>
      </c>
      <c r="AA84" s="15">
        <f t="shared" si="10"/>
        <v>60000</v>
      </c>
      <c r="AB84" s="15">
        <f t="shared" si="10"/>
        <v>60000</v>
      </c>
      <c r="AC84" s="32">
        <f t="shared" si="10"/>
        <v>0</v>
      </c>
      <c r="AD84" s="32">
        <f t="shared" si="10"/>
        <v>1750</v>
      </c>
      <c r="AE84" s="32">
        <f t="shared" si="10"/>
        <v>3000</v>
      </c>
      <c r="AF84" s="32">
        <f t="shared" si="10"/>
        <v>4250</v>
      </c>
      <c r="AG84" s="32">
        <f t="shared" si="10"/>
        <v>6000</v>
      </c>
      <c r="AH84" s="15">
        <f t="shared" si="10"/>
        <v>0</v>
      </c>
      <c r="AI84" s="15">
        <f t="shared" si="10"/>
        <v>0</v>
      </c>
      <c r="AJ84" s="15">
        <f t="shared" si="10"/>
        <v>500</v>
      </c>
      <c r="AK84" s="15">
        <f t="shared" si="10"/>
        <v>500</v>
      </c>
      <c r="AL84" s="15">
        <f t="shared" si="10"/>
        <v>500</v>
      </c>
      <c r="AM84" s="32">
        <f t="shared" si="10"/>
        <v>0</v>
      </c>
      <c r="AN84" s="32">
        <f t="shared" si="10"/>
        <v>0</v>
      </c>
      <c r="AO84" s="32">
        <f t="shared" si="10"/>
        <v>2296</v>
      </c>
      <c r="AP84" s="32">
        <f t="shared" si="10"/>
        <v>2296</v>
      </c>
      <c r="AQ84" s="32">
        <f t="shared" si="10"/>
        <v>2296</v>
      </c>
      <c r="AR84" s="15">
        <f t="shared" si="10"/>
        <v>108234.18</v>
      </c>
      <c r="AS84" s="15">
        <f t="shared" si="10"/>
        <v>100000</v>
      </c>
      <c r="AT84" s="15">
        <f t="shared" si="10"/>
        <v>100000</v>
      </c>
      <c r="AU84" s="15">
        <f t="shared" si="10"/>
        <v>100000</v>
      </c>
      <c r="AV84" s="15">
        <f t="shared" si="10"/>
        <v>130000</v>
      </c>
    </row>
    <row r="85" spans="1:48" ht="12.75">
      <c r="A85" s="23"/>
      <c r="B85" s="23"/>
      <c r="C85" s="3"/>
      <c r="D85" s="29"/>
      <c r="E85" s="29"/>
      <c r="F85" s="29"/>
      <c r="G85" s="29"/>
      <c r="H85" s="29"/>
      <c r="I85" s="30"/>
      <c r="J85" s="30"/>
      <c r="K85" s="30"/>
      <c r="L85" s="30"/>
      <c r="M85" s="30"/>
      <c r="N85" s="22"/>
      <c r="O85" s="22"/>
      <c r="P85" s="22"/>
      <c r="Q85" s="22"/>
      <c r="R85" s="22"/>
      <c r="S85" s="30"/>
      <c r="T85" s="30"/>
      <c r="U85" s="30"/>
      <c r="V85" s="30"/>
      <c r="W85" s="30"/>
      <c r="X85" s="22"/>
      <c r="Y85" s="22"/>
      <c r="Z85" s="22"/>
      <c r="AA85" s="22"/>
      <c r="AB85" s="22"/>
      <c r="AC85" s="30"/>
      <c r="AD85" s="30"/>
      <c r="AE85" s="30"/>
      <c r="AF85" s="30"/>
      <c r="AG85" s="30"/>
      <c r="AH85" s="22"/>
      <c r="AI85" s="22"/>
      <c r="AJ85" s="22"/>
      <c r="AK85" s="22"/>
      <c r="AL85" s="22"/>
      <c r="AM85" s="30"/>
      <c r="AN85" s="30"/>
      <c r="AO85" s="30"/>
      <c r="AP85" s="30"/>
      <c r="AQ85" s="30"/>
      <c r="AR85" s="22"/>
      <c r="AS85" s="22"/>
      <c r="AT85" s="22"/>
      <c r="AU85" s="22"/>
      <c r="AV85" s="22"/>
    </row>
    <row r="86" spans="1:48" ht="12.75">
      <c r="A86" s="23">
        <v>4300</v>
      </c>
      <c r="B86" s="23">
        <v>4300</v>
      </c>
      <c r="C86" s="3" t="s">
        <v>91</v>
      </c>
      <c r="D86" s="29">
        <v>1199901.73</v>
      </c>
      <c r="E86" s="29">
        <v>108000</v>
      </c>
      <c r="F86" s="29">
        <v>493000</v>
      </c>
      <c r="G86" s="29">
        <v>651000</v>
      </c>
      <c r="H86" s="29">
        <v>918000</v>
      </c>
      <c r="I86" s="30">
        <v>980970.68</v>
      </c>
      <c r="J86" s="30">
        <v>75000</v>
      </c>
      <c r="K86" s="30">
        <v>450000</v>
      </c>
      <c r="L86" s="30">
        <v>600000</v>
      </c>
      <c r="M86" s="30">
        <v>750000</v>
      </c>
      <c r="N86" s="22">
        <v>2999.5</v>
      </c>
      <c r="O86" s="22">
        <v>0</v>
      </c>
      <c r="P86" s="22">
        <v>0</v>
      </c>
      <c r="Q86" s="22">
        <v>0</v>
      </c>
      <c r="R86" s="22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22">
        <v>215931.55</v>
      </c>
      <c r="Y86" s="22">
        <v>33000</v>
      </c>
      <c r="Z86" s="22">
        <v>33000</v>
      </c>
      <c r="AA86" s="22">
        <v>41000</v>
      </c>
      <c r="AB86" s="22">
        <v>158000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22">
        <v>0</v>
      </c>
      <c r="AI86" s="22">
        <v>0</v>
      </c>
      <c r="AJ86" s="22">
        <v>10000</v>
      </c>
      <c r="AK86" s="22">
        <v>10000</v>
      </c>
      <c r="AL86" s="22">
        <v>10000</v>
      </c>
      <c r="AM86" s="30">
        <v>0</v>
      </c>
      <c r="AN86" s="30">
        <v>0</v>
      </c>
      <c r="AO86" s="30">
        <v>0</v>
      </c>
      <c r="AP86" s="30">
        <v>0</v>
      </c>
      <c r="AQ86" s="30">
        <v>0</v>
      </c>
      <c r="AR86" s="22">
        <v>0</v>
      </c>
      <c r="AS86" s="22">
        <v>0</v>
      </c>
      <c r="AT86" s="22">
        <v>0</v>
      </c>
      <c r="AU86" s="22">
        <v>0</v>
      </c>
      <c r="AV86" s="22">
        <v>0</v>
      </c>
    </row>
    <row r="87" spans="1:48" ht="12.75">
      <c r="A87" s="23">
        <v>4400</v>
      </c>
      <c r="B87" s="23">
        <v>4400</v>
      </c>
      <c r="C87" s="3" t="s">
        <v>173</v>
      </c>
      <c r="D87" s="29">
        <v>0</v>
      </c>
      <c r="E87" s="29">
        <v>1500</v>
      </c>
      <c r="F87" s="29">
        <v>1500</v>
      </c>
      <c r="G87" s="29">
        <v>1500</v>
      </c>
      <c r="H87" s="29">
        <v>1500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30">
        <v>0</v>
      </c>
      <c r="AD87" s="30">
        <v>1500</v>
      </c>
      <c r="AE87" s="30">
        <v>1500</v>
      </c>
      <c r="AF87" s="30">
        <v>1500</v>
      </c>
      <c r="AG87" s="30">
        <v>1500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30">
        <v>0</v>
      </c>
      <c r="AN87" s="30">
        <v>0</v>
      </c>
      <c r="AO87" s="30">
        <v>0</v>
      </c>
      <c r="AP87" s="30">
        <v>0</v>
      </c>
      <c r="AQ87" s="30">
        <v>0</v>
      </c>
      <c r="AR87" s="22">
        <v>0</v>
      </c>
      <c r="AS87" s="22">
        <v>0</v>
      </c>
      <c r="AT87" s="22">
        <v>0</v>
      </c>
      <c r="AU87" s="22">
        <v>0</v>
      </c>
      <c r="AV87" s="22">
        <v>0</v>
      </c>
    </row>
    <row r="88" spans="1:48" ht="12.75">
      <c r="A88" s="23">
        <v>4990</v>
      </c>
      <c r="B88" s="23">
        <v>4990</v>
      </c>
      <c r="C88" s="3" t="s">
        <v>93</v>
      </c>
      <c r="D88" s="29">
        <v>27796</v>
      </c>
      <c r="E88" s="29">
        <v>0</v>
      </c>
      <c r="F88" s="29">
        <v>15000</v>
      </c>
      <c r="G88" s="29">
        <v>15000</v>
      </c>
      <c r="H88" s="29">
        <v>15000</v>
      </c>
      <c r="I88" s="30">
        <v>10614</v>
      </c>
      <c r="J88" s="30">
        <v>0</v>
      </c>
      <c r="K88" s="30">
        <v>0</v>
      </c>
      <c r="L88" s="30">
        <v>0</v>
      </c>
      <c r="M88" s="30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22">
        <v>5712</v>
      </c>
      <c r="Y88" s="22">
        <v>0</v>
      </c>
      <c r="Z88" s="22">
        <v>0</v>
      </c>
      <c r="AA88" s="22">
        <v>0</v>
      </c>
      <c r="AB88" s="22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22">
        <v>3400</v>
      </c>
      <c r="AI88" s="22">
        <v>0</v>
      </c>
      <c r="AJ88" s="22">
        <v>15000</v>
      </c>
      <c r="AK88" s="22">
        <v>15000</v>
      </c>
      <c r="AL88" s="22">
        <v>15000</v>
      </c>
      <c r="AM88" s="30">
        <v>200</v>
      </c>
      <c r="AN88" s="30">
        <v>0</v>
      </c>
      <c r="AO88" s="30">
        <v>0</v>
      </c>
      <c r="AP88" s="30">
        <v>0</v>
      </c>
      <c r="AQ88" s="30">
        <v>0</v>
      </c>
      <c r="AR88" s="22">
        <v>7870</v>
      </c>
      <c r="AS88" s="22">
        <v>0</v>
      </c>
      <c r="AT88" s="22">
        <v>0</v>
      </c>
      <c r="AU88" s="22">
        <v>0</v>
      </c>
      <c r="AV88" s="22">
        <v>0</v>
      </c>
    </row>
    <row r="89" spans="1:48" ht="12.75">
      <c r="A89" s="19"/>
      <c r="B89" s="19"/>
      <c r="C89" s="14" t="s">
        <v>48</v>
      </c>
      <c r="D89" s="31">
        <f aca="true" t="shared" si="11" ref="D89:AV89">SUM(D86:D88)</f>
        <v>1227697.73</v>
      </c>
      <c r="E89" s="31">
        <f t="shared" si="11"/>
        <v>109500</v>
      </c>
      <c r="F89" s="31">
        <f t="shared" si="11"/>
        <v>509500</v>
      </c>
      <c r="G89" s="31">
        <f t="shared" si="11"/>
        <v>667500</v>
      </c>
      <c r="H89" s="31">
        <f t="shared" si="11"/>
        <v>934500</v>
      </c>
      <c r="I89" s="32">
        <f t="shared" si="11"/>
        <v>991584.68</v>
      </c>
      <c r="J89" s="32">
        <f t="shared" si="11"/>
        <v>75000</v>
      </c>
      <c r="K89" s="32">
        <f t="shared" si="11"/>
        <v>450000</v>
      </c>
      <c r="L89" s="32">
        <f t="shared" si="11"/>
        <v>600000</v>
      </c>
      <c r="M89" s="32">
        <f t="shared" si="11"/>
        <v>750000</v>
      </c>
      <c r="N89" s="15">
        <f t="shared" si="11"/>
        <v>2999.5</v>
      </c>
      <c r="O89" s="15">
        <f t="shared" si="11"/>
        <v>0</v>
      </c>
      <c r="P89" s="15">
        <f t="shared" si="11"/>
        <v>0</v>
      </c>
      <c r="Q89" s="15">
        <f t="shared" si="11"/>
        <v>0</v>
      </c>
      <c r="R89" s="15">
        <f t="shared" si="11"/>
        <v>0</v>
      </c>
      <c r="S89" s="32">
        <f t="shared" si="11"/>
        <v>0</v>
      </c>
      <c r="T89" s="32">
        <f t="shared" si="11"/>
        <v>0</v>
      </c>
      <c r="U89" s="32">
        <f t="shared" si="11"/>
        <v>0</v>
      </c>
      <c r="V89" s="32">
        <f t="shared" si="11"/>
        <v>0</v>
      </c>
      <c r="W89" s="32">
        <f t="shared" si="11"/>
        <v>0</v>
      </c>
      <c r="X89" s="15">
        <f t="shared" si="11"/>
        <v>221643.55</v>
      </c>
      <c r="Y89" s="15">
        <f t="shared" si="11"/>
        <v>33000</v>
      </c>
      <c r="Z89" s="15">
        <f t="shared" si="11"/>
        <v>33000</v>
      </c>
      <c r="AA89" s="15">
        <f t="shared" si="11"/>
        <v>41000</v>
      </c>
      <c r="AB89" s="15">
        <f t="shared" si="11"/>
        <v>158000</v>
      </c>
      <c r="AC89" s="32">
        <f t="shared" si="11"/>
        <v>0</v>
      </c>
      <c r="AD89" s="32">
        <f t="shared" si="11"/>
        <v>1500</v>
      </c>
      <c r="AE89" s="32">
        <f t="shared" si="11"/>
        <v>1500</v>
      </c>
      <c r="AF89" s="32">
        <f t="shared" si="11"/>
        <v>1500</v>
      </c>
      <c r="AG89" s="32">
        <f t="shared" si="11"/>
        <v>1500</v>
      </c>
      <c r="AH89" s="15">
        <f t="shared" si="11"/>
        <v>3400</v>
      </c>
      <c r="AI89" s="15">
        <f t="shared" si="11"/>
        <v>0</v>
      </c>
      <c r="AJ89" s="15">
        <f t="shared" si="11"/>
        <v>25000</v>
      </c>
      <c r="AK89" s="15">
        <f t="shared" si="11"/>
        <v>25000</v>
      </c>
      <c r="AL89" s="15">
        <f t="shared" si="11"/>
        <v>25000</v>
      </c>
      <c r="AM89" s="32">
        <f t="shared" si="11"/>
        <v>200</v>
      </c>
      <c r="AN89" s="32">
        <f t="shared" si="11"/>
        <v>0</v>
      </c>
      <c r="AO89" s="32">
        <f t="shared" si="11"/>
        <v>0</v>
      </c>
      <c r="AP89" s="32">
        <f t="shared" si="11"/>
        <v>0</v>
      </c>
      <c r="AQ89" s="32">
        <f t="shared" si="11"/>
        <v>0</v>
      </c>
      <c r="AR89" s="15">
        <f t="shared" si="11"/>
        <v>7870</v>
      </c>
      <c r="AS89" s="15">
        <f t="shared" si="11"/>
        <v>0</v>
      </c>
      <c r="AT89" s="15">
        <f t="shared" si="11"/>
        <v>0</v>
      </c>
      <c r="AU89" s="15">
        <f t="shared" si="11"/>
        <v>0</v>
      </c>
      <c r="AV89" s="15">
        <f t="shared" si="11"/>
        <v>0</v>
      </c>
    </row>
    <row r="90" spans="1:48" ht="12.75">
      <c r="A90" s="23"/>
      <c r="B90" s="23"/>
      <c r="C90" s="3"/>
      <c r="D90" s="29"/>
      <c r="E90" s="29"/>
      <c r="F90" s="29"/>
      <c r="G90" s="29"/>
      <c r="H90" s="29"/>
      <c r="I90" s="30"/>
      <c r="J90" s="30"/>
      <c r="K90" s="30"/>
      <c r="L90" s="30"/>
      <c r="M90" s="30"/>
      <c r="N90" s="22"/>
      <c r="O90" s="22"/>
      <c r="P90" s="22"/>
      <c r="Q90" s="22"/>
      <c r="R90" s="22"/>
      <c r="S90" s="30"/>
      <c r="T90" s="30"/>
      <c r="U90" s="30"/>
      <c r="V90" s="30"/>
      <c r="W90" s="30"/>
      <c r="X90" s="22"/>
      <c r="Y90" s="22"/>
      <c r="Z90" s="22"/>
      <c r="AA90" s="22"/>
      <c r="AB90" s="22"/>
      <c r="AC90" s="30"/>
      <c r="AD90" s="30"/>
      <c r="AE90" s="30"/>
      <c r="AF90" s="30"/>
      <c r="AG90" s="30"/>
      <c r="AH90" s="22"/>
      <c r="AI90" s="22"/>
      <c r="AJ90" s="22"/>
      <c r="AK90" s="22"/>
      <c r="AL90" s="22"/>
      <c r="AM90" s="30"/>
      <c r="AN90" s="30"/>
      <c r="AO90" s="30"/>
      <c r="AP90" s="30"/>
      <c r="AQ90" s="30"/>
      <c r="AR90" s="22"/>
      <c r="AS90" s="22"/>
      <c r="AT90" s="22"/>
      <c r="AU90" s="22"/>
      <c r="AV90" s="22"/>
    </row>
    <row r="91" spans="1:48" ht="12.75">
      <c r="A91" s="19"/>
      <c r="B91" s="19"/>
      <c r="C91" s="14" t="s">
        <v>7</v>
      </c>
      <c r="D91" s="31">
        <f aca="true" t="shared" si="12" ref="D91:AV91">+D89+D84+D78</f>
        <v>5203240.91</v>
      </c>
      <c r="E91" s="31">
        <f t="shared" si="12"/>
        <v>1715912</v>
      </c>
      <c r="F91" s="31">
        <f t="shared" si="12"/>
        <v>3436413</v>
      </c>
      <c r="G91" s="31">
        <f t="shared" si="12"/>
        <v>4422948</v>
      </c>
      <c r="H91" s="31">
        <f t="shared" si="12"/>
        <v>5593560</v>
      </c>
      <c r="I91" s="32">
        <f t="shared" si="12"/>
        <v>1057414.98</v>
      </c>
      <c r="J91" s="32">
        <f t="shared" si="12"/>
        <v>86000</v>
      </c>
      <c r="K91" s="32">
        <f t="shared" si="12"/>
        <v>462000</v>
      </c>
      <c r="L91" s="32">
        <f t="shared" si="12"/>
        <v>653000</v>
      </c>
      <c r="M91" s="32">
        <f t="shared" si="12"/>
        <v>809000</v>
      </c>
      <c r="N91" s="15">
        <f t="shared" si="12"/>
        <v>2271769.42</v>
      </c>
      <c r="O91" s="15">
        <f t="shared" si="12"/>
        <v>535000</v>
      </c>
      <c r="P91" s="15">
        <f t="shared" si="12"/>
        <v>1640000</v>
      </c>
      <c r="Q91" s="15">
        <f t="shared" si="12"/>
        <v>2160000</v>
      </c>
      <c r="R91" s="15">
        <f t="shared" si="12"/>
        <v>2455300</v>
      </c>
      <c r="S91" s="32">
        <f t="shared" si="12"/>
        <v>732425.9400000001</v>
      </c>
      <c r="T91" s="32">
        <f t="shared" si="12"/>
        <v>369540</v>
      </c>
      <c r="U91" s="32">
        <f t="shared" si="12"/>
        <v>492495</v>
      </c>
      <c r="V91" s="32">
        <f t="shared" si="12"/>
        <v>692280</v>
      </c>
      <c r="W91" s="32">
        <f t="shared" si="12"/>
        <v>953460</v>
      </c>
      <c r="X91" s="15">
        <f t="shared" si="12"/>
        <v>668485.84</v>
      </c>
      <c r="Y91" s="15">
        <f t="shared" si="12"/>
        <v>453122</v>
      </c>
      <c r="Z91" s="15">
        <f t="shared" si="12"/>
        <v>533122</v>
      </c>
      <c r="AA91" s="15">
        <f t="shared" si="12"/>
        <v>581122</v>
      </c>
      <c r="AB91" s="15">
        <f t="shared" si="12"/>
        <v>973004</v>
      </c>
      <c r="AC91" s="32">
        <f t="shared" si="12"/>
        <v>5250</v>
      </c>
      <c r="AD91" s="32">
        <f t="shared" si="12"/>
        <v>13250</v>
      </c>
      <c r="AE91" s="32">
        <f t="shared" si="12"/>
        <v>14500</v>
      </c>
      <c r="AF91" s="32">
        <f t="shared" si="12"/>
        <v>21750</v>
      </c>
      <c r="AG91" s="32">
        <f t="shared" si="12"/>
        <v>27500</v>
      </c>
      <c r="AH91" s="15">
        <f t="shared" si="12"/>
        <v>39776.05</v>
      </c>
      <c r="AI91" s="15">
        <f t="shared" si="12"/>
        <v>0</v>
      </c>
      <c r="AJ91" s="15">
        <f t="shared" si="12"/>
        <v>33000</v>
      </c>
      <c r="AK91" s="15">
        <f t="shared" si="12"/>
        <v>47500</v>
      </c>
      <c r="AL91" s="15">
        <f t="shared" si="12"/>
        <v>47500</v>
      </c>
      <c r="AM91" s="32">
        <f t="shared" si="12"/>
        <v>73193.9</v>
      </c>
      <c r="AN91" s="32">
        <f t="shared" si="12"/>
        <v>60000</v>
      </c>
      <c r="AO91" s="32">
        <f t="shared" si="12"/>
        <v>62296</v>
      </c>
      <c r="AP91" s="32">
        <f t="shared" si="12"/>
        <v>64296</v>
      </c>
      <c r="AQ91" s="32">
        <f t="shared" si="12"/>
        <v>64296</v>
      </c>
      <c r="AR91" s="15">
        <f t="shared" si="12"/>
        <v>354924.78</v>
      </c>
      <c r="AS91" s="15">
        <f t="shared" si="12"/>
        <v>199000</v>
      </c>
      <c r="AT91" s="15">
        <f t="shared" si="12"/>
        <v>199000</v>
      </c>
      <c r="AU91" s="15">
        <f t="shared" si="12"/>
        <v>203000</v>
      </c>
      <c r="AV91" s="15">
        <f t="shared" si="12"/>
        <v>263500</v>
      </c>
    </row>
    <row r="92" spans="1:48" ht="12.75">
      <c r="A92" s="23"/>
      <c r="B92" s="23"/>
      <c r="C92" s="3"/>
      <c r="D92" s="29"/>
      <c r="E92" s="29"/>
      <c r="F92" s="29"/>
      <c r="G92" s="29"/>
      <c r="H92" s="29"/>
      <c r="I92" s="30"/>
      <c r="J92" s="30"/>
      <c r="K92" s="30"/>
      <c r="L92" s="30"/>
      <c r="M92" s="30"/>
      <c r="N92" s="22"/>
      <c r="O92" s="22"/>
      <c r="P92" s="22"/>
      <c r="Q92" s="22"/>
      <c r="R92" s="22"/>
      <c r="S92" s="30"/>
      <c r="T92" s="30"/>
      <c r="U92" s="30"/>
      <c r="V92" s="30"/>
      <c r="W92" s="30"/>
      <c r="X92" s="22"/>
      <c r="Y92" s="22"/>
      <c r="Z92" s="22"/>
      <c r="AA92" s="22"/>
      <c r="AB92" s="22"/>
      <c r="AC92" s="30"/>
      <c r="AD92" s="30"/>
      <c r="AE92" s="30"/>
      <c r="AF92" s="30"/>
      <c r="AG92" s="30"/>
      <c r="AH92" s="22"/>
      <c r="AI92" s="22"/>
      <c r="AJ92" s="22"/>
      <c r="AK92" s="22"/>
      <c r="AL92" s="22"/>
      <c r="AM92" s="30"/>
      <c r="AN92" s="30"/>
      <c r="AO92" s="30"/>
      <c r="AP92" s="30"/>
      <c r="AQ92" s="30"/>
      <c r="AR92" s="22"/>
      <c r="AS92" s="22"/>
      <c r="AT92" s="22"/>
      <c r="AU92" s="22"/>
      <c r="AV92" s="22"/>
    </row>
    <row r="93" spans="1:48" ht="12.75">
      <c r="A93" s="23">
        <v>4240</v>
      </c>
      <c r="B93" s="23">
        <v>4240</v>
      </c>
      <c r="C93" s="3" t="s">
        <v>87</v>
      </c>
      <c r="D93" s="29">
        <v>312905.57</v>
      </c>
      <c r="E93" s="29">
        <v>6000</v>
      </c>
      <c r="F93" s="29">
        <v>12000</v>
      </c>
      <c r="G93" s="29">
        <v>18000</v>
      </c>
      <c r="H93" s="29">
        <v>24000</v>
      </c>
      <c r="I93" s="30">
        <v>60200</v>
      </c>
      <c r="J93" s="30">
        <v>0</v>
      </c>
      <c r="K93" s="30">
        <v>0</v>
      </c>
      <c r="L93" s="30">
        <v>0</v>
      </c>
      <c r="M93" s="30">
        <v>0</v>
      </c>
      <c r="N93" s="22">
        <v>88310.57</v>
      </c>
      <c r="O93" s="22">
        <v>0</v>
      </c>
      <c r="P93" s="22">
        <v>0</v>
      </c>
      <c r="Q93" s="22">
        <v>0</v>
      </c>
      <c r="R93" s="22">
        <v>0</v>
      </c>
      <c r="S93" s="30">
        <v>112345</v>
      </c>
      <c r="T93" s="30">
        <v>5000</v>
      </c>
      <c r="U93" s="30">
        <v>10000</v>
      </c>
      <c r="V93" s="30">
        <v>15000</v>
      </c>
      <c r="W93" s="30">
        <v>20000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30">
        <v>3200</v>
      </c>
      <c r="AN93" s="30">
        <v>0</v>
      </c>
      <c r="AO93" s="30">
        <v>0</v>
      </c>
      <c r="AP93" s="30">
        <v>0</v>
      </c>
      <c r="AQ93" s="30">
        <v>0</v>
      </c>
      <c r="AR93" s="22">
        <v>48850</v>
      </c>
      <c r="AS93" s="22">
        <v>1000</v>
      </c>
      <c r="AT93" s="22">
        <v>2000</v>
      </c>
      <c r="AU93" s="22">
        <v>3000</v>
      </c>
      <c r="AV93" s="22">
        <v>4000</v>
      </c>
    </row>
    <row r="94" spans="1:48" ht="12.75">
      <c r="A94" s="23">
        <v>4250</v>
      </c>
      <c r="B94" s="23">
        <v>4250</v>
      </c>
      <c r="C94" s="3" t="s">
        <v>89</v>
      </c>
      <c r="D94" s="29">
        <v>46359.26</v>
      </c>
      <c r="E94" s="29">
        <v>35000</v>
      </c>
      <c r="F94" s="29">
        <v>125000</v>
      </c>
      <c r="G94" s="29">
        <v>181500</v>
      </c>
      <c r="H94" s="29">
        <v>206500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22">
        <v>46359.26</v>
      </c>
      <c r="O94" s="22">
        <v>35000</v>
      </c>
      <c r="P94" s="22">
        <v>125000</v>
      </c>
      <c r="Q94" s="22">
        <v>175000</v>
      </c>
      <c r="R94" s="22">
        <v>200000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30">
        <v>0</v>
      </c>
      <c r="AD94" s="30">
        <v>0</v>
      </c>
      <c r="AE94" s="30">
        <v>0</v>
      </c>
      <c r="AF94" s="30">
        <v>0</v>
      </c>
      <c r="AG94" s="30">
        <v>0</v>
      </c>
      <c r="AH94" s="22">
        <v>0</v>
      </c>
      <c r="AI94" s="22">
        <v>0</v>
      </c>
      <c r="AJ94" s="22">
        <v>0</v>
      </c>
      <c r="AK94" s="22">
        <v>6500</v>
      </c>
      <c r="AL94" s="22">
        <v>6500</v>
      </c>
      <c r="AM94" s="30">
        <v>0</v>
      </c>
      <c r="AN94" s="30">
        <v>0</v>
      </c>
      <c r="AO94" s="30">
        <v>0</v>
      </c>
      <c r="AP94" s="30">
        <v>0</v>
      </c>
      <c r="AQ94" s="30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</row>
    <row r="95" spans="1:48" ht="12.75">
      <c r="A95" s="23">
        <v>5000</v>
      </c>
      <c r="B95" s="23">
        <v>5000</v>
      </c>
      <c r="C95" s="3" t="s">
        <v>94</v>
      </c>
      <c r="D95" s="29">
        <v>4970936.71</v>
      </c>
      <c r="E95" s="29">
        <v>1354000</v>
      </c>
      <c r="F95" s="29">
        <v>2698000</v>
      </c>
      <c r="G95" s="29">
        <v>3942000</v>
      </c>
      <c r="H95" s="29">
        <v>5396000</v>
      </c>
      <c r="I95" s="30">
        <v>1414101.71</v>
      </c>
      <c r="J95" s="30">
        <v>480000</v>
      </c>
      <c r="K95" s="30">
        <v>950000</v>
      </c>
      <c r="L95" s="30">
        <v>1320000</v>
      </c>
      <c r="M95" s="30">
        <v>1800000</v>
      </c>
      <c r="N95" s="22">
        <v>3194729</v>
      </c>
      <c r="O95" s="22">
        <v>775000</v>
      </c>
      <c r="P95" s="22">
        <v>1550000</v>
      </c>
      <c r="Q95" s="22">
        <v>2325000</v>
      </c>
      <c r="R95" s="22">
        <v>3200000</v>
      </c>
      <c r="S95" s="30">
        <v>362106</v>
      </c>
      <c r="T95" s="30">
        <v>99000</v>
      </c>
      <c r="U95" s="30">
        <v>198000</v>
      </c>
      <c r="V95" s="30">
        <v>297000</v>
      </c>
      <c r="W95" s="30">
        <v>396000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30">
        <v>0</v>
      </c>
      <c r="AN95" s="30">
        <v>0</v>
      </c>
      <c r="AO95" s="30">
        <v>0</v>
      </c>
      <c r="AP95" s="30">
        <v>0</v>
      </c>
      <c r="AQ95" s="30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</row>
    <row r="96" spans="1:48" ht="12.75">
      <c r="A96" s="23">
        <v>5006</v>
      </c>
      <c r="B96" s="23">
        <v>5006</v>
      </c>
      <c r="C96" s="3" t="s">
        <v>155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30">
        <v>0</v>
      </c>
      <c r="AD96" s="30">
        <v>0</v>
      </c>
      <c r="AE96" s="30">
        <v>0</v>
      </c>
      <c r="AF96" s="30">
        <v>0</v>
      </c>
      <c r="AG96" s="30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30">
        <v>0</v>
      </c>
      <c r="AN96" s="30">
        <v>0</v>
      </c>
      <c r="AO96" s="30">
        <v>0</v>
      </c>
      <c r="AP96" s="30">
        <v>0</v>
      </c>
      <c r="AQ96" s="30">
        <v>0</v>
      </c>
      <c r="AR96" s="22">
        <v>0</v>
      </c>
      <c r="AS96" s="22">
        <v>0</v>
      </c>
      <c r="AT96" s="22">
        <v>0</v>
      </c>
      <c r="AU96" s="22">
        <v>0</v>
      </c>
      <c r="AV96" s="22">
        <v>0</v>
      </c>
    </row>
    <row r="97" spans="1:48" ht="12.75">
      <c r="A97" s="23">
        <v>5007</v>
      </c>
      <c r="B97" s="23">
        <v>5007</v>
      </c>
      <c r="C97" s="3" t="s">
        <v>36</v>
      </c>
      <c r="D97" s="29">
        <v>627492</v>
      </c>
      <c r="E97" s="29">
        <v>280000</v>
      </c>
      <c r="F97" s="29">
        <v>710000</v>
      </c>
      <c r="G97" s="29">
        <v>900000</v>
      </c>
      <c r="H97" s="29">
        <v>1100000</v>
      </c>
      <c r="I97" s="30">
        <v>49530</v>
      </c>
      <c r="J97" s="30">
        <v>0</v>
      </c>
      <c r="K97" s="30">
        <v>0</v>
      </c>
      <c r="L97" s="30">
        <v>0</v>
      </c>
      <c r="M97" s="30">
        <v>0</v>
      </c>
      <c r="N97" s="22">
        <v>577962</v>
      </c>
      <c r="O97" s="22">
        <v>280000</v>
      </c>
      <c r="P97" s="22">
        <v>710000</v>
      </c>
      <c r="Q97" s="22">
        <v>900000</v>
      </c>
      <c r="R97" s="22">
        <v>1100000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22">
        <v>0</v>
      </c>
      <c r="AS97" s="22">
        <v>0</v>
      </c>
      <c r="AT97" s="22">
        <v>0</v>
      </c>
      <c r="AU97" s="22">
        <v>0</v>
      </c>
      <c r="AV97" s="22">
        <v>0</v>
      </c>
    </row>
    <row r="98" spans="1:48" ht="12.75">
      <c r="A98" s="23">
        <v>5008</v>
      </c>
      <c r="B98" s="23">
        <v>5008</v>
      </c>
      <c r="C98" s="3" t="s">
        <v>165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30">
        <v>0</v>
      </c>
      <c r="AD98" s="30">
        <v>0</v>
      </c>
      <c r="AE98" s="30">
        <v>0</v>
      </c>
      <c r="AF98" s="30">
        <v>0</v>
      </c>
      <c r="AG98" s="30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30">
        <v>0</v>
      </c>
      <c r="AN98" s="30">
        <v>0</v>
      </c>
      <c r="AO98" s="30">
        <v>0</v>
      </c>
      <c r="AP98" s="30">
        <v>0</v>
      </c>
      <c r="AQ98" s="30">
        <v>0</v>
      </c>
      <c r="AR98" s="22">
        <v>0</v>
      </c>
      <c r="AS98" s="22">
        <v>0</v>
      </c>
      <c r="AT98" s="22">
        <v>0</v>
      </c>
      <c r="AU98" s="22">
        <v>0</v>
      </c>
      <c r="AV98" s="22">
        <v>0</v>
      </c>
    </row>
    <row r="99" spans="1:48" ht="12.75">
      <c r="A99" s="23">
        <v>5010</v>
      </c>
      <c r="B99" s="23">
        <v>5010</v>
      </c>
      <c r="C99" s="3" t="s">
        <v>95</v>
      </c>
      <c r="D99" s="29">
        <v>19382.5</v>
      </c>
      <c r="E99" s="29">
        <v>0</v>
      </c>
      <c r="F99" s="29">
        <v>0</v>
      </c>
      <c r="G99" s="29">
        <v>0</v>
      </c>
      <c r="H99" s="29">
        <v>0</v>
      </c>
      <c r="I99" s="30">
        <v>19382.5</v>
      </c>
      <c r="J99" s="30">
        <v>0</v>
      </c>
      <c r="K99" s="30">
        <v>0</v>
      </c>
      <c r="L99" s="30">
        <v>0</v>
      </c>
      <c r="M99" s="30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30">
        <v>0</v>
      </c>
      <c r="AD99" s="30">
        <v>0</v>
      </c>
      <c r="AE99" s="30">
        <v>0</v>
      </c>
      <c r="AF99" s="30">
        <v>0</v>
      </c>
      <c r="AG99" s="30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30">
        <v>0</v>
      </c>
      <c r="AN99" s="30">
        <v>0</v>
      </c>
      <c r="AO99" s="30">
        <v>0</v>
      </c>
      <c r="AP99" s="30">
        <v>0</v>
      </c>
      <c r="AQ99" s="30">
        <v>0</v>
      </c>
      <c r="AR99" s="22">
        <v>0</v>
      </c>
      <c r="AS99" s="22">
        <v>0</v>
      </c>
      <c r="AT99" s="22">
        <v>0</v>
      </c>
      <c r="AU99" s="22">
        <v>0</v>
      </c>
      <c r="AV99" s="22">
        <v>0</v>
      </c>
    </row>
    <row r="100" spans="1:48" ht="12.75">
      <c r="A100" s="23">
        <v>5040</v>
      </c>
      <c r="B100" s="23">
        <v>5040</v>
      </c>
      <c r="C100" s="3" t="s">
        <v>26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22">
        <v>0</v>
      </c>
      <c r="AS100" s="22">
        <v>0</v>
      </c>
      <c r="AT100" s="22">
        <v>0</v>
      </c>
      <c r="AU100" s="22">
        <v>0</v>
      </c>
      <c r="AV100" s="22">
        <v>0</v>
      </c>
    </row>
    <row r="101" spans="1:48" ht="12.75">
      <c r="A101" s="23">
        <v>5050</v>
      </c>
      <c r="B101" s="23">
        <v>5050</v>
      </c>
      <c r="C101" s="3" t="s">
        <v>174</v>
      </c>
      <c r="D101" s="29">
        <v>-742442</v>
      </c>
      <c r="E101" s="29">
        <v>-60000</v>
      </c>
      <c r="F101" s="29">
        <v>-100000</v>
      </c>
      <c r="G101" s="29">
        <v>-100000</v>
      </c>
      <c r="H101" s="29">
        <v>-100000</v>
      </c>
      <c r="I101" s="30">
        <v>-517442</v>
      </c>
      <c r="J101" s="30">
        <v>-60000</v>
      </c>
      <c r="K101" s="30">
        <v>-100000</v>
      </c>
      <c r="L101" s="30">
        <v>-100000</v>
      </c>
      <c r="M101" s="30">
        <v>-100000</v>
      </c>
      <c r="N101" s="22">
        <v>-225000</v>
      </c>
      <c r="O101" s="22">
        <v>0</v>
      </c>
      <c r="P101" s="22">
        <v>0</v>
      </c>
      <c r="Q101" s="22">
        <v>0</v>
      </c>
      <c r="R101" s="22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30">
        <v>0</v>
      </c>
      <c r="AD101" s="30">
        <v>0</v>
      </c>
      <c r="AE101" s="30">
        <v>0</v>
      </c>
      <c r="AF101" s="30">
        <v>0</v>
      </c>
      <c r="AG101" s="30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30">
        <v>0</v>
      </c>
      <c r="AN101" s="30">
        <v>0</v>
      </c>
      <c r="AO101" s="30">
        <v>0</v>
      </c>
      <c r="AP101" s="30">
        <v>0</v>
      </c>
      <c r="AQ101" s="30">
        <v>0</v>
      </c>
      <c r="AR101" s="22">
        <v>0</v>
      </c>
      <c r="AS101" s="22">
        <v>0</v>
      </c>
      <c r="AT101" s="22">
        <v>0</v>
      </c>
      <c r="AU101" s="22">
        <v>0</v>
      </c>
      <c r="AV101" s="22">
        <v>0</v>
      </c>
    </row>
    <row r="102" spans="1:48" ht="12.75">
      <c r="A102" s="23">
        <v>5090</v>
      </c>
      <c r="B102" s="23">
        <v>5090</v>
      </c>
      <c r="C102" s="3" t="s">
        <v>96</v>
      </c>
      <c r="D102" s="29">
        <v>63050</v>
      </c>
      <c r="E102" s="29">
        <v>0</v>
      </c>
      <c r="F102" s="29">
        <v>0</v>
      </c>
      <c r="G102" s="29">
        <v>0</v>
      </c>
      <c r="H102" s="29">
        <v>0</v>
      </c>
      <c r="I102" s="30">
        <v>63050</v>
      </c>
      <c r="J102" s="30">
        <v>0</v>
      </c>
      <c r="K102" s="30">
        <v>0</v>
      </c>
      <c r="L102" s="30">
        <v>0</v>
      </c>
      <c r="M102" s="30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30">
        <v>0</v>
      </c>
      <c r="AN102" s="30">
        <v>0</v>
      </c>
      <c r="AO102" s="30">
        <v>0</v>
      </c>
      <c r="AP102" s="30">
        <v>0</v>
      </c>
      <c r="AQ102" s="30">
        <v>0</v>
      </c>
      <c r="AR102" s="22">
        <v>0</v>
      </c>
      <c r="AS102" s="22">
        <v>0</v>
      </c>
      <c r="AT102" s="22">
        <v>0</v>
      </c>
      <c r="AU102" s="22">
        <v>0</v>
      </c>
      <c r="AV102" s="22">
        <v>0</v>
      </c>
    </row>
    <row r="103" spans="1:48" ht="12.75">
      <c r="A103" s="23">
        <v>5100</v>
      </c>
      <c r="B103" s="23">
        <v>5100</v>
      </c>
      <c r="C103" s="3" t="s">
        <v>31</v>
      </c>
      <c r="D103" s="29">
        <v>867037</v>
      </c>
      <c r="E103" s="29">
        <v>337500</v>
      </c>
      <c r="F103" s="29">
        <v>507000</v>
      </c>
      <c r="G103" s="29">
        <v>573750</v>
      </c>
      <c r="H103" s="29">
        <v>892350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30">
        <v>246272</v>
      </c>
      <c r="T103" s="30">
        <v>52750</v>
      </c>
      <c r="U103" s="30">
        <v>105500</v>
      </c>
      <c r="V103" s="30">
        <v>158250</v>
      </c>
      <c r="W103" s="30">
        <v>211000</v>
      </c>
      <c r="X103" s="22">
        <v>162014</v>
      </c>
      <c r="Y103" s="22">
        <v>100000</v>
      </c>
      <c r="Z103" s="22">
        <v>130000</v>
      </c>
      <c r="AA103" s="22">
        <v>140000</v>
      </c>
      <c r="AB103" s="22">
        <v>180000</v>
      </c>
      <c r="AC103" s="30">
        <v>11100</v>
      </c>
      <c r="AD103" s="30">
        <v>4000</v>
      </c>
      <c r="AE103" s="30">
        <v>8000</v>
      </c>
      <c r="AF103" s="30">
        <v>12000</v>
      </c>
      <c r="AG103" s="30">
        <v>16000</v>
      </c>
      <c r="AH103" s="22">
        <v>2352</v>
      </c>
      <c r="AI103" s="22">
        <v>0</v>
      </c>
      <c r="AJ103" s="22">
        <v>0</v>
      </c>
      <c r="AK103" s="22">
        <v>0</v>
      </c>
      <c r="AL103" s="22">
        <v>0</v>
      </c>
      <c r="AM103" s="30">
        <v>10864</v>
      </c>
      <c r="AN103" s="30">
        <v>0</v>
      </c>
      <c r="AO103" s="30">
        <v>10000</v>
      </c>
      <c r="AP103" s="30">
        <v>10000</v>
      </c>
      <c r="AQ103" s="30">
        <v>10000</v>
      </c>
      <c r="AR103" s="22">
        <v>434435</v>
      </c>
      <c r="AS103" s="22">
        <v>180750</v>
      </c>
      <c r="AT103" s="22">
        <v>253500</v>
      </c>
      <c r="AU103" s="22">
        <v>253500</v>
      </c>
      <c r="AV103" s="22">
        <v>475350</v>
      </c>
    </row>
    <row r="104" spans="1:48" ht="12.75">
      <c r="A104" s="23">
        <v>5180</v>
      </c>
      <c r="B104" s="23">
        <v>5180</v>
      </c>
      <c r="C104" s="3" t="s">
        <v>97</v>
      </c>
      <c r="D104" s="29">
        <v>615559.01</v>
      </c>
      <c r="E104" s="29">
        <v>224894</v>
      </c>
      <c r="F104" s="29">
        <v>454828</v>
      </c>
      <c r="G104" s="29">
        <v>616712</v>
      </c>
      <c r="H104" s="29">
        <v>860598</v>
      </c>
      <c r="I104" s="30">
        <v>185598.8</v>
      </c>
      <c r="J104" s="30">
        <v>55000</v>
      </c>
      <c r="K104" s="30">
        <v>110000</v>
      </c>
      <c r="L104" s="30">
        <v>150000</v>
      </c>
      <c r="M104" s="30">
        <v>200000</v>
      </c>
      <c r="N104" s="22">
        <v>386507.49</v>
      </c>
      <c r="O104" s="22">
        <v>129600</v>
      </c>
      <c r="P104" s="22">
        <v>277200</v>
      </c>
      <c r="Q104" s="22">
        <v>396000</v>
      </c>
      <c r="R104" s="22">
        <v>528000</v>
      </c>
      <c r="S104" s="30">
        <v>43452.72</v>
      </c>
      <c r="T104" s="30">
        <v>18120</v>
      </c>
      <c r="U104" s="30">
        <v>36240</v>
      </c>
      <c r="V104" s="30">
        <v>38060</v>
      </c>
      <c r="W104" s="30">
        <v>72840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30">
        <v>0</v>
      </c>
      <c r="AD104" s="30">
        <v>484</v>
      </c>
      <c r="AE104" s="30">
        <v>968</v>
      </c>
      <c r="AF104" s="30">
        <v>1452</v>
      </c>
      <c r="AG104" s="30">
        <v>1936</v>
      </c>
      <c r="AH104" s="22">
        <v>0</v>
      </c>
      <c r="AI104" s="22">
        <v>0</v>
      </c>
      <c r="AJ104" s="22">
        <v>0</v>
      </c>
      <c r="AK104" s="22">
        <v>780</v>
      </c>
      <c r="AL104" s="22">
        <v>780</v>
      </c>
      <c r="AM104" s="30">
        <v>0</v>
      </c>
      <c r="AN104" s="30">
        <v>0</v>
      </c>
      <c r="AO104" s="30">
        <v>0</v>
      </c>
      <c r="AP104" s="30">
        <v>0</v>
      </c>
      <c r="AQ104" s="30">
        <v>0</v>
      </c>
      <c r="AR104" s="22">
        <v>0</v>
      </c>
      <c r="AS104" s="22">
        <v>21690</v>
      </c>
      <c r="AT104" s="22">
        <v>30420</v>
      </c>
      <c r="AU104" s="22">
        <v>30420</v>
      </c>
      <c r="AV104" s="22">
        <v>57042</v>
      </c>
    </row>
    <row r="105" spans="1:48" ht="12.75">
      <c r="A105" s="23">
        <v>5182</v>
      </c>
      <c r="B105" s="23">
        <v>5182</v>
      </c>
      <c r="C105" s="3" t="s">
        <v>98</v>
      </c>
      <c r="D105" s="29">
        <v>86793.8</v>
      </c>
      <c r="E105" s="29">
        <v>27949</v>
      </c>
      <c r="F105" s="29">
        <v>56435</v>
      </c>
      <c r="G105" s="29">
        <v>82861</v>
      </c>
      <c r="H105" s="29">
        <v>108148</v>
      </c>
      <c r="I105" s="30">
        <v>26169.35</v>
      </c>
      <c r="J105" s="30">
        <v>8000</v>
      </c>
      <c r="K105" s="30">
        <v>14000</v>
      </c>
      <c r="L105" s="30">
        <v>22000</v>
      </c>
      <c r="M105" s="30">
        <v>27000</v>
      </c>
      <c r="N105" s="22">
        <v>54497.62</v>
      </c>
      <c r="O105" s="22">
        <v>18274</v>
      </c>
      <c r="P105" s="22">
        <v>39085</v>
      </c>
      <c r="Q105" s="22">
        <v>55836</v>
      </c>
      <c r="R105" s="22">
        <v>74448</v>
      </c>
      <c r="S105" s="30">
        <v>6126.83</v>
      </c>
      <c r="T105" s="30">
        <v>1675</v>
      </c>
      <c r="U105" s="30">
        <v>3350</v>
      </c>
      <c r="V105" s="30">
        <v>5025</v>
      </c>
      <c r="W105" s="30">
        <v>6700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30">
        <v>0</v>
      </c>
      <c r="AN105" s="30">
        <v>0</v>
      </c>
      <c r="AO105" s="30">
        <v>0</v>
      </c>
      <c r="AP105" s="30">
        <v>0</v>
      </c>
      <c r="AQ105" s="30">
        <v>0</v>
      </c>
      <c r="AR105" s="22">
        <v>0</v>
      </c>
      <c r="AS105" s="22">
        <v>0</v>
      </c>
      <c r="AT105" s="22">
        <v>0</v>
      </c>
      <c r="AU105" s="22">
        <v>0</v>
      </c>
      <c r="AV105" s="22">
        <v>0</v>
      </c>
    </row>
    <row r="106" spans="1:48" ht="12.75">
      <c r="A106" s="23">
        <v>5210</v>
      </c>
      <c r="B106" s="23">
        <v>5210</v>
      </c>
      <c r="C106" s="3" t="s">
        <v>99</v>
      </c>
      <c r="D106" s="29">
        <v>8052</v>
      </c>
      <c r="E106" s="29">
        <v>1000</v>
      </c>
      <c r="F106" s="29">
        <v>2000</v>
      </c>
      <c r="G106" s="29">
        <v>3000</v>
      </c>
      <c r="H106" s="29">
        <v>4000</v>
      </c>
      <c r="I106" s="30">
        <v>4392</v>
      </c>
      <c r="J106" s="30">
        <v>1000</v>
      </c>
      <c r="K106" s="30">
        <v>2000</v>
      </c>
      <c r="L106" s="30">
        <v>3000</v>
      </c>
      <c r="M106" s="30">
        <v>4000</v>
      </c>
      <c r="N106" s="22">
        <v>3660</v>
      </c>
      <c r="O106" s="22">
        <v>0</v>
      </c>
      <c r="P106" s="22">
        <v>0</v>
      </c>
      <c r="Q106" s="22">
        <v>0</v>
      </c>
      <c r="R106" s="22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22">
        <v>0</v>
      </c>
      <c r="AS106" s="22">
        <v>0</v>
      </c>
      <c r="AT106" s="22">
        <v>0</v>
      </c>
      <c r="AU106" s="22">
        <v>0</v>
      </c>
      <c r="AV106" s="22">
        <v>0</v>
      </c>
    </row>
    <row r="107" spans="1:48" ht="12.75">
      <c r="A107" s="23">
        <v>5230</v>
      </c>
      <c r="B107" s="23">
        <v>5230</v>
      </c>
      <c r="C107" s="3" t="s">
        <v>32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30">
        <v>0</v>
      </c>
      <c r="AD107" s="30">
        <v>0</v>
      </c>
      <c r="AE107" s="30">
        <v>0</v>
      </c>
      <c r="AF107" s="30">
        <v>0</v>
      </c>
      <c r="AG107" s="30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30">
        <v>0</v>
      </c>
      <c r="AN107" s="30">
        <v>0</v>
      </c>
      <c r="AO107" s="30">
        <v>0</v>
      </c>
      <c r="AP107" s="30">
        <v>0</v>
      </c>
      <c r="AQ107" s="30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0</v>
      </c>
    </row>
    <row r="108" spans="1:48" ht="12.75">
      <c r="A108" s="23">
        <v>5231</v>
      </c>
      <c r="B108" s="23">
        <v>5231</v>
      </c>
      <c r="C108" s="3" t="s">
        <v>33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30">
        <v>0</v>
      </c>
      <c r="AD108" s="30">
        <v>0</v>
      </c>
      <c r="AE108" s="30">
        <v>0</v>
      </c>
      <c r="AF108" s="30">
        <v>0</v>
      </c>
      <c r="AG108" s="30">
        <v>0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30">
        <v>0</v>
      </c>
      <c r="AN108" s="30">
        <v>0</v>
      </c>
      <c r="AO108" s="30">
        <v>0</v>
      </c>
      <c r="AP108" s="30">
        <v>0</v>
      </c>
      <c r="AQ108" s="30">
        <v>0</v>
      </c>
      <c r="AR108" s="22">
        <v>0</v>
      </c>
      <c r="AS108" s="22">
        <v>0</v>
      </c>
      <c r="AT108" s="22">
        <v>0</v>
      </c>
      <c r="AU108" s="22">
        <v>0</v>
      </c>
      <c r="AV108" s="22">
        <v>0</v>
      </c>
    </row>
    <row r="109" spans="1:48" ht="12.75">
      <c r="A109" s="23">
        <v>5250</v>
      </c>
      <c r="B109" s="23">
        <v>5250</v>
      </c>
      <c r="C109" s="3" t="s">
        <v>100</v>
      </c>
      <c r="D109" s="29">
        <v>59067</v>
      </c>
      <c r="E109" s="29">
        <v>0</v>
      </c>
      <c r="F109" s="29">
        <v>0</v>
      </c>
      <c r="G109" s="29">
        <v>0</v>
      </c>
      <c r="H109" s="29">
        <v>15000</v>
      </c>
      <c r="I109" s="30">
        <v>59067</v>
      </c>
      <c r="J109" s="30">
        <v>0</v>
      </c>
      <c r="K109" s="30">
        <v>0</v>
      </c>
      <c r="L109" s="30">
        <v>0</v>
      </c>
      <c r="M109" s="30">
        <v>15000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30">
        <v>0</v>
      </c>
      <c r="AD109" s="30">
        <v>0</v>
      </c>
      <c r="AE109" s="30">
        <v>0</v>
      </c>
      <c r="AF109" s="30">
        <v>0</v>
      </c>
      <c r="AG109" s="30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30">
        <v>0</v>
      </c>
      <c r="AN109" s="30">
        <v>0</v>
      </c>
      <c r="AO109" s="30">
        <v>0</v>
      </c>
      <c r="AP109" s="30">
        <v>0</v>
      </c>
      <c r="AQ109" s="30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0</v>
      </c>
    </row>
    <row r="110" spans="1:48" ht="12.75">
      <c r="A110" s="23">
        <v>5290</v>
      </c>
      <c r="B110" s="23">
        <v>5290</v>
      </c>
      <c r="C110" s="3" t="s">
        <v>101</v>
      </c>
      <c r="D110" s="29">
        <v>-67119</v>
      </c>
      <c r="E110" s="29">
        <v>0</v>
      </c>
      <c r="F110" s="29">
        <v>0</v>
      </c>
      <c r="G110" s="29">
        <v>0</v>
      </c>
      <c r="H110" s="29">
        <v>0</v>
      </c>
      <c r="I110" s="30">
        <v>-63459</v>
      </c>
      <c r="J110" s="30">
        <v>0</v>
      </c>
      <c r="K110" s="30">
        <v>0</v>
      </c>
      <c r="L110" s="30">
        <v>0</v>
      </c>
      <c r="M110" s="30">
        <v>0</v>
      </c>
      <c r="N110" s="22">
        <v>-3660</v>
      </c>
      <c r="O110" s="22">
        <v>0</v>
      </c>
      <c r="P110" s="22">
        <v>0</v>
      </c>
      <c r="Q110" s="22">
        <v>0</v>
      </c>
      <c r="R110" s="22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30">
        <v>0</v>
      </c>
      <c r="AD110" s="30">
        <v>0</v>
      </c>
      <c r="AE110" s="30">
        <v>0</v>
      </c>
      <c r="AF110" s="30">
        <v>0</v>
      </c>
      <c r="AG110" s="30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30">
        <v>0</v>
      </c>
      <c r="AN110" s="30">
        <v>0</v>
      </c>
      <c r="AO110" s="30">
        <v>0</v>
      </c>
      <c r="AP110" s="30">
        <v>0</v>
      </c>
      <c r="AQ110" s="30">
        <v>0</v>
      </c>
      <c r="AR110" s="22">
        <v>0</v>
      </c>
      <c r="AS110" s="22">
        <v>0</v>
      </c>
      <c r="AT110" s="22">
        <v>0</v>
      </c>
      <c r="AU110" s="22">
        <v>0</v>
      </c>
      <c r="AV110" s="22">
        <v>0</v>
      </c>
    </row>
    <row r="111" spans="1:48" ht="12.75">
      <c r="A111" s="23">
        <v>5330</v>
      </c>
      <c r="B111" s="23">
        <v>5330</v>
      </c>
      <c r="C111" s="3" t="s">
        <v>102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30">
        <v>0</v>
      </c>
      <c r="AN111" s="30">
        <v>0</v>
      </c>
      <c r="AO111" s="30">
        <v>0</v>
      </c>
      <c r="AP111" s="30">
        <v>0</v>
      </c>
      <c r="AQ111" s="30">
        <v>0</v>
      </c>
      <c r="AR111" s="22">
        <v>0</v>
      </c>
      <c r="AS111" s="22">
        <v>0</v>
      </c>
      <c r="AT111" s="22">
        <v>0</v>
      </c>
      <c r="AU111" s="22">
        <v>0</v>
      </c>
      <c r="AV111" s="22">
        <v>0</v>
      </c>
    </row>
    <row r="112" spans="1:48" ht="12.75">
      <c r="A112" s="23">
        <v>5400</v>
      </c>
      <c r="B112" s="23">
        <v>5400</v>
      </c>
      <c r="C112" s="3" t="s">
        <v>103</v>
      </c>
      <c r="D112" s="29">
        <v>739269.5899999999</v>
      </c>
      <c r="E112" s="29">
        <v>233469</v>
      </c>
      <c r="F112" s="29">
        <v>534713</v>
      </c>
      <c r="G112" s="29">
        <v>717427</v>
      </c>
      <c r="H112" s="29">
        <v>961356</v>
      </c>
      <c r="I112" s="30">
        <v>159461.56</v>
      </c>
      <c r="J112" s="30">
        <v>63000</v>
      </c>
      <c r="K112" s="30">
        <v>155000</v>
      </c>
      <c r="L112" s="30">
        <v>175000</v>
      </c>
      <c r="M112" s="30">
        <v>240000</v>
      </c>
      <c r="N112" s="22">
        <v>528751.08</v>
      </c>
      <c r="O112" s="22">
        <v>156510</v>
      </c>
      <c r="P112" s="22">
        <v>351795</v>
      </c>
      <c r="Q112" s="22">
        <v>500550</v>
      </c>
      <c r="R112" s="22">
        <v>665520</v>
      </c>
      <c r="S112" s="30">
        <v>51056.95</v>
      </c>
      <c r="T112" s="30">
        <v>13959</v>
      </c>
      <c r="U112" s="30">
        <v>27918</v>
      </c>
      <c r="V112" s="30">
        <v>41877</v>
      </c>
      <c r="W112" s="30">
        <v>55836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30">
        <v>0</v>
      </c>
      <c r="AD112" s="30">
        <v>0</v>
      </c>
      <c r="AE112" s="30">
        <v>0</v>
      </c>
      <c r="AF112" s="30">
        <v>0</v>
      </c>
      <c r="AG112" s="30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0</v>
      </c>
      <c r="AM112" s="30">
        <v>0</v>
      </c>
      <c r="AN112" s="30">
        <v>0</v>
      </c>
      <c r="AO112" s="30">
        <v>0</v>
      </c>
      <c r="AP112" s="30">
        <v>0</v>
      </c>
      <c r="AQ112" s="30">
        <v>0</v>
      </c>
      <c r="AR112" s="22">
        <v>0</v>
      </c>
      <c r="AS112" s="22">
        <v>0</v>
      </c>
      <c r="AT112" s="22">
        <v>0</v>
      </c>
      <c r="AU112" s="22">
        <v>0</v>
      </c>
      <c r="AV112" s="22">
        <v>0</v>
      </c>
    </row>
    <row r="113" spans="1:48" ht="12.75">
      <c r="A113" s="23">
        <v>5425</v>
      </c>
      <c r="B113" s="23">
        <v>5425</v>
      </c>
      <c r="C113" s="3" t="s">
        <v>104</v>
      </c>
      <c r="D113" s="29">
        <v>59066.94</v>
      </c>
      <c r="E113" s="29">
        <v>14000</v>
      </c>
      <c r="F113" s="29">
        <v>28000</v>
      </c>
      <c r="G113" s="29">
        <v>42000</v>
      </c>
      <c r="H113" s="29">
        <v>55000</v>
      </c>
      <c r="I113" s="30">
        <v>59066.94</v>
      </c>
      <c r="J113" s="30">
        <v>14000</v>
      </c>
      <c r="K113" s="30">
        <v>28000</v>
      </c>
      <c r="L113" s="30">
        <v>42000</v>
      </c>
      <c r="M113" s="30">
        <v>55000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30">
        <v>0</v>
      </c>
      <c r="AN113" s="30">
        <v>0</v>
      </c>
      <c r="AO113" s="30">
        <v>0</v>
      </c>
      <c r="AP113" s="30">
        <v>0</v>
      </c>
      <c r="AQ113" s="30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</row>
    <row r="114" spans="1:48" ht="12.75">
      <c r="A114" s="23">
        <v>5800</v>
      </c>
      <c r="B114" s="23">
        <v>5800</v>
      </c>
      <c r="C114" s="3" t="s">
        <v>34</v>
      </c>
      <c r="D114" s="29">
        <v>0</v>
      </c>
      <c r="E114" s="29">
        <v>-60000</v>
      </c>
      <c r="F114" s="29">
        <v>-130000</v>
      </c>
      <c r="G114" s="29">
        <v>-210000</v>
      </c>
      <c r="H114" s="29">
        <v>-210000</v>
      </c>
      <c r="I114" s="30">
        <v>0</v>
      </c>
      <c r="J114" s="30">
        <v>-60000</v>
      </c>
      <c r="K114" s="30">
        <v>-130000</v>
      </c>
      <c r="L114" s="30">
        <v>-210000</v>
      </c>
      <c r="M114" s="30">
        <v>-210000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30">
        <v>0</v>
      </c>
      <c r="AD114" s="30">
        <v>0</v>
      </c>
      <c r="AE114" s="30">
        <v>0</v>
      </c>
      <c r="AF114" s="30">
        <v>0</v>
      </c>
      <c r="AG114" s="30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0</v>
      </c>
      <c r="AM114" s="30">
        <v>0</v>
      </c>
      <c r="AN114" s="30">
        <v>0</v>
      </c>
      <c r="AO114" s="30">
        <v>0</v>
      </c>
      <c r="AP114" s="30">
        <v>0</v>
      </c>
      <c r="AQ114" s="30">
        <v>0</v>
      </c>
      <c r="AR114" s="22">
        <v>0</v>
      </c>
      <c r="AS114" s="22">
        <v>0</v>
      </c>
      <c r="AT114" s="22">
        <v>0</v>
      </c>
      <c r="AU114" s="22">
        <v>0</v>
      </c>
      <c r="AV114" s="22">
        <v>0</v>
      </c>
    </row>
    <row r="115" spans="1:48" ht="12.75">
      <c r="A115" s="23">
        <v>5910</v>
      </c>
      <c r="B115" s="23">
        <v>5910</v>
      </c>
      <c r="C115" s="3" t="s">
        <v>169</v>
      </c>
      <c r="D115" s="29">
        <v>1872.7000000000007</v>
      </c>
      <c r="E115" s="29">
        <v>0</v>
      </c>
      <c r="F115" s="29">
        <v>0</v>
      </c>
      <c r="G115" s="29">
        <v>0</v>
      </c>
      <c r="H115" s="29">
        <v>0</v>
      </c>
      <c r="I115" s="30">
        <v>12409.52</v>
      </c>
      <c r="J115" s="30">
        <v>0</v>
      </c>
      <c r="K115" s="30">
        <v>0</v>
      </c>
      <c r="L115" s="30">
        <v>0</v>
      </c>
      <c r="M115" s="30">
        <v>0</v>
      </c>
      <c r="N115" s="22">
        <v>-9816.82</v>
      </c>
      <c r="O115" s="22">
        <v>0</v>
      </c>
      <c r="P115" s="22">
        <v>0</v>
      </c>
      <c r="Q115" s="22">
        <v>0</v>
      </c>
      <c r="R115" s="22">
        <v>0</v>
      </c>
      <c r="S115" s="30">
        <v>-720</v>
      </c>
      <c r="T115" s="30">
        <v>0</v>
      </c>
      <c r="U115" s="30">
        <v>0</v>
      </c>
      <c r="V115" s="30">
        <v>0</v>
      </c>
      <c r="W115" s="30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30">
        <v>0</v>
      </c>
      <c r="AD115" s="30">
        <v>0</v>
      </c>
      <c r="AE115" s="30">
        <v>0</v>
      </c>
      <c r="AF115" s="30">
        <v>0</v>
      </c>
      <c r="AG115" s="30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0</v>
      </c>
      <c r="AM115" s="30">
        <v>0</v>
      </c>
      <c r="AN115" s="30">
        <v>0</v>
      </c>
      <c r="AO115" s="30">
        <v>0</v>
      </c>
      <c r="AP115" s="30">
        <v>0</v>
      </c>
      <c r="AQ115" s="30">
        <v>0</v>
      </c>
      <c r="AR115" s="22">
        <v>0</v>
      </c>
      <c r="AS115" s="22">
        <v>0</v>
      </c>
      <c r="AT115" s="22">
        <v>0</v>
      </c>
      <c r="AU115" s="22">
        <v>0</v>
      </c>
      <c r="AV115" s="22">
        <v>0</v>
      </c>
    </row>
    <row r="116" spans="1:48" ht="12.75">
      <c r="A116" s="23">
        <v>5950</v>
      </c>
      <c r="B116" s="23">
        <v>5950</v>
      </c>
      <c r="C116" s="36" t="s">
        <v>105</v>
      </c>
      <c r="D116" s="29">
        <v>0</v>
      </c>
      <c r="E116" s="29">
        <v>0</v>
      </c>
      <c r="F116" s="29">
        <v>0</v>
      </c>
      <c r="G116" s="29">
        <v>0</v>
      </c>
      <c r="H116" s="29">
        <v>12000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10000</v>
      </c>
      <c r="AC116" s="30">
        <v>0</v>
      </c>
      <c r="AD116" s="30">
        <v>0</v>
      </c>
      <c r="AE116" s="30">
        <v>0</v>
      </c>
      <c r="AF116" s="30">
        <v>0</v>
      </c>
      <c r="AG116" s="30">
        <v>2000</v>
      </c>
      <c r="AH116" s="22">
        <v>0</v>
      </c>
      <c r="AI116" s="22">
        <v>0</v>
      </c>
      <c r="AJ116" s="22">
        <v>0</v>
      </c>
      <c r="AK116" s="22">
        <v>0</v>
      </c>
      <c r="AL116" s="22">
        <v>0</v>
      </c>
      <c r="AM116" s="30">
        <v>0</v>
      </c>
      <c r="AN116" s="30">
        <v>0</v>
      </c>
      <c r="AO116" s="30">
        <v>0</v>
      </c>
      <c r="AP116" s="30">
        <v>0</v>
      </c>
      <c r="AQ116" s="30">
        <v>0</v>
      </c>
      <c r="AR116" s="22">
        <v>0</v>
      </c>
      <c r="AS116" s="22">
        <v>0</v>
      </c>
      <c r="AT116" s="22">
        <v>0</v>
      </c>
      <c r="AU116" s="22">
        <v>0</v>
      </c>
      <c r="AV116" s="22">
        <v>0</v>
      </c>
    </row>
    <row r="117" spans="1:48" ht="12.75">
      <c r="A117" s="23">
        <v>5990</v>
      </c>
      <c r="B117" s="23">
        <v>5990</v>
      </c>
      <c r="C117" s="3" t="s">
        <v>106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30">
        <v>0</v>
      </c>
      <c r="AN117" s="30">
        <v>0</v>
      </c>
      <c r="AO117" s="30">
        <v>0</v>
      </c>
      <c r="AP117" s="30">
        <v>0</v>
      </c>
      <c r="AQ117" s="30">
        <v>0</v>
      </c>
      <c r="AR117" s="22">
        <v>0</v>
      </c>
      <c r="AS117" s="22">
        <v>0</v>
      </c>
      <c r="AT117" s="22">
        <v>0</v>
      </c>
      <c r="AU117" s="22">
        <v>0</v>
      </c>
      <c r="AV117" s="22">
        <v>0</v>
      </c>
    </row>
    <row r="118" spans="1:48" ht="12.75">
      <c r="A118" s="23">
        <v>7100</v>
      </c>
      <c r="B118" s="23">
        <v>7100</v>
      </c>
      <c r="C118" s="3" t="s">
        <v>128</v>
      </c>
      <c r="D118" s="29">
        <v>49296</v>
      </c>
      <c r="E118" s="29">
        <v>0</v>
      </c>
      <c r="F118" s="29">
        <v>25000</v>
      </c>
      <c r="G118" s="29">
        <v>35000</v>
      </c>
      <c r="H118" s="29">
        <v>50000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22">
        <v>49296</v>
      </c>
      <c r="O118" s="22">
        <v>0</v>
      </c>
      <c r="P118" s="22">
        <v>25000</v>
      </c>
      <c r="Q118" s="22">
        <v>35000</v>
      </c>
      <c r="R118" s="22">
        <v>50000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30">
        <v>0</v>
      </c>
      <c r="AD118" s="30">
        <v>0</v>
      </c>
      <c r="AE118" s="30">
        <v>0</v>
      </c>
      <c r="AF118" s="30">
        <v>0</v>
      </c>
      <c r="AG118" s="30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30">
        <v>0</v>
      </c>
      <c r="AN118" s="30">
        <v>0</v>
      </c>
      <c r="AO118" s="30">
        <v>0</v>
      </c>
      <c r="AP118" s="30">
        <v>0</v>
      </c>
      <c r="AQ118" s="30">
        <v>0</v>
      </c>
      <c r="AR118" s="22">
        <v>0</v>
      </c>
      <c r="AS118" s="22">
        <v>0</v>
      </c>
      <c r="AT118" s="22">
        <v>0</v>
      </c>
      <c r="AU118" s="22">
        <v>0</v>
      </c>
      <c r="AV118" s="22">
        <v>0</v>
      </c>
    </row>
    <row r="119" spans="1:48" ht="12.75">
      <c r="A119" s="19"/>
      <c r="B119" s="19"/>
      <c r="C119" s="14" t="s">
        <v>8</v>
      </c>
      <c r="D119" s="31">
        <f aca="true" t="shared" si="13" ref="D119:M119">SUM(D93:D118)</f>
        <v>7716579.08</v>
      </c>
      <c r="E119" s="31">
        <f t="shared" si="13"/>
        <v>2393812</v>
      </c>
      <c r="F119" s="31">
        <f t="shared" si="13"/>
        <v>4922976</v>
      </c>
      <c r="G119" s="31">
        <f t="shared" si="13"/>
        <v>6802250</v>
      </c>
      <c r="H119" s="31">
        <f t="shared" si="13"/>
        <v>9374952</v>
      </c>
      <c r="I119" s="32">
        <f t="shared" si="13"/>
        <v>1531528.3800000001</v>
      </c>
      <c r="J119" s="32">
        <f t="shared" si="13"/>
        <v>501000</v>
      </c>
      <c r="K119" s="32">
        <f t="shared" si="13"/>
        <v>1029000</v>
      </c>
      <c r="L119" s="32">
        <f t="shared" si="13"/>
        <v>1402000</v>
      </c>
      <c r="M119" s="32">
        <f t="shared" si="13"/>
        <v>2031000</v>
      </c>
      <c r="N119" s="15">
        <f aca="true" t="shared" si="14" ref="N119:AV119">SUM(N93:N118)</f>
        <v>4691596.2</v>
      </c>
      <c r="O119" s="15">
        <f t="shared" si="14"/>
        <v>1394384</v>
      </c>
      <c r="P119" s="15">
        <f t="shared" si="14"/>
        <v>3078080</v>
      </c>
      <c r="Q119" s="15">
        <f t="shared" si="14"/>
        <v>4387386</v>
      </c>
      <c r="R119" s="15">
        <f t="shared" si="14"/>
        <v>5817968</v>
      </c>
      <c r="S119" s="32">
        <f t="shared" si="14"/>
        <v>820639.4999999999</v>
      </c>
      <c r="T119" s="32">
        <f t="shared" si="14"/>
        <v>190504</v>
      </c>
      <c r="U119" s="32">
        <f t="shared" si="14"/>
        <v>381008</v>
      </c>
      <c r="V119" s="32">
        <f t="shared" si="14"/>
        <v>555212</v>
      </c>
      <c r="W119" s="32">
        <f t="shared" si="14"/>
        <v>762376</v>
      </c>
      <c r="X119" s="15">
        <f t="shared" si="14"/>
        <v>162014</v>
      </c>
      <c r="Y119" s="15">
        <f t="shared" si="14"/>
        <v>100000</v>
      </c>
      <c r="Z119" s="15">
        <f t="shared" si="14"/>
        <v>130000</v>
      </c>
      <c r="AA119" s="15">
        <f t="shared" si="14"/>
        <v>140000</v>
      </c>
      <c r="AB119" s="15">
        <f t="shared" si="14"/>
        <v>190000</v>
      </c>
      <c r="AC119" s="32">
        <f t="shared" si="14"/>
        <v>11100</v>
      </c>
      <c r="AD119" s="32">
        <f t="shared" si="14"/>
        <v>4484</v>
      </c>
      <c r="AE119" s="32">
        <f t="shared" si="14"/>
        <v>8968</v>
      </c>
      <c r="AF119" s="32">
        <f t="shared" si="14"/>
        <v>13452</v>
      </c>
      <c r="AG119" s="32">
        <f t="shared" si="14"/>
        <v>19936</v>
      </c>
      <c r="AH119" s="15">
        <f t="shared" si="14"/>
        <v>2352</v>
      </c>
      <c r="AI119" s="15">
        <f t="shared" si="14"/>
        <v>0</v>
      </c>
      <c r="AJ119" s="15">
        <f t="shared" si="14"/>
        <v>0</v>
      </c>
      <c r="AK119" s="15">
        <f t="shared" si="14"/>
        <v>7280</v>
      </c>
      <c r="AL119" s="15">
        <f t="shared" si="14"/>
        <v>7280</v>
      </c>
      <c r="AM119" s="32">
        <f t="shared" si="14"/>
        <v>14064</v>
      </c>
      <c r="AN119" s="32">
        <f t="shared" si="14"/>
        <v>0</v>
      </c>
      <c r="AO119" s="32">
        <f t="shared" si="14"/>
        <v>10000</v>
      </c>
      <c r="AP119" s="32">
        <f t="shared" si="14"/>
        <v>10000</v>
      </c>
      <c r="AQ119" s="32">
        <f t="shared" si="14"/>
        <v>10000</v>
      </c>
      <c r="AR119" s="15">
        <f t="shared" si="14"/>
        <v>483285</v>
      </c>
      <c r="AS119" s="15">
        <f t="shared" si="14"/>
        <v>203440</v>
      </c>
      <c r="AT119" s="15">
        <f t="shared" si="14"/>
        <v>285920</v>
      </c>
      <c r="AU119" s="15">
        <f t="shared" si="14"/>
        <v>286920</v>
      </c>
      <c r="AV119" s="15">
        <f t="shared" si="14"/>
        <v>536392</v>
      </c>
    </row>
    <row r="120" spans="1:48" ht="12.75">
      <c r="A120" s="23"/>
      <c r="B120" s="23"/>
      <c r="C120" s="3"/>
      <c r="D120" s="29"/>
      <c r="E120" s="29"/>
      <c r="F120" s="29"/>
      <c r="G120" s="29"/>
      <c r="H120" s="31"/>
      <c r="I120" s="30"/>
      <c r="J120" s="30"/>
      <c r="K120" s="30"/>
      <c r="L120" s="30"/>
      <c r="M120" s="32"/>
      <c r="N120" s="22"/>
      <c r="O120" s="22"/>
      <c r="P120" s="22"/>
      <c r="Q120" s="22"/>
      <c r="R120" s="15"/>
      <c r="S120" s="30"/>
      <c r="T120" s="30"/>
      <c r="U120" s="30"/>
      <c r="V120" s="30"/>
      <c r="W120" s="32"/>
      <c r="X120" s="22"/>
      <c r="Y120" s="22"/>
      <c r="Z120" s="22"/>
      <c r="AA120" s="22"/>
      <c r="AB120" s="15"/>
      <c r="AC120" s="30"/>
      <c r="AD120" s="30"/>
      <c r="AE120" s="30"/>
      <c r="AF120" s="30"/>
      <c r="AG120" s="32"/>
      <c r="AH120" s="22"/>
      <c r="AI120" s="22"/>
      <c r="AJ120" s="22"/>
      <c r="AK120" s="22"/>
      <c r="AL120" s="15"/>
      <c r="AM120" s="30"/>
      <c r="AN120" s="30"/>
      <c r="AO120" s="30"/>
      <c r="AP120" s="30"/>
      <c r="AQ120" s="32"/>
      <c r="AR120" s="22"/>
      <c r="AS120" s="22"/>
      <c r="AT120" s="22"/>
      <c r="AU120" s="22"/>
      <c r="AV120" s="15"/>
    </row>
    <row r="121" spans="1:48" ht="12.75">
      <c r="A121" s="23">
        <v>4120</v>
      </c>
      <c r="B121" s="23">
        <v>4120</v>
      </c>
      <c r="C121" s="3" t="s">
        <v>85</v>
      </c>
      <c r="D121" s="29">
        <v>41092.63</v>
      </c>
      <c r="E121" s="29">
        <v>0</v>
      </c>
      <c r="F121" s="29">
        <v>25000</v>
      </c>
      <c r="G121" s="29">
        <v>25000</v>
      </c>
      <c r="H121" s="29">
        <v>25000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22">
        <v>41092.63</v>
      </c>
      <c r="O121" s="22">
        <v>0</v>
      </c>
      <c r="P121" s="22">
        <v>25000</v>
      </c>
      <c r="Q121" s="22">
        <v>25000</v>
      </c>
      <c r="R121" s="22">
        <v>25000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30">
        <v>0</v>
      </c>
      <c r="AD121" s="30">
        <v>0</v>
      </c>
      <c r="AE121" s="30">
        <v>0</v>
      </c>
      <c r="AF121" s="30">
        <v>0</v>
      </c>
      <c r="AG121" s="30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0</v>
      </c>
      <c r="AM121" s="30">
        <v>0</v>
      </c>
      <c r="AN121" s="30">
        <v>0</v>
      </c>
      <c r="AO121" s="30">
        <v>0</v>
      </c>
      <c r="AP121" s="30">
        <v>0</v>
      </c>
      <c r="AQ121" s="30">
        <v>0</v>
      </c>
      <c r="AR121" s="22">
        <v>0</v>
      </c>
      <c r="AS121" s="22">
        <v>0</v>
      </c>
      <c r="AT121" s="22">
        <v>0</v>
      </c>
      <c r="AU121" s="22">
        <v>0</v>
      </c>
      <c r="AV121" s="22">
        <v>0</v>
      </c>
    </row>
    <row r="122" spans="1:48" ht="12.75">
      <c r="A122" s="23">
        <v>6320</v>
      </c>
      <c r="B122" s="23">
        <v>6320</v>
      </c>
      <c r="C122" s="3" t="s">
        <v>107</v>
      </c>
      <c r="D122" s="29">
        <v>46169.41</v>
      </c>
      <c r="E122" s="29">
        <v>27000</v>
      </c>
      <c r="F122" s="29">
        <v>57000</v>
      </c>
      <c r="G122" s="29">
        <v>57000</v>
      </c>
      <c r="H122" s="29">
        <v>82000</v>
      </c>
      <c r="I122" s="30">
        <v>46169.41</v>
      </c>
      <c r="J122" s="30">
        <v>25000</v>
      </c>
      <c r="K122" s="30">
        <v>25000</v>
      </c>
      <c r="L122" s="30">
        <v>25000</v>
      </c>
      <c r="M122" s="30">
        <v>25000</v>
      </c>
      <c r="N122" s="22">
        <v>0</v>
      </c>
      <c r="O122" s="22">
        <v>0</v>
      </c>
      <c r="P122" s="22">
        <v>30000</v>
      </c>
      <c r="Q122" s="22">
        <v>30000</v>
      </c>
      <c r="R122" s="22">
        <v>55000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22">
        <v>0</v>
      </c>
      <c r="Y122" s="22">
        <v>2000</v>
      </c>
      <c r="Z122" s="22">
        <v>2000</v>
      </c>
      <c r="AA122" s="22">
        <v>2000</v>
      </c>
      <c r="AB122" s="22">
        <v>2000</v>
      </c>
      <c r="AC122" s="30">
        <v>0</v>
      </c>
      <c r="AD122" s="30">
        <v>0</v>
      </c>
      <c r="AE122" s="30">
        <v>0</v>
      </c>
      <c r="AF122" s="30">
        <v>0</v>
      </c>
      <c r="AG122" s="30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30">
        <v>0</v>
      </c>
      <c r="AN122" s="30">
        <v>0</v>
      </c>
      <c r="AO122" s="30">
        <v>0</v>
      </c>
      <c r="AP122" s="30">
        <v>0</v>
      </c>
      <c r="AQ122" s="30">
        <v>0</v>
      </c>
      <c r="AR122" s="22">
        <v>0</v>
      </c>
      <c r="AS122" s="22">
        <v>0</v>
      </c>
      <c r="AT122" s="22">
        <v>0</v>
      </c>
      <c r="AU122" s="22">
        <v>0</v>
      </c>
      <c r="AV122" s="22">
        <v>0</v>
      </c>
    </row>
    <row r="123" spans="1:48" ht="12.75">
      <c r="A123" s="23">
        <v>6340</v>
      </c>
      <c r="B123" s="23">
        <v>6340</v>
      </c>
      <c r="C123" s="3" t="s">
        <v>108</v>
      </c>
      <c r="D123" s="29">
        <v>123834.26</v>
      </c>
      <c r="E123" s="29">
        <v>70000</v>
      </c>
      <c r="F123" s="29">
        <v>105000</v>
      </c>
      <c r="G123" s="29">
        <v>125000</v>
      </c>
      <c r="H123" s="29">
        <v>150000</v>
      </c>
      <c r="I123" s="30">
        <v>123834.26</v>
      </c>
      <c r="J123" s="30">
        <v>70000</v>
      </c>
      <c r="K123" s="30">
        <v>105000</v>
      </c>
      <c r="L123" s="30">
        <v>125000</v>
      </c>
      <c r="M123" s="30">
        <v>150000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22">
        <v>0</v>
      </c>
      <c r="AI123" s="22">
        <v>0</v>
      </c>
      <c r="AJ123" s="22">
        <v>0</v>
      </c>
      <c r="AK123" s="22">
        <v>0</v>
      </c>
      <c r="AL123" s="22">
        <v>0</v>
      </c>
      <c r="AM123" s="30">
        <v>0</v>
      </c>
      <c r="AN123" s="30">
        <v>0</v>
      </c>
      <c r="AO123" s="30">
        <v>0</v>
      </c>
      <c r="AP123" s="30">
        <v>0</v>
      </c>
      <c r="AQ123" s="30">
        <v>0</v>
      </c>
      <c r="AR123" s="22">
        <v>0</v>
      </c>
      <c r="AS123" s="22">
        <v>0</v>
      </c>
      <c r="AT123" s="22">
        <v>0</v>
      </c>
      <c r="AU123" s="22">
        <v>0</v>
      </c>
      <c r="AV123" s="22">
        <v>0</v>
      </c>
    </row>
    <row r="124" spans="1:48" ht="12.75">
      <c r="A124" s="23">
        <v>6360</v>
      </c>
      <c r="B124" s="23">
        <v>6360</v>
      </c>
      <c r="C124" s="3" t="s">
        <v>175</v>
      </c>
      <c r="D124" s="29">
        <v>375</v>
      </c>
      <c r="E124" s="29">
        <v>0</v>
      </c>
      <c r="F124" s="29">
        <v>0</v>
      </c>
      <c r="G124" s="29">
        <v>0</v>
      </c>
      <c r="H124" s="29">
        <v>0</v>
      </c>
      <c r="I124" s="30">
        <v>375</v>
      </c>
      <c r="J124" s="30">
        <v>0</v>
      </c>
      <c r="K124" s="30">
        <v>0</v>
      </c>
      <c r="L124" s="30">
        <v>0</v>
      </c>
      <c r="M124" s="30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30">
        <v>0</v>
      </c>
      <c r="AD124" s="30">
        <v>0</v>
      </c>
      <c r="AE124" s="30">
        <v>0</v>
      </c>
      <c r="AF124" s="30">
        <v>0</v>
      </c>
      <c r="AG124" s="30">
        <v>0</v>
      </c>
      <c r="AH124" s="22">
        <v>0</v>
      </c>
      <c r="AI124" s="22">
        <v>0</v>
      </c>
      <c r="AJ124" s="22">
        <v>0</v>
      </c>
      <c r="AK124" s="22">
        <v>0</v>
      </c>
      <c r="AL124" s="22">
        <v>0</v>
      </c>
      <c r="AM124" s="30">
        <v>0</v>
      </c>
      <c r="AN124" s="30">
        <v>0</v>
      </c>
      <c r="AO124" s="30">
        <v>0</v>
      </c>
      <c r="AP124" s="30">
        <v>0</v>
      </c>
      <c r="AQ124" s="30">
        <v>0</v>
      </c>
      <c r="AR124" s="22">
        <v>0</v>
      </c>
      <c r="AS124" s="22">
        <v>0</v>
      </c>
      <c r="AT124" s="22">
        <v>0</v>
      </c>
      <c r="AU124" s="22">
        <v>0</v>
      </c>
      <c r="AV124" s="22">
        <v>0</v>
      </c>
    </row>
    <row r="125" spans="1:48" ht="12.75">
      <c r="A125" s="23">
        <v>6420</v>
      </c>
      <c r="B125" s="23">
        <v>6420</v>
      </c>
      <c r="C125" s="3" t="s">
        <v>109</v>
      </c>
      <c r="D125" s="29">
        <v>104529.83</v>
      </c>
      <c r="E125" s="29">
        <v>46500</v>
      </c>
      <c r="F125" s="29">
        <v>71500</v>
      </c>
      <c r="G125" s="29">
        <v>91500</v>
      </c>
      <c r="H125" s="29">
        <v>108000</v>
      </c>
      <c r="I125" s="30">
        <v>97305.5</v>
      </c>
      <c r="J125" s="30">
        <v>40000</v>
      </c>
      <c r="K125" s="30">
        <v>60000</v>
      </c>
      <c r="L125" s="30">
        <v>80000</v>
      </c>
      <c r="M125" s="30">
        <v>90000</v>
      </c>
      <c r="N125" s="22">
        <v>5234.83</v>
      </c>
      <c r="O125" s="22">
        <v>5000</v>
      </c>
      <c r="P125" s="22">
        <v>10000</v>
      </c>
      <c r="Q125" s="22">
        <v>10000</v>
      </c>
      <c r="R125" s="22">
        <v>15000</v>
      </c>
      <c r="S125" s="30">
        <v>1989.5</v>
      </c>
      <c r="T125" s="30">
        <v>1500</v>
      </c>
      <c r="U125" s="30">
        <v>1500</v>
      </c>
      <c r="V125" s="30">
        <v>1500</v>
      </c>
      <c r="W125" s="30">
        <v>3000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30">
        <v>0</v>
      </c>
      <c r="AD125" s="30">
        <v>0</v>
      </c>
      <c r="AE125" s="30">
        <v>0</v>
      </c>
      <c r="AF125" s="30">
        <v>0</v>
      </c>
      <c r="AG125" s="30">
        <v>0</v>
      </c>
      <c r="AH125" s="22">
        <v>0</v>
      </c>
      <c r="AI125" s="22">
        <v>0</v>
      </c>
      <c r="AJ125" s="22">
        <v>0</v>
      </c>
      <c r="AK125" s="22">
        <v>0</v>
      </c>
      <c r="AL125" s="22">
        <v>0</v>
      </c>
      <c r="AM125" s="30">
        <v>0</v>
      </c>
      <c r="AN125" s="30">
        <v>0</v>
      </c>
      <c r="AO125" s="30">
        <v>0</v>
      </c>
      <c r="AP125" s="30">
        <v>0</v>
      </c>
      <c r="AQ125" s="30">
        <v>0</v>
      </c>
      <c r="AR125" s="22">
        <v>0</v>
      </c>
      <c r="AS125" s="22">
        <v>0</v>
      </c>
      <c r="AT125" s="22">
        <v>0</v>
      </c>
      <c r="AU125" s="22">
        <v>0</v>
      </c>
      <c r="AV125" s="22">
        <v>0</v>
      </c>
    </row>
    <row r="126" spans="1:48" ht="12.75">
      <c r="A126" s="23">
        <v>6430</v>
      </c>
      <c r="B126" s="23">
        <v>6430</v>
      </c>
      <c r="C126" s="3" t="s">
        <v>166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30">
        <v>0</v>
      </c>
      <c r="AD126" s="30">
        <v>0</v>
      </c>
      <c r="AE126" s="30">
        <v>0</v>
      </c>
      <c r="AF126" s="30">
        <v>0</v>
      </c>
      <c r="AG126" s="30">
        <v>0</v>
      </c>
      <c r="AH126" s="22">
        <v>0</v>
      </c>
      <c r="AI126" s="22">
        <v>0</v>
      </c>
      <c r="AJ126" s="22">
        <v>0</v>
      </c>
      <c r="AK126" s="22">
        <v>0</v>
      </c>
      <c r="AL126" s="22">
        <v>0</v>
      </c>
      <c r="AM126" s="30">
        <v>0</v>
      </c>
      <c r="AN126" s="30">
        <v>0</v>
      </c>
      <c r="AO126" s="30">
        <v>0</v>
      </c>
      <c r="AP126" s="30">
        <v>0</v>
      </c>
      <c r="AQ126" s="30">
        <v>0</v>
      </c>
      <c r="AR126" s="22">
        <v>0</v>
      </c>
      <c r="AS126" s="22">
        <v>0</v>
      </c>
      <c r="AT126" s="22">
        <v>0</v>
      </c>
      <c r="AU126" s="22">
        <v>0</v>
      </c>
      <c r="AV126" s="22">
        <v>0</v>
      </c>
    </row>
    <row r="127" spans="1:48" ht="12.75">
      <c r="A127" s="23">
        <v>6500</v>
      </c>
      <c r="B127" s="23">
        <v>6500</v>
      </c>
      <c r="C127" s="3" t="s">
        <v>110</v>
      </c>
      <c r="D127" s="29">
        <v>297778.83</v>
      </c>
      <c r="E127" s="29">
        <v>4000</v>
      </c>
      <c r="F127" s="29">
        <v>24000</v>
      </c>
      <c r="G127" s="29">
        <v>46000</v>
      </c>
      <c r="H127" s="29">
        <v>60000</v>
      </c>
      <c r="I127" s="30">
        <v>27117.11</v>
      </c>
      <c r="J127" s="30">
        <v>0</v>
      </c>
      <c r="K127" s="30">
        <v>5000</v>
      </c>
      <c r="L127" s="30">
        <v>10000</v>
      </c>
      <c r="M127" s="30">
        <v>10000</v>
      </c>
      <c r="N127" s="22">
        <v>253538.72</v>
      </c>
      <c r="O127" s="22">
        <v>0</v>
      </c>
      <c r="P127" s="22">
        <v>15000</v>
      </c>
      <c r="Q127" s="22">
        <v>30000</v>
      </c>
      <c r="R127" s="22">
        <v>40000</v>
      </c>
      <c r="S127" s="30">
        <v>17123</v>
      </c>
      <c r="T127" s="30">
        <v>4000</v>
      </c>
      <c r="U127" s="30">
        <v>4000</v>
      </c>
      <c r="V127" s="30">
        <v>6000</v>
      </c>
      <c r="W127" s="30">
        <v>10000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30">
        <v>0</v>
      </c>
      <c r="AD127" s="30">
        <v>0</v>
      </c>
      <c r="AE127" s="30">
        <v>0</v>
      </c>
      <c r="AF127" s="30">
        <v>0</v>
      </c>
      <c r="AG127" s="30">
        <v>0</v>
      </c>
      <c r="AH127" s="22">
        <v>0</v>
      </c>
      <c r="AI127" s="22">
        <v>0</v>
      </c>
      <c r="AJ127" s="22">
        <v>0</v>
      </c>
      <c r="AK127" s="22">
        <v>0</v>
      </c>
      <c r="AL127" s="22">
        <v>0</v>
      </c>
      <c r="AM127" s="30">
        <v>0</v>
      </c>
      <c r="AN127" s="30">
        <v>0</v>
      </c>
      <c r="AO127" s="30">
        <v>0</v>
      </c>
      <c r="AP127" s="30">
        <v>0</v>
      </c>
      <c r="AQ127" s="30">
        <v>0</v>
      </c>
      <c r="AR127" s="22">
        <v>0</v>
      </c>
      <c r="AS127" s="22">
        <v>0</v>
      </c>
      <c r="AT127" s="22">
        <v>0</v>
      </c>
      <c r="AU127" s="22">
        <v>0</v>
      </c>
      <c r="AV127" s="22">
        <v>0</v>
      </c>
    </row>
    <row r="128" spans="1:48" ht="12.75">
      <c r="A128" s="23">
        <v>6600</v>
      </c>
      <c r="B128" s="23">
        <v>6600</v>
      </c>
      <c r="C128" s="3" t="s">
        <v>113</v>
      </c>
      <c r="D128" s="29">
        <v>0</v>
      </c>
      <c r="E128" s="29">
        <v>0</v>
      </c>
      <c r="F128" s="29">
        <v>0</v>
      </c>
      <c r="G128" s="29">
        <v>0</v>
      </c>
      <c r="H128" s="29">
        <v>10000</v>
      </c>
      <c r="I128" s="30">
        <v>0</v>
      </c>
      <c r="J128" s="30">
        <v>0</v>
      </c>
      <c r="K128" s="30">
        <v>0</v>
      </c>
      <c r="L128" s="30">
        <v>0</v>
      </c>
      <c r="M128" s="30">
        <v>10000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30">
        <v>0</v>
      </c>
      <c r="AD128" s="30">
        <v>0</v>
      </c>
      <c r="AE128" s="30">
        <v>0</v>
      </c>
      <c r="AF128" s="30">
        <v>0</v>
      </c>
      <c r="AG128" s="30">
        <v>0</v>
      </c>
      <c r="AH128" s="22">
        <v>0</v>
      </c>
      <c r="AI128" s="22">
        <v>0</v>
      </c>
      <c r="AJ128" s="22">
        <v>0</v>
      </c>
      <c r="AK128" s="22">
        <v>0</v>
      </c>
      <c r="AL128" s="22">
        <v>0</v>
      </c>
      <c r="AM128" s="30">
        <v>0</v>
      </c>
      <c r="AN128" s="30">
        <v>0</v>
      </c>
      <c r="AO128" s="30">
        <v>0</v>
      </c>
      <c r="AP128" s="30">
        <v>0</v>
      </c>
      <c r="AQ128" s="30">
        <v>0</v>
      </c>
      <c r="AR128" s="22">
        <v>0</v>
      </c>
      <c r="AS128" s="22">
        <v>0</v>
      </c>
      <c r="AT128" s="22">
        <v>0</v>
      </c>
      <c r="AU128" s="22">
        <v>0</v>
      </c>
      <c r="AV128" s="22">
        <v>0</v>
      </c>
    </row>
    <row r="129" spans="1:48" ht="12.75">
      <c r="A129" s="23">
        <v>6610</v>
      </c>
      <c r="B129" s="23">
        <v>6610</v>
      </c>
      <c r="C129" s="3" t="s">
        <v>164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  <c r="AH129" s="22">
        <v>0</v>
      </c>
      <c r="AI129" s="22">
        <v>0</v>
      </c>
      <c r="AJ129" s="22">
        <v>0</v>
      </c>
      <c r="AK129" s="22">
        <v>0</v>
      </c>
      <c r="AL129" s="22">
        <v>0</v>
      </c>
      <c r="AM129" s="30">
        <v>0</v>
      </c>
      <c r="AN129" s="30">
        <v>0</v>
      </c>
      <c r="AO129" s="30">
        <v>0</v>
      </c>
      <c r="AP129" s="30">
        <v>0</v>
      </c>
      <c r="AQ129" s="30">
        <v>0</v>
      </c>
      <c r="AR129" s="22">
        <v>0</v>
      </c>
      <c r="AS129" s="22">
        <v>0</v>
      </c>
      <c r="AT129" s="22">
        <v>0</v>
      </c>
      <c r="AU129" s="22">
        <v>0</v>
      </c>
      <c r="AV129" s="22">
        <v>0</v>
      </c>
    </row>
    <row r="130" spans="1:48" ht="12.75">
      <c r="A130" s="23">
        <v>6620</v>
      </c>
      <c r="B130" s="23">
        <v>6620</v>
      </c>
      <c r="C130" s="3" t="s">
        <v>114</v>
      </c>
      <c r="D130" s="29">
        <v>5303.97</v>
      </c>
      <c r="E130" s="29">
        <v>0</v>
      </c>
      <c r="F130" s="29">
        <v>50000</v>
      </c>
      <c r="G130" s="29">
        <v>75000</v>
      </c>
      <c r="H130" s="29">
        <v>100000</v>
      </c>
      <c r="I130" s="30">
        <v>3593.75</v>
      </c>
      <c r="J130" s="30">
        <v>0</v>
      </c>
      <c r="K130" s="30">
        <v>0</v>
      </c>
      <c r="L130" s="30">
        <v>0</v>
      </c>
      <c r="M130" s="30">
        <v>0</v>
      </c>
      <c r="N130" s="22">
        <v>1710.22</v>
      </c>
      <c r="O130" s="22">
        <v>0</v>
      </c>
      <c r="P130" s="22">
        <v>50000</v>
      </c>
      <c r="Q130" s="22">
        <v>75000</v>
      </c>
      <c r="R130" s="22">
        <v>100000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30">
        <v>0</v>
      </c>
      <c r="AD130" s="30">
        <v>0</v>
      </c>
      <c r="AE130" s="30">
        <v>0</v>
      </c>
      <c r="AF130" s="30">
        <v>0</v>
      </c>
      <c r="AG130" s="30">
        <v>0</v>
      </c>
      <c r="AH130" s="22">
        <v>0</v>
      </c>
      <c r="AI130" s="22">
        <v>0</v>
      </c>
      <c r="AJ130" s="22">
        <v>0</v>
      </c>
      <c r="AK130" s="22">
        <v>0</v>
      </c>
      <c r="AL130" s="22">
        <v>0</v>
      </c>
      <c r="AM130" s="30">
        <v>0</v>
      </c>
      <c r="AN130" s="30">
        <v>0</v>
      </c>
      <c r="AO130" s="30">
        <v>0</v>
      </c>
      <c r="AP130" s="30">
        <v>0</v>
      </c>
      <c r="AQ130" s="30">
        <v>0</v>
      </c>
      <c r="AR130" s="22">
        <v>0</v>
      </c>
      <c r="AS130" s="22">
        <v>0</v>
      </c>
      <c r="AT130" s="22">
        <v>0</v>
      </c>
      <c r="AU130" s="22">
        <v>0</v>
      </c>
      <c r="AV130" s="22">
        <v>0</v>
      </c>
    </row>
    <row r="131" spans="1:48" ht="12.75">
      <c r="A131" s="23">
        <v>6625</v>
      </c>
      <c r="B131" s="23">
        <v>6625</v>
      </c>
      <c r="C131" s="3" t="s">
        <v>115</v>
      </c>
      <c r="D131" s="29">
        <v>696973.85</v>
      </c>
      <c r="E131" s="29">
        <v>100000</v>
      </c>
      <c r="F131" s="29">
        <v>125000</v>
      </c>
      <c r="G131" s="29">
        <v>150000</v>
      </c>
      <c r="H131" s="29">
        <v>200000</v>
      </c>
      <c r="I131" s="30">
        <v>696973.85</v>
      </c>
      <c r="J131" s="30">
        <v>100000</v>
      </c>
      <c r="K131" s="30">
        <v>125000</v>
      </c>
      <c r="L131" s="30">
        <v>150000</v>
      </c>
      <c r="M131" s="30">
        <v>200000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30">
        <v>0</v>
      </c>
      <c r="AD131" s="30">
        <v>0</v>
      </c>
      <c r="AE131" s="30">
        <v>0</v>
      </c>
      <c r="AF131" s="30">
        <v>0</v>
      </c>
      <c r="AG131" s="30">
        <v>0</v>
      </c>
      <c r="AH131" s="22">
        <v>0</v>
      </c>
      <c r="AI131" s="22">
        <v>0</v>
      </c>
      <c r="AJ131" s="22">
        <v>0</v>
      </c>
      <c r="AK131" s="22">
        <v>0</v>
      </c>
      <c r="AL131" s="22">
        <v>0</v>
      </c>
      <c r="AM131" s="30">
        <v>0</v>
      </c>
      <c r="AN131" s="30">
        <v>0</v>
      </c>
      <c r="AO131" s="30">
        <v>0</v>
      </c>
      <c r="AP131" s="30">
        <v>0</v>
      </c>
      <c r="AQ131" s="30">
        <v>0</v>
      </c>
      <c r="AR131" s="22">
        <v>0</v>
      </c>
      <c r="AS131" s="22">
        <v>0</v>
      </c>
      <c r="AT131" s="22">
        <v>0</v>
      </c>
      <c r="AU131" s="22">
        <v>0</v>
      </c>
      <c r="AV131" s="22">
        <v>0</v>
      </c>
    </row>
    <row r="132" spans="1:48" ht="12.75">
      <c r="A132" s="23">
        <v>6630</v>
      </c>
      <c r="B132" s="23">
        <v>6630</v>
      </c>
      <c r="C132" s="3" t="s">
        <v>116</v>
      </c>
      <c r="D132" s="29">
        <v>1108308.0299999998</v>
      </c>
      <c r="E132" s="29">
        <v>441500</v>
      </c>
      <c r="F132" s="29">
        <v>593000</v>
      </c>
      <c r="G132" s="29">
        <v>769500</v>
      </c>
      <c r="H132" s="29">
        <v>1011000</v>
      </c>
      <c r="I132" s="30">
        <v>23591.28</v>
      </c>
      <c r="J132" s="30">
        <v>0</v>
      </c>
      <c r="K132" s="30">
        <v>0</v>
      </c>
      <c r="L132" s="30">
        <v>0</v>
      </c>
      <c r="M132" s="30">
        <v>0</v>
      </c>
      <c r="N132" s="22">
        <v>909770.62</v>
      </c>
      <c r="O132" s="22">
        <v>400000</v>
      </c>
      <c r="P132" s="22">
        <v>500000</v>
      </c>
      <c r="Q132" s="22">
        <v>650000</v>
      </c>
      <c r="R132" s="22">
        <v>800000</v>
      </c>
      <c r="S132" s="30">
        <v>71653.95</v>
      </c>
      <c r="T132" s="30">
        <v>0</v>
      </c>
      <c r="U132" s="30">
        <v>35000</v>
      </c>
      <c r="V132" s="30">
        <v>35000</v>
      </c>
      <c r="W132" s="30">
        <v>70000</v>
      </c>
      <c r="X132" s="22">
        <v>87660.4</v>
      </c>
      <c r="Y132" s="22">
        <v>40000</v>
      </c>
      <c r="Z132" s="22">
        <v>40000</v>
      </c>
      <c r="AA132" s="22">
        <v>65000</v>
      </c>
      <c r="AB132" s="22">
        <v>120000</v>
      </c>
      <c r="AC132" s="30">
        <v>1049.4</v>
      </c>
      <c r="AD132" s="30">
        <v>1500</v>
      </c>
      <c r="AE132" s="30">
        <v>3000</v>
      </c>
      <c r="AF132" s="30">
        <v>4500</v>
      </c>
      <c r="AG132" s="30">
        <v>6000</v>
      </c>
      <c r="AH132" s="22">
        <v>14582.38</v>
      </c>
      <c r="AI132" s="22">
        <v>0</v>
      </c>
      <c r="AJ132" s="22">
        <v>15000</v>
      </c>
      <c r="AK132" s="22">
        <v>15000</v>
      </c>
      <c r="AL132" s="22">
        <v>15000</v>
      </c>
      <c r="AM132" s="30">
        <v>0</v>
      </c>
      <c r="AN132" s="30">
        <v>0</v>
      </c>
      <c r="AO132" s="30">
        <v>0</v>
      </c>
      <c r="AP132" s="30">
        <v>0</v>
      </c>
      <c r="AQ132" s="30">
        <v>0</v>
      </c>
      <c r="AR132" s="22">
        <v>0</v>
      </c>
      <c r="AS132" s="22">
        <v>0</v>
      </c>
      <c r="AT132" s="22">
        <v>0</v>
      </c>
      <c r="AU132" s="22">
        <v>0</v>
      </c>
      <c r="AV132" s="22">
        <v>0</v>
      </c>
    </row>
    <row r="133" spans="1:48" ht="12.75">
      <c r="A133" s="23">
        <v>6700</v>
      </c>
      <c r="B133" s="23">
        <v>6700</v>
      </c>
      <c r="C133" s="3" t="s">
        <v>117</v>
      </c>
      <c r="D133" s="29">
        <v>45625</v>
      </c>
      <c r="E133" s="29">
        <v>25000</v>
      </c>
      <c r="F133" s="29">
        <v>25000</v>
      </c>
      <c r="G133" s="29">
        <v>25000</v>
      </c>
      <c r="H133" s="29">
        <v>40000</v>
      </c>
      <c r="I133" s="30">
        <v>45625</v>
      </c>
      <c r="J133" s="30">
        <v>25000</v>
      </c>
      <c r="K133" s="30">
        <v>25000</v>
      </c>
      <c r="L133" s="30">
        <v>25000</v>
      </c>
      <c r="M133" s="30">
        <v>40000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22">
        <v>0</v>
      </c>
      <c r="AI133" s="22">
        <v>0</v>
      </c>
      <c r="AJ133" s="22">
        <v>0</v>
      </c>
      <c r="AK133" s="22">
        <v>0</v>
      </c>
      <c r="AL133" s="22">
        <v>0</v>
      </c>
      <c r="AM133" s="30">
        <v>0</v>
      </c>
      <c r="AN133" s="30">
        <v>0</v>
      </c>
      <c r="AO133" s="30">
        <v>0</v>
      </c>
      <c r="AP133" s="30">
        <v>0</v>
      </c>
      <c r="AQ133" s="30">
        <v>0</v>
      </c>
      <c r="AR133" s="22">
        <v>0</v>
      </c>
      <c r="AS133" s="22">
        <v>0</v>
      </c>
      <c r="AT133" s="22">
        <v>0</v>
      </c>
      <c r="AU133" s="22">
        <v>0</v>
      </c>
      <c r="AV133" s="22">
        <v>0</v>
      </c>
    </row>
    <row r="134" spans="1:48" ht="12.75">
      <c r="A134" s="23">
        <v>6710</v>
      </c>
      <c r="B134" s="23">
        <v>6710</v>
      </c>
      <c r="C134" s="3" t="s">
        <v>118</v>
      </c>
      <c r="D134" s="29">
        <v>277579.98</v>
      </c>
      <c r="E134" s="29">
        <v>90000</v>
      </c>
      <c r="F134" s="29">
        <v>150000</v>
      </c>
      <c r="G134" s="29">
        <v>200000</v>
      </c>
      <c r="H134" s="29">
        <v>225000</v>
      </c>
      <c r="I134" s="30">
        <v>277579.98</v>
      </c>
      <c r="J134" s="30">
        <v>90000</v>
      </c>
      <c r="K134" s="30">
        <v>150000</v>
      </c>
      <c r="L134" s="30">
        <v>200000</v>
      </c>
      <c r="M134" s="30">
        <v>225000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0</v>
      </c>
      <c r="AH134" s="22">
        <v>0</v>
      </c>
      <c r="AI134" s="22">
        <v>0</v>
      </c>
      <c r="AJ134" s="22">
        <v>0</v>
      </c>
      <c r="AK134" s="22">
        <v>0</v>
      </c>
      <c r="AL134" s="22">
        <v>0</v>
      </c>
      <c r="AM134" s="30">
        <v>0</v>
      </c>
      <c r="AN134" s="30">
        <v>0</v>
      </c>
      <c r="AO134" s="30">
        <v>0</v>
      </c>
      <c r="AP134" s="30">
        <v>0</v>
      </c>
      <c r="AQ134" s="30">
        <v>0</v>
      </c>
      <c r="AR134" s="22">
        <v>0</v>
      </c>
      <c r="AS134" s="22">
        <v>0</v>
      </c>
      <c r="AT134" s="22">
        <v>0</v>
      </c>
      <c r="AU134" s="22">
        <v>0</v>
      </c>
      <c r="AV134" s="22">
        <v>0</v>
      </c>
    </row>
    <row r="135" spans="1:48" ht="12.75">
      <c r="A135" s="23">
        <v>6790</v>
      </c>
      <c r="B135" s="23">
        <v>6790</v>
      </c>
      <c r="C135" s="3" t="s">
        <v>119</v>
      </c>
      <c r="D135" s="29">
        <v>12500</v>
      </c>
      <c r="E135" s="29">
        <v>0</v>
      </c>
      <c r="F135" s="29">
        <v>0</v>
      </c>
      <c r="G135" s="29">
        <v>0</v>
      </c>
      <c r="H135" s="29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22">
        <v>12500</v>
      </c>
      <c r="O135" s="22">
        <v>0</v>
      </c>
      <c r="P135" s="22">
        <v>0</v>
      </c>
      <c r="Q135" s="22">
        <v>0</v>
      </c>
      <c r="R135" s="22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30">
        <v>0</v>
      </c>
      <c r="AD135" s="30">
        <v>0</v>
      </c>
      <c r="AE135" s="30">
        <v>0</v>
      </c>
      <c r="AF135" s="30">
        <v>0</v>
      </c>
      <c r="AG135" s="30">
        <v>0</v>
      </c>
      <c r="AH135" s="22">
        <v>0</v>
      </c>
      <c r="AI135" s="22">
        <v>0</v>
      </c>
      <c r="AJ135" s="22">
        <v>0</v>
      </c>
      <c r="AK135" s="22">
        <v>0</v>
      </c>
      <c r="AL135" s="22">
        <v>0</v>
      </c>
      <c r="AM135" s="30">
        <v>0</v>
      </c>
      <c r="AN135" s="30">
        <v>0</v>
      </c>
      <c r="AO135" s="30">
        <v>0</v>
      </c>
      <c r="AP135" s="30">
        <v>0</v>
      </c>
      <c r="AQ135" s="30">
        <v>0</v>
      </c>
      <c r="AR135" s="22">
        <v>0</v>
      </c>
      <c r="AS135" s="22">
        <v>0</v>
      </c>
      <c r="AT135" s="22">
        <v>0</v>
      </c>
      <c r="AU135" s="22">
        <v>0</v>
      </c>
      <c r="AV135" s="22">
        <v>0</v>
      </c>
    </row>
    <row r="136" spans="1:48" ht="12.75">
      <c r="A136" s="23">
        <v>6800</v>
      </c>
      <c r="B136" s="23">
        <v>6800</v>
      </c>
      <c r="C136" s="3" t="s">
        <v>120</v>
      </c>
      <c r="D136" s="29">
        <v>24314.280000000002</v>
      </c>
      <c r="E136" s="29">
        <v>5000</v>
      </c>
      <c r="F136" s="29">
        <v>10000</v>
      </c>
      <c r="G136" s="29">
        <v>15000</v>
      </c>
      <c r="H136" s="29">
        <v>20000</v>
      </c>
      <c r="I136" s="30">
        <v>23289.38</v>
      </c>
      <c r="J136" s="30">
        <v>5000</v>
      </c>
      <c r="K136" s="30">
        <v>10000</v>
      </c>
      <c r="L136" s="30">
        <v>15000</v>
      </c>
      <c r="M136" s="30">
        <v>20000</v>
      </c>
      <c r="N136" s="22">
        <v>1024.9</v>
      </c>
      <c r="O136" s="22">
        <v>0</v>
      </c>
      <c r="P136" s="22">
        <v>0</v>
      </c>
      <c r="Q136" s="22">
        <v>0</v>
      </c>
      <c r="R136" s="22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0</v>
      </c>
      <c r="AH136" s="22">
        <v>0</v>
      </c>
      <c r="AI136" s="22">
        <v>0</v>
      </c>
      <c r="AJ136" s="22">
        <v>0</v>
      </c>
      <c r="AK136" s="22">
        <v>0</v>
      </c>
      <c r="AL136" s="22">
        <v>0</v>
      </c>
      <c r="AM136" s="30">
        <v>0</v>
      </c>
      <c r="AN136" s="30">
        <v>0</v>
      </c>
      <c r="AO136" s="30">
        <v>0</v>
      </c>
      <c r="AP136" s="30">
        <v>0</v>
      </c>
      <c r="AQ136" s="30">
        <v>0</v>
      </c>
      <c r="AR136" s="22">
        <v>0</v>
      </c>
      <c r="AS136" s="22">
        <v>0</v>
      </c>
      <c r="AT136" s="22">
        <v>0</v>
      </c>
      <c r="AU136" s="22">
        <v>0</v>
      </c>
      <c r="AV136" s="22">
        <v>0</v>
      </c>
    </row>
    <row r="137" spans="1:48" ht="12.75">
      <c r="A137" s="23">
        <v>6815</v>
      </c>
      <c r="B137" s="23">
        <v>6815</v>
      </c>
      <c r="C137" s="3" t="s">
        <v>121</v>
      </c>
      <c r="D137" s="29">
        <v>114931.45</v>
      </c>
      <c r="E137" s="29">
        <v>24500</v>
      </c>
      <c r="F137" s="29">
        <v>27000</v>
      </c>
      <c r="G137" s="29">
        <v>31500</v>
      </c>
      <c r="H137" s="29">
        <v>34000</v>
      </c>
      <c r="I137" s="30">
        <v>32862.7</v>
      </c>
      <c r="J137" s="30">
        <v>22000</v>
      </c>
      <c r="K137" s="30">
        <v>22000</v>
      </c>
      <c r="L137" s="30">
        <v>24000</v>
      </c>
      <c r="M137" s="30">
        <v>24000</v>
      </c>
      <c r="N137" s="22">
        <v>63208.75</v>
      </c>
      <c r="O137" s="22">
        <v>0</v>
      </c>
      <c r="P137" s="22">
        <v>0</v>
      </c>
      <c r="Q137" s="22">
        <v>0</v>
      </c>
      <c r="R137" s="22">
        <v>0</v>
      </c>
      <c r="S137" s="30">
        <v>12890</v>
      </c>
      <c r="T137" s="30">
        <v>2500</v>
      </c>
      <c r="U137" s="30">
        <v>5000</v>
      </c>
      <c r="V137" s="30">
        <v>7500</v>
      </c>
      <c r="W137" s="30">
        <v>10000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30">
        <v>0</v>
      </c>
      <c r="AD137" s="30">
        <v>0</v>
      </c>
      <c r="AE137" s="30">
        <v>0</v>
      </c>
      <c r="AF137" s="30">
        <v>0</v>
      </c>
      <c r="AG137" s="30">
        <v>0</v>
      </c>
      <c r="AH137" s="22">
        <v>0</v>
      </c>
      <c r="AI137" s="22">
        <v>0</v>
      </c>
      <c r="AJ137" s="22">
        <v>0</v>
      </c>
      <c r="AK137" s="22">
        <v>0</v>
      </c>
      <c r="AL137" s="22">
        <v>0</v>
      </c>
      <c r="AM137" s="30">
        <v>0</v>
      </c>
      <c r="AN137" s="30">
        <v>0</v>
      </c>
      <c r="AO137" s="30">
        <v>0</v>
      </c>
      <c r="AP137" s="30">
        <v>0</v>
      </c>
      <c r="AQ137" s="30">
        <v>0</v>
      </c>
      <c r="AR137" s="22">
        <v>5970</v>
      </c>
      <c r="AS137" s="22">
        <v>0</v>
      </c>
      <c r="AT137" s="22">
        <v>0</v>
      </c>
      <c r="AU137" s="22">
        <v>0</v>
      </c>
      <c r="AV137" s="22">
        <v>0</v>
      </c>
    </row>
    <row r="138" spans="1:48" ht="12.75">
      <c r="A138" s="23">
        <v>6820</v>
      </c>
      <c r="B138" s="23">
        <v>6820</v>
      </c>
      <c r="C138" s="3" t="s">
        <v>122</v>
      </c>
      <c r="D138" s="29">
        <v>56809.88</v>
      </c>
      <c r="E138" s="29">
        <v>0</v>
      </c>
      <c r="F138" s="29">
        <v>0</v>
      </c>
      <c r="G138" s="29">
        <v>5000</v>
      </c>
      <c r="H138" s="29">
        <v>5000</v>
      </c>
      <c r="I138" s="30">
        <v>39133.63</v>
      </c>
      <c r="J138" s="30">
        <v>0</v>
      </c>
      <c r="K138" s="30">
        <v>0</v>
      </c>
      <c r="L138" s="30">
        <v>5000</v>
      </c>
      <c r="M138" s="30">
        <v>5000</v>
      </c>
      <c r="N138" s="22">
        <v>1118.75</v>
      </c>
      <c r="O138" s="22">
        <v>0</v>
      </c>
      <c r="P138" s="22">
        <v>0</v>
      </c>
      <c r="Q138" s="22">
        <v>0</v>
      </c>
      <c r="R138" s="22">
        <v>0</v>
      </c>
      <c r="S138" s="30">
        <v>450</v>
      </c>
      <c r="T138" s="30">
        <v>0</v>
      </c>
      <c r="U138" s="30">
        <v>0</v>
      </c>
      <c r="V138" s="30">
        <v>0</v>
      </c>
      <c r="W138" s="30">
        <v>0</v>
      </c>
      <c r="X138" s="22">
        <v>2688.75</v>
      </c>
      <c r="Y138" s="22">
        <v>0</v>
      </c>
      <c r="Z138" s="22">
        <v>0</v>
      </c>
      <c r="AA138" s="22">
        <v>0</v>
      </c>
      <c r="AB138" s="22">
        <v>0</v>
      </c>
      <c r="AC138" s="30">
        <v>0</v>
      </c>
      <c r="AD138" s="30">
        <v>0</v>
      </c>
      <c r="AE138" s="30">
        <v>0</v>
      </c>
      <c r="AF138" s="30">
        <v>0</v>
      </c>
      <c r="AG138" s="30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30">
        <v>0</v>
      </c>
      <c r="AN138" s="30">
        <v>0</v>
      </c>
      <c r="AO138" s="30">
        <v>0</v>
      </c>
      <c r="AP138" s="30">
        <v>0</v>
      </c>
      <c r="AQ138" s="30">
        <v>0</v>
      </c>
      <c r="AR138" s="22">
        <v>13418.75</v>
      </c>
      <c r="AS138" s="22">
        <v>0</v>
      </c>
      <c r="AT138" s="22">
        <v>0</v>
      </c>
      <c r="AU138" s="22">
        <v>0</v>
      </c>
      <c r="AV138" s="22">
        <v>0</v>
      </c>
    </row>
    <row r="139" spans="1:48" ht="12.75">
      <c r="A139" s="23">
        <v>6860</v>
      </c>
      <c r="B139" s="23">
        <v>6860</v>
      </c>
      <c r="C139" s="3" t="s">
        <v>123</v>
      </c>
      <c r="D139" s="29">
        <v>22273.98</v>
      </c>
      <c r="E139" s="29">
        <v>5000</v>
      </c>
      <c r="F139" s="29">
        <v>8000</v>
      </c>
      <c r="G139" s="29">
        <v>16000</v>
      </c>
      <c r="H139" s="29">
        <v>22000</v>
      </c>
      <c r="I139" s="30">
        <v>2247.5</v>
      </c>
      <c r="J139" s="30">
        <v>0</v>
      </c>
      <c r="K139" s="30">
        <v>0</v>
      </c>
      <c r="L139" s="30">
        <v>1000</v>
      </c>
      <c r="M139" s="30">
        <v>2000</v>
      </c>
      <c r="N139" s="22">
        <v>4371.48</v>
      </c>
      <c r="O139" s="22">
        <v>0</v>
      </c>
      <c r="P139" s="22">
        <v>0</v>
      </c>
      <c r="Q139" s="22">
        <v>0</v>
      </c>
      <c r="R139" s="22">
        <v>5000</v>
      </c>
      <c r="S139" s="30">
        <v>14295</v>
      </c>
      <c r="T139" s="30">
        <v>5000</v>
      </c>
      <c r="U139" s="30">
        <v>8000</v>
      </c>
      <c r="V139" s="30">
        <v>15000</v>
      </c>
      <c r="W139" s="30">
        <v>15000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  <c r="AH139" s="22">
        <v>0</v>
      </c>
      <c r="AI139" s="22">
        <v>0</v>
      </c>
      <c r="AJ139" s="22">
        <v>0</v>
      </c>
      <c r="AK139" s="22">
        <v>0</v>
      </c>
      <c r="AL139" s="22">
        <v>0</v>
      </c>
      <c r="AM139" s="30">
        <v>0</v>
      </c>
      <c r="AN139" s="30">
        <v>0</v>
      </c>
      <c r="AO139" s="30">
        <v>0</v>
      </c>
      <c r="AP139" s="30">
        <v>0</v>
      </c>
      <c r="AQ139" s="30">
        <v>0</v>
      </c>
      <c r="AR139" s="22">
        <v>1360</v>
      </c>
      <c r="AS139" s="22">
        <v>0</v>
      </c>
      <c r="AT139" s="22">
        <v>0</v>
      </c>
      <c r="AU139" s="22">
        <v>0</v>
      </c>
      <c r="AV139" s="22">
        <v>0</v>
      </c>
    </row>
    <row r="140" spans="1:48" ht="12.75">
      <c r="A140" s="23">
        <v>6900</v>
      </c>
      <c r="B140" s="23">
        <v>6900</v>
      </c>
      <c r="C140" s="3" t="s">
        <v>124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0</v>
      </c>
      <c r="AH140" s="22">
        <v>0</v>
      </c>
      <c r="AI140" s="22">
        <v>0</v>
      </c>
      <c r="AJ140" s="22">
        <v>0</v>
      </c>
      <c r="AK140" s="22">
        <v>0</v>
      </c>
      <c r="AL140" s="22">
        <v>0</v>
      </c>
      <c r="AM140" s="30">
        <v>0</v>
      </c>
      <c r="AN140" s="30">
        <v>0</v>
      </c>
      <c r="AO140" s="30">
        <v>0</v>
      </c>
      <c r="AP140" s="30">
        <v>0</v>
      </c>
      <c r="AQ140" s="30">
        <v>0</v>
      </c>
      <c r="AR140" s="22">
        <v>0</v>
      </c>
      <c r="AS140" s="22">
        <v>0</v>
      </c>
      <c r="AT140" s="22">
        <v>0</v>
      </c>
      <c r="AU140" s="22">
        <v>0</v>
      </c>
      <c r="AV140" s="22">
        <v>0</v>
      </c>
    </row>
    <row r="141" spans="1:48" ht="12.75">
      <c r="A141" s="23">
        <v>6920</v>
      </c>
      <c r="B141" s="23">
        <v>6920</v>
      </c>
      <c r="C141" s="3" t="s">
        <v>125</v>
      </c>
      <c r="D141" s="29">
        <v>9396.85</v>
      </c>
      <c r="E141" s="29">
        <v>3000</v>
      </c>
      <c r="F141" s="29">
        <v>4500</v>
      </c>
      <c r="G141" s="29">
        <v>6000</v>
      </c>
      <c r="H141" s="29">
        <v>7500</v>
      </c>
      <c r="I141" s="30">
        <v>8881.29</v>
      </c>
      <c r="J141" s="30">
        <v>3000</v>
      </c>
      <c r="K141" s="30">
        <v>4500</v>
      </c>
      <c r="L141" s="30">
        <v>6000</v>
      </c>
      <c r="M141" s="30">
        <v>7500</v>
      </c>
      <c r="N141" s="22">
        <v>515.56</v>
      </c>
      <c r="O141" s="22">
        <v>0</v>
      </c>
      <c r="P141" s="22">
        <v>0</v>
      </c>
      <c r="Q141" s="22">
        <v>0</v>
      </c>
      <c r="R141" s="22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22">
        <v>0</v>
      </c>
      <c r="AI141" s="22">
        <v>0</v>
      </c>
      <c r="AJ141" s="22">
        <v>0</v>
      </c>
      <c r="AK141" s="22">
        <v>0</v>
      </c>
      <c r="AL141" s="22">
        <v>0</v>
      </c>
      <c r="AM141" s="30">
        <v>0</v>
      </c>
      <c r="AN141" s="30">
        <v>0</v>
      </c>
      <c r="AO141" s="30">
        <v>0</v>
      </c>
      <c r="AP141" s="30">
        <v>0</v>
      </c>
      <c r="AQ141" s="30">
        <v>0</v>
      </c>
      <c r="AR141" s="22">
        <v>0</v>
      </c>
      <c r="AS141" s="22">
        <v>0</v>
      </c>
      <c r="AT141" s="22">
        <v>0</v>
      </c>
      <c r="AU141" s="22">
        <v>0</v>
      </c>
      <c r="AV141" s="22">
        <v>0</v>
      </c>
    </row>
    <row r="142" spans="1:48" ht="12.75">
      <c r="A142" s="23">
        <v>6930</v>
      </c>
      <c r="B142" s="23">
        <v>6930</v>
      </c>
      <c r="C142" s="3" t="s">
        <v>126</v>
      </c>
      <c r="D142" s="29">
        <v>32850</v>
      </c>
      <c r="E142" s="29">
        <v>7500</v>
      </c>
      <c r="F142" s="29">
        <v>17000</v>
      </c>
      <c r="G142" s="29">
        <v>24500</v>
      </c>
      <c r="H142" s="29">
        <v>34000</v>
      </c>
      <c r="I142" s="30">
        <v>32850</v>
      </c>
      <c r="J142" s="30">
        <v>7500</v>
      </c>
      <c r="K142" s="30">
        <v>15000</v>
      </c>
      <c r="L142" s="30">
        <v>22500</v>
      </c>
      <c r="M142" s="30">
        <v>30000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30">
        <v>0</v>
      </c>
      <c r="T142" s="30">
        <v>0</v>
      </c>
      <c r="U142" s="30">
        <v>2000</v>
      </c>
      <c r="V142" s="30">
        <v>2000</v>
      </c>
      <c r="W142" s="30">
        <v>4000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30">
        <v>0</v>
      </c>
      <c r="AD142" s="30">
        <v>0</v>
      </c>
      <c r="AE142" s="30">
        <v>0</v>
      </c>
      <c r="AF142" s="30">
        <v>0</v>
      </c>
      <c r="AG142" s="30">
        <v>0</v>
      </c>
      <c r="AH142" s="22">
        <v>0</v>
      </c>
      <c r="AI142" s="22">
        <v>0</v>
      </c>
      <c r="AJ142" s="22">
        <v>0</v>
      </c>
      <c r="AK142" s="22">
        <v>0</v>
      </c>
      <c r="AL142" s="22">
        <v>0</v>
      </c>
      <c r="AM142" s="30">
        <v>0</v>
      </c>
      <c r="AN142" s="30">
        <v>0</v>
      </c>
      <c r="AO142" s="30">
        <v>0</v>
      </c>
      <c r="AP142" s="30">
        <v>0</v>
      </c>
      <c r="AQ142" s="30">
        <v>0</v>
      </c>
      <c r="AR142" s="22">
        <v>0</v>
      </c>
      <c r="AS142" s="22">
        <v>0</v>
      </c>
      <c r="AT142" s="22">
        <v>0</v>
      </c>
      <c r="AU142" s="22">
        <v>0</v>
      </c>
      <c r="AV142" s="22">
        <v>0</v>
      </c>
    </row>
    <row r="143" spans="1:48" ht="12.75">
      <c r="A143" s="23">
        <v>6940</v>
      </c>
      <c r="B143" s="23">
        <v>6940</v>
      </c>
      <c r="C143" s="3" t="s">
        <v>127</v>
      </c>
      <c r="D143" s="29">
        <v>1451.6</v>
      </c>
      <c r="E143" s="29">
        <v>1000</v>
      </c>
      <c r="F143" s="29">
        <v>2000</v>
      </c>
      <c r="G143" s="29">
        <v>3000</v>
      </c>
      <c r="H143" s="29">
        <v>4000</v>
      </c>
      <c r="I143" s="30">
        <v>1451.6</v>
      </c>
      <c r="J143" s="30">
        <v>1000</v>
      </c>
      <c r="K143" s="30">
        <v>2000</v>
      </c>
      <c r="L143" s="30">
        <v>3000</v>
      </c>
      <c r="M143" s="30">
        <v>4000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  <c r="AH143" s="22">
        <v>0</v>
      </c>
      <c r="AI143" s="22">
        <v>0</v>
      </c>
      <c r="AJ143" s="22">
        <v>0</v>
      </c>
      <c r="AK143" s="22">
        <v>0</v>
      </c>
      <c r="AL143" s="22">
        <v>0</v>
      </c>
      <c r="AM143" s="30">
        <v>0</v>
      </c>
      <c r="AN143" s="30">
        <v>0</v>
      </c>
      <c r="AO143" s="30">
        <v>0</v>
      </c>
      <c r="AP143" s="30">
        <v>0</v>
      </c>
      <c r="AQ143" s="30">
        <v>0</v>
      </c>
      <c r="AR143" s="22">
        <v>0</v>
      </c>
      <c r="AS143" s="22">
        <v>0</v>
      </c>
      <c r="AT143" s="22">
        <v>0</v>
      </c>
      <c r="AU143" s="22">
        <v>0</v>
      </c>
      <c r="AV143" s="22">
        <v>0</v>
      </c>
    </row>
    <row r="144" spans="1:48" ht="12.75">
      <c r="A144" s="23">
        <v>7140</v>
      </c>
      <c r="B144" s="23">
        <v>7140</v>
      </c>
      <c r="C144" s="3" t="s">
        <v>129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  <c r="AH144" s="22">
        <v>0</v>
      </c>
      <c r="AI144" s="22">
        <v>0</v>
      </c>
      <c r="AJ144" s="22">
        <v>0</v>
      </c>
      <c r="AK144" s="22">
        <v>0</v>
      </c>
      <c r="AL144" s="22">
        <v>0</v>
      </c>
      <c r="AM144" s="30">
        <v>0</v>
      </c>
      <c r="AN144" s="30">
        <v>0</v>
      </c>
      <c r="AO144" s="30">
        <v>0</v>
      </c>
      <c r="AP144" s="30">
        <v>0</v>
      </c>
      <c r="AQ144" s="30">
        <v>0</v>
      </c>
      <c r="AR144" s="22">
        <v>0</v>
      </c>
      <c r="AS144" s="22">
        <v>0</v>
      </c>
      <c r="AT144" s="22">
        <v>0</v>
      </c>
      <c r="AU144" s="22">
        <v>0</v>
      </c>
      <c r="AV144" s="22">
        <v>0</v>
      </c>
    </row>
    <row r="145" spans="1:48" ht="12.75">
      <c r="A145" s="23">
        <v>7320</v>
      </c>
      <c r="B145" s="23">
        <v>7320</v>
      </c>
      <c r="C145" s="3" t="s">
        <v>130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30">
        <v>0</v>
      </c>
      <c r="AD145" s="30">
        <v>0</v>
      </c>
      <c r="AE145" s="30">
        <v>0</v>
      </c>
      <c r="AF145" s="30">
        <v>0</v>
      </c>
      <c r="AG145" s="30">
        <v>0</v>
      </c>
      <c r="AH145" s="22">
        <v>0</v>
      </c>
      <c r="AI145" s="22">
        <v>0</v>
      </c>
      <c r="AJ145" s="22">
        <v>0</v>
      </c>
      <c r="AK145" s="22">
        <v>0</v>
      </c>
      <c r="AL145" s="22">
        <v>0</v>
      </c>
      <c r="AM145" s="30">
        <v>0</v>
      </c>
      <c r="AN145" s="30">
        <v>0</v>
      </c>
      <c r="AO145" s="30">
        <v>0</v>
      </c>
      <c r="AP145" s="30">
        <v>0</v>
      </c>
      <c r="AQ145" s="30">
        <v>0</v>
      </c>
      <c r="AR145" s="22">
        <v>0</v>
      </c>
      <c r="AS145" s="22">
        <v>0</v>
      </c>
      <c r="AT145" s="22">
        <v>0</v>
      </c>
      <c r="AU145" s="22">
        <v>0</v>
      </c>
      <c r="AV145" s="22">
        <v>0</v>
      </c>
    </row>
    <row r="146" spans="1:48" ht="12.75">
      <c r="A146" s="23">
        <v>7430</v>
      </c>
      <c r="B146" s="23">
        <v>7430</v>
      </c>
      <c r="C146" s="3" t="s">
        <v>132</v>
      </c>
      <c r="D146" s="29">
        <v>0</v>
      </c>
      <c r="E146" s="29">
        <v>0</v>
      </c>
      <c r="F146" s="29">
        <v>0</v>
      </c>
      <c r="G146" s="29">
        <v>0</v>
      </c>
      <c r="H146" s="29">
        <v>5000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5000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30">
        <v>0</v>
      </c>
      <c r="AD146" s="30">
        <v>0</v>
      </c>
      <c r="AE146" s="30">
        <v>0</v>
      </c>
      <c r="AF146" s="30">
        <v>0</v>
      </c>
      <c r="AG146" s="30">
        <v>0</v>
      </c>
      <c r="AH146" s="22">
        <v>0</v>
      </c>
      <c r="AI146" s="22">
        <v>0</v>
      </c>
      <c r="AJ146" s="22">
        <v>0</v>
      </c>
      <c r="AK146" s="22">
        <v>0</v>
      </c>
      <c r="AL146" s="22">
        <v>0</v>
      </c>
      <c r="AM146" s="30">
        <v>0</v>
      </c>
      <c r="AN146" s="30">
        <v>0</v>
      </c>
      <c r="AO146" s="30">
        <v>0</v>
      </c>
      <c r="AP146" s="30">
        <v>0</v>
      </c>
      <c r="AQ146" s="30">
        <v>0</v>
      </c>
      <c r="AR146" s="22">
        <v>0</v>
      </c>
      <c r="AS146" s="22">
        <v>0</v>
      </c>
      <c r="AT146" s="22">
        <v>0</v>
      </c>
      <c r="AU146" s="22">
        <v>0</v>
      </c>
      <c r="AV146" s="22">
        <v>0</v>
      </c>
    </row>
    <row r="147" spans="1:48" ht="12.75">
      <c r="A147" s="23">
        <v>7500</v>
      </c>
      <c r="B147" s="23">
        <v>7500</v>
      </c>
      <c r="C147" s="3" t="s">
        <v>133</v>
      </c>
      <c r="D147" s="29">
        <v>76665.45000000001</v>
      </c>
      <c r="E147" s="29">
        <v>15000</v>
      </c>
      <c r="F147" s="29">
        <v>30000</v>
      </c>
      <c r="G147" s="29">
        <v>45000</v>
      </c>
      <c r="H147" s="29">
        <v>60000</v>
      </c>
      <c r="I147" s="30">
        <v>69343.35</v>
      </c>
      <c r="J147" s="30">
        <v>15000</v>
      </c>
      <c r="K147" s="30">
        <v>30000</v>
      </c>
      <c r="L147" s="30">
        <v>45000</v>
      </c>
      <c r="M147" s="30">
        <v>60000</v>
      </c>
      <c r="N147" s="22">
        <v>1841.25</v>
      </c>
      <c r="O147" s="22">
        <v>0</v>
      </c>
      <c r="P147" s="22">
        <v>0</v>
      </c>
      <c r="Q147" s="22">
        <v>0</v>
      </c>
      <c r="R147" s="22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22">
        <v>5480.85</v>
      </c>
      <c r="Y147" s="22">
        <v>0</v>
      </c>
      <c r="Z147" s="22">
        <v>0</v>
      </c>
      <c r="AA147" s="22">
        <v>0</v>
      </c>
      <c r="AB147" s="22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22">
        <v>0</v>
      </c>
      <c r="AI147" s="22">
        <v>0</v>
      </c>
      <c r="AJ147" s="22">
        <v>0</v>
      </c>
      <c r="AK147" s="22">
        <v>0</v>
      </c>
      <c r="AL147" s="22">
        <v>0</v>
      </c>
      <c r="AM147" s="30">
        <v>0</v>
      </c>
      <c r="AN147" s="30">
        <v>0</v>
      </c>
      <c r="AO147" s="30">
        <v>0</v>
      </c>
      <c r="AP147" s="30">
        <v>0</v>
      </c>
      <c r="AQ147" s="30">
        <v>0</v>
      </c>
      <c r="AR147" s="22">
        <v>0</v>
      </c>
      <c r="AS147" s="22">
        <v>0</v>
      </c>
      <c r="AT147" s="22">
        <v>0</v>
      </c>
      <c r="AU147" s="22">
        <v>0</v>
      </c>
      <c r="AV147" s="22">
        <v>0</v>
      </c>
    </row>
    <row r="148" spans="1:48" ht="12.75">
      <c r="A148" s="23">
        <v>7601</v>
      </c>
      <c r="B148" s="23">
        <v>7601</v>
      </c>
      <c r="C148" s="3" t="s">
        <v>134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30">
        <v>0</v>
      </c>
      <c r="AN148" s="30">
        <v>0</v>
      </c>
      <c r="AO148" s="30">
        <v>0</v>
      </c>
      <c r="AP148" s="30">
        <v>0</v>
      </c>
      <c r="AQ148" s="30">
        <v>0</v>
      </c>
      <c r="AR148" s="22">
        <v>0</v>
      </c>
      <c r="AS148" s="22">
        <v>0</v>
      </c>
      <c r="AT148" s="22">
        <v>0</v>
      </c>
      <c r="AU148" s="22">
        <v>0</v>
      </c>
      <c r="AV148" s="22">
        <v>0</v>
      </c>
    </row>
    <row r="149" spans="1:48" ht="12.75">
      <c r="A149" s="23">
        <v>7740</v>
      </c>
      <c r="B149" s="23">
        <v>7740</v>
      </c>
      <c r="C149" s="3" t="s">
        <v>135</v>
      </c>
      <c r="D149" s="29">
        <v>-0.6999999999999998</v>
      </c>
      <c r="E149" s="29">
        <v>0</v>
      </c>
      <c r="F149" s="29">
        <v>0</v>
      </c>
      <c r="G149" s="29">
        <v>0</v>
      </c>
      <c r="H149" s="29">
        <v>0</v>
      </c>
      <c r="I149" s="30">
        <v>-1.4</v>
      </c>
      <c r="J149" s="30">
        <v>0</v>
      </c>
      <c r="K149" s="30">
        <v>0</v>
      </c>
      <c r="L149" s="30">
        <v>0</v>
      </c>
      <c r="M149" s="30">
        <v>0</v>
      </c>
      <c r="N149" s="22">
        <v>0.8</v>
      </c>
      <c r="O149" s="22">
        <v>0</v>
      </c>
      <c r="P149" s="22">
        <v>0</v>
      </c>
      <c r="Q149" s="22">
        <v>0</v>
      </c>
      <c r="R149" s="22">
        <v>0</v>
      </c>
      <c r="S149" s="30">
        <v>-0.1</v>
      </c>
      <c r="T149" s="30">
        <v>0</v>
      </c>
      <c r="U149" s="30">
        <v>0</v>
      </c>
      <c r="V149" s="30">
        <v>0</v>
      </c>
      <c r="W149" s="30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22">
        <v>0</v>
      </c>
      <c r="AI149" s="22">
        <v>0</v>
      </c>
      <c r="AJ149" s="22">
        <v>0</v>
      </c>
      <c r="AK149" s="22">
        <v>0</v>
      </c>
      <c r="AL149" s="22">
        <v>0</v>
      </c>
      <c r="AM149" s="30">
        <v>0</v>
      </c>
      <c r="AN149" s="30">
        <v>0</v>
      </c>
      <c r="AO149" s="30">
        <v>0</v>
      </c>
      <c r="AP149" s="30">
        <v>0</v>
      </c>
      <c r="AQ149" s="30">
        <v>0</v>
      </c>
      <c r="AR149" s="22">
        <v>0</v>
      </c>
      <c r="AS149" s="22">
        <v>0</v>
      </c>
      <c r="AT149" s="22">
        <v>0</v>
      </c>
      <c r="AU149" s="22">
        <v>0</v>
      </c>
      <c r="AV149" s="22">
        <v>0</v>
      </c>
    </row>
    <row r="150" spans="1:48" ht="12.75">
      <c r="A150" s="23">
        <v>7770</v>
      </c>
      <c r="B150" s="23">
        <v>7770</v>
      </c>
      <c r="C150" s="3" t="s">
        <v>136</v>
      </c>
      <c r="D150" s="29">
        <v>19187.85</v>
      </c>
      <c r="E150" s="29">
        <v>5970</v>
      </c>
      <c r="F150" s="29">
        <v>11340</v>
      </c>
      <c r="G150" s="29">
        <v>16560</v>
      </c>
      <c r="H150" s="29">
        <v>24780</v>
      </c>
      <c r="I150" s="30">
        <v>17385.1</v>
      </c>
      <c r="J150" s="30">
        <v>5000</v>
      </c>
      <c r="K150" s="30">
        <v>10000</v>
      </c>
      <c r="L150" s="30">
        <v>15000</v>
      </c>
      <c r="M150" s="30">
        <v>20000</v>
      </c>
      <c r="N150" s="22">
        <v>902.25</v>
      </c>
      <c r="O150" s="22">
        <v>0</v>
      </c>
      <c r="P150" s="22">
        <v>0</v>
      </c>
      <c r="Q150" s="22">
        <v>0</v>
      </c>
      <c r="R150" s="22">
        <v>2000</v>
      </c>
      <c r="S150" s="30">
        <v>295.5</v>
      </c>
      <c r="T150" s="30">
        <v>200</v>
      </c>
      <c r="U150" s="30">
        <v>400</v>
      </c>
      <c r="V150" s="30">
        <v>500</v>
      </c>
      <c r="W150" s="30">
        <v>1000</v>
      </c>
      <c r="X150" s="22">
        <v>207.5</v>
      </c>
      <c r="Y150" s="22">
        <v>500</v>
      </c>
      <c r="Z150" s="22">
        <v>500</v>
      </c>
      <c r="AA150" s="22">
        <v>500</v>
      </c>
      <c r="AB150" s="22">
        <v>1000</v>
      </c>
      <c r="AC150" s="30">
        <v>11</v>
      </c>
      <c r="AD150" s="30">
        <v>20</v>
      </c>
      <c r="AE150" s="30">
        <v>40</v>
      </c>
      <c r="AF150" s="30">
        <v>60</v>
      </c>
      <c r="AG150" s="30">
        <v>80</v>
      </c>
      <c r="AH150" s="22">
        <v>7.75</v>
      </c>
      <c r="AI150" s="22">
        <v>0</v>
      </c>
      <c r="AJ150" s="22">
        <v>0</v>
      </c>
      <c r="AK150" s="22">
        <v>0</v>
      </c>
      <c r="AL150" s="22">
        <v>0</v>
      </c>
      <c r="AM150" s="30">
        <v>3.5</v>
      </c>
      <c r="AN150" s="30">
        <v>0</v>
      </c>
      <c r="AO150" s="30">
        <v>0</v>
      </c>
      <c r="AP150" s="30">
        <v>0</v>
      </c>
      <c r="AQ150" s="30">
        <v>0</v>
      </c>
      <c r="AR150" s="22">
        <v>375.25</v>
      </c>
      <c r="AS150" s="22">
        <v>250</v>
      </c>
      <c r="AT150" s="22">
        <v>400</v>
      </c>
      <c r="AU150" s="22">
        <v>500</v>
      </c>
      <c r="AV150" s="22">
        <v>700</v>
      </c>
    </row>
    <row r="151" spans="1:48" ht="12.75">
      <c r="A151" s="23">
        <v>7780</v>
      </c>
      <c r="B151" s="23">
        <v>7780</v>
      </c>
      <c r="C151" s="3" t="s">
        <v>137</v>
      </c>
      <c r="D151" s="29">
        <v>120</v>
      </c>
      <c r="E151" s="29">
        <v>0</v>
      </c>
      <c r="F151" s="29">
        <v>0</v>
      </c>
      <c r="G151" s="29">
        <v>0</v>
      </c>
      <c r="H151" s="29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22">
        <v>365</v>
      </c>
      <c r="O151" s="22">
        <v>0</v>
      </c>
      <c r="P151" s="22">
        <v>0</v>
      </c>
      <c r="Q151" s="22">
        <v>0</v>
      </c>
      <c r="R151" s="22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22">
        <v>0</v>
      </c>
      <c r="AI151" s="22">
        <v>0</v>
      </c>
      <c r="AJ151" s="22">
        <v>0</v>
      </c>
      <c r="AK151" s="22">
        <v>0</v>
      </c>
      <c r="AL151" s="22">
        <v>0</v>
      </c>
      <c r="AM151" s="30">
        <v>0</v>
      </c>
      <c r="AN151" s="30">
        <v>0</v>
      </c>
      <c r="AO151" s="30">
        <v>0</v>
      </c>
      <c r="AP151" s="30">
        <v>0</v>
      </c>
      <c r="AQ151" s="30">
        <v>0</v>
      </c>
      <c r="AR151" s="22">
        <v>-245</v>
      </c>
      <c r="AS151" s="22">
        <v>0</v>
      </c>
      <c r="AT151" s="22">
        <v>0</v>
      </c>
      <c r="AU151" s="22">
        <v>0</v>
      </c>
      <c r="AV151" s="22">
        <v>0</v>
      </c>
    </row>
    <row r="152" spans="1:48" ht="12.75">
      <c r="A152" s="23">
        <v>7790</v>
      </c>
      <c r="B152" s="23">
        <v>7790</v>
      </c>
      <c r="C152" s="3" t="s">
        <v>138</v>
      </c>
      <c r="D152" s="29">
        <v>83704.06</v>
      </c>
      <c r="E152" s="29">
        <v>55979</v>
      </c>
      <c r="F152" s="29">
        <v>70979</v>
      </c>
      <c r="G152" s="29">
        <v>87979</v>
      </c>
      <c r="H152" s="29">
        <v>115979</v>
      </c>
      <c r="I152" s="30">
        <v>58211.38</v>
      </c>
      <c r="J152" s="30">
        <v>40000</v>
      </c>
      <c r="K152" s="30">
        <v>45000</v>
      </c>
      <c r="L152" s="30">
        <v>50000</v>
      </c>
      <c r="M152" s="30">
        <v>55000</v>
      </c>
      <c r="N152" s="22">
        <v>-7966</v>
      </c>
      <c r="O152" s="22">
        <v>0</v>
      </c>
      <c r="P152" s="22">
        <v>0</v>
      </c>
      <c r="Q152" s="22">
        <v>0</v>
      </c>
      <c r="R152" s="22">
        <v>10000</v>
      </c>
      <c r="S152" s="30">
        <v>8522.3</v>
      </c>
      <c r="T152" s="30">
        <v>5000</v>
      </c>
      <c r="U152" s="30">
        <v>5000</v>
      </c>
      <c r="V152" s="30">
        <v>7000</v>
      </c>
      <c r="W152" s="30">
        <v>10000</v>
      </c>
      <c r="X152" s="22">
        <v>120.38</v>
      </c>
      <c r="Y152" s="22">
        <v>0</v>
      </c>
      <c r="Z152" s="22">
        <v>0</v>
      </c>
      <c r="AA152" s="22">
        <v>0</v>
      </c>
      <c r="AB152" s="22">
        <v>0</v>
      </c>
      <c r="AC152" s="30">
        <v>21800</v>
      </c>
      <c r="AD152" s="30">
        <v>10000</v>
      </c>
      <c r="AE152" s="30">
        <v>20000</v>
      </c>
      <c r="AF152" s="30">
        <v>30000</v>
      </c>
      <c r="AG152" s="30">
        <v>40000</v>
      </c>
      <c r="AH152" s="22">
        <v>0</v>
      </c>
      <c r="AI152" s="22">
        <v>0</v>
      </c>
      <c r="AJ152" s="22">
        <v>0</v>
      </c>
      <c r="AK152" s="22">
        <v>0</v>
      </c>
      <c r="AL152" s="22">
        <v>0</v>
      </c>
      <c r="AM152" s="30">
        <v>0</v>
      </c>
      <c r="AN152" s="30">
        <v>979</v>
      </c>
      <c r="AO152" s="30">
        <v>979</v>
      </c>
      <c r="AP152" s="30">
        <v>979</v>
      </c>
      <c r="AQ152" s="30">
        <v>979</v>
      </c>
      <c r="AR152" s="22">
        <v>3016</v>
      </c>
      <c r="AS152" s="22">
        <v>0</v>
      </c>
      <c r="AT152" s="22">
        <v>0</v>
      </c>
      <c r="AU152" s="22">
        <v>0</v>
      </c>
      <c r="AV152" s="22">
        <v>0</v>
      </c>
    </row>
    <row r="153" spans="1:48" ht="12.75">
      <c r="A153" s="23">
        <v>7791</v>
      </c>
      <c r="B153" s="23">
        <v>7791</v>
      </c>
      <c r="C153" s="3" t="s">
        <v>154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22">
        <v>0</v>
      </c>
      <c r="AI153" s="22">
        <v>0</v>
      </c>
      <c r="AJ153" s="22">
        <v>0</v>
      </c>
      <c r="AK153" s="22">
        <v>0</v>
      </c>
      <c r="AL153" s="22">
        <v>0</v>
      </c>
      <c r="AM153" s="30">
        <v>0</v>
      </c>
      <c r="AN153" s="30">
        <v>0</v>
      </c>
      <c r="AO153" s="30">
        <v>0</v>
      </c>
      <c r="AP153" s="30">
        <v>0</v>
      </c>
      <c r="AQ153" s="30">
        <v>0</v>
      </c>
      <c r="AR153" s="22">
        <v>0</v>
      </c>
      <c r="AS153" s="22">
        <v>0</v>
      </c>
      <c r="AT153" s="22">
        <v>0</v>
      </c>
      <c r="AU153" s="22">
        <v>0</v>
      </c>
      <c r="AV153" s="22">
        <v>0</v>
      </c>
    </row>
    <row r="154" spans="1:48" ht="12.75">
      <c r="A154" s="23">
        <v>7795</v>
      </c>
      <c r="B154" s="23">
        <v>7795</v>
      </c>
      <c r="C154" s="3" t="s">
        <v>158</v>
      </c>
      <c r="D154" s="29">
        <v>89644.70999999999</v>
      </c>
      <c r="E154" s="29">
        <v>9000</v>
      </c>
      <c r="F154" s="29">
        <v>54600</v>
      </c>
      <c r="G154" s="29">
        <v>69950</v>
      </c>
      <c r="H154" s="29">
        <v>96900</v>
      </c>
      <c r="I154" s="30">
        <v>29226.06</v>
      </c>
      <c r="J154" s="30">
        <v>5000</v>
      </c>
      <c r="K154" s="30">
        <v>25000</v>
      </c>
      <c r="L154" s="30">
        <v>30000</v>
      </c>
      <c r="M154" s="30">
        <v>35000</v>
      </c>
      <c r="N154" s="22">
        <v>30164.64</v>
      </c>
      <c r="O154" s="22">
        <v>0</v>
      </c>
      <c r="P154" s="22">
        <v>25000</v>
      </c>
      <c r="Q154" s="22">
        <v>35000</v>
      </c>
      <c r="R154" s="22">
        <v>45000</v>
      </c>
      <c r="S154" s="30">
        <v>17636.31</v>
      </c>
      <c r="T154" s="30">
        <v>1500</v>
      </c>
      <c r="U154" s="30">
        <v>1800</v>
      </c>
      <c r="V154" s="30">
        <v>1800</v>
      </c>
      <c r="W154" s="30">
        <v>10000</v>
      </c>
      <c r="X154" s="22">
        <v>6441.29</v>
      </c>
      <c r="Y154" s="22">
        <v>1000</v>
      </c>
      <c r="Z154" s="22">
        <v>1000</v>
      </c>
      <c r="AA154" s="22">
        <v>1000</v>
      </c>
      <c r="AB154" s="22">
        <v>1000</v>
      </c>
      <c r="AC154" s="30">
        <v>227.52</v>
      </c>
      <c r="AD154" s="30">
        <v>0</v>
      </c>
      <c r="AE154" s="30">
        <v>0</v>
      </c>
      <c r="AF154" s="30">
        <v>0</v>
      </c>
      <c r="AG154" s="30">
        <v>0</v>
      </c>
      <c r="AH154" s="22">
        <v>480.48</v>
      </c>
      <c r="AI154" s="22">
        <v>0</v>
      </c>
      <c r="AJ154" s="22">
        <v>300</v>
      </c>
      <c r="AK154" s="22">
        <v>650</v>
      </c>
      <c r="AL154" s="22">
        <v>900</v>
      </c>
      <c r="AM154" s="30">
        <v>41.86</v>
      </c>
      <c r="AN154" s="30">
        <v>0</v>
      </c>
      <c r="AO154" s="30">
        <v>0</v>
      </c>
      <c r="AP154" s="30">
        <v>0</v>
      </c>
      <c r="AQ154" s="30">
        <v>0</v>
      </c>
      <c r="AR154" s="22">
        <v>5426.55</v>
      </c>
      <c r="AS154" s="22">
        <v>1500</v>
      </c>
      <c r="AT154" s="22">
        <v>1500</v>
      </c>
      <c r="AU154" s="22">
        <v>1500</v>
      </c>
      <c r="AV154" s="22">
        <v>5000</v>
      </c>
    </row>
    <row r="155" spans="1:48" ht="13.5" customHeight="1">
      <c r="A155" s="23">
        <v>7796</v>
      </c>
      <c r="B155" s="23">
        <v>7796</v>
      </c>
      <c r="C155" s="3" t="s">
        <v>159</v>
      </c>
      <c r="D155" s="29">
        <v>0</v>
      </c>
      <c r="E155" s="29">
        <v>10800</v>
      </c>
      <c r="F155" s="29">
        <v>10800</v>
      </c>
      <c r="G155" s="29">
        <v>10800</v>
      </c>
      <c r="H155" s="29">
        <v>14000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22">
        <v>0</v>
      </c>
      <c r="Y155" s="22">
        <v>6000</v>
      </c>
      <c r="Z155" s="22">
        <v>6000</v>
      </c>
      <c r="AA155" s="22">
        <v>6000</v>
      </c>
      <c r="AB155" s="22">
        <v>6000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22">
        <v>0</v>
      </c>
      <c r="AI155" s="22">
        <v>0</v>
      </c>
      <c r="AJ155" s="22">
        <v>0</v>
      </c>
      <c r="AK155" s="22">
        <v>0</v>
      </c>
      <c r="AL155" s="22">
        <v>0</v>
      </c>
      <c r="AM155" s="30">
        <v>0</v>
      </c>
      <c r="AN155" s="30">
        <v>0</v>
      </c>
      <c r="AO155" s="30">
        <v>0</v>
      </c>
      <c r="AP155" s="30">
        <v>0</v>
      </c>
      <c r="AQ155" s="30">
        <v>0</v>
      </c>
      <c r="AR155" s="22">
        <v>0</v>
      </c>
      <c r="AS155" s="22">
        <v>4800</v>
      </c>
      <c r="AT155" s="22">
        <v>4800</v>
      </c>
      <c r="AU155" s="22">
        <v>4800</v>
      </c>
      <c r="AV155" s="22">
        <v>8000</v>
      </c>
    </row>
    <row r="156" spans="1:48" ht="12.75">
      <c r="A156" s="23">
        <v>7797</v>
      </c>
      <c r="B156" s="23">
        <v>7797</v>
      </c>
      <c r="C156" s="3" t="s">
        <v>160</v>
      </c>
      <c r="D156" s="29">
        <v>16574.11</v>
      </c>
      <c r="E156" s="29">
        <v>7700</v>
      </c>
      <c r="F156" s="29">
        <v>13200</v>
      </c>
      <c r="G156" s="29">
        <v>16200</v>
      </c>
      <c r="H156" s="29">
        <v>22000</v>
      </c>
      <c r="I156" s="30">
        <v>6974.18</v>
      </c>
      <c r="J156" s="30">
        <v>1000</v>
      </c>
      <c r="K156" s="30">
        <v>4000</v>
      </c>
      <c r="L156" s="30">
        <v>5000</v>
      </c>
      <c r="M156" s="30">
        <v>6000</v>
      </c>
      <c r="N156" s="22">
        <v>1466.49</v>
      </c>
      <c r="O156" s="22">
        <v>2000</v>
      </c>
      <c r="P156" s="22">
        <v>4000</v>
      </c>
      <c r="Q156" s="22">
        <v>5000</v>
      </c>
      <c r="R156" s="22">
        <v>6000</v>
      </c>
      <c r="S156" s="30">
        <v>1784.36</v>
      </c>
      <c r="T156" s="30">
        <v>500</v>
      </c>
      <c r="U156" s="30">
        <v>1000</v>
      </c>
      <c r="V156" s="30">
        <v>2000</v>
      </c>
      <c r="W156" s="30">
        <v>5000</v>
      </c>
      <c r="X156" s="22">
        <v>5125.44</v>
      </c>
      <c r="Y156" s="22">
        <v>3000</v>
      </c>
      <c r="Z156" s="22">
        <v>3000</v>
      </c>
      <c r="AA156" s="22">
        <v>3000</v>
      </c>
      <c r="AB156" s="22">
        <v>3000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  <c r="AH156" s="22">
        <v>303.45</v>
      </c>
      <c r="AI156" s="22">
        <v>0</v>
      </c>
      <c r="AJ156" s="22">
        <v>0</v>
      </c>
      <c r="AK156" s="22">
        <v>0</v>
      </c>
      <c r="AL156" s="22">
        <v>0</v>
      </c>
      <c r="AM156" s="30">
        <v>3</v>
      </c>
      <c r="AN156" s="30">
        <v>0</v>
      </c>
      <c r="AO156" s="30">
        <v>0</v>
      </c>
      <c r="AP156" s="30">
        <v>0</v>
      </c>
      <c r="AQ156" s="30">
        <v>0</v>
      </c>
      <c r="AR156" s="22">
        <v>917.19</v>
      </c>
      <c r="AS156" s="22">
        <v>1200</v>
      </c>
      <c r="AT156" s="22">
        <v>1200</v>
      </c>
      <c r="AU156" s="22">
        <v>1200</v>
      </c>
      <c r="AV156" s="22">
        <v>2000</v>
      </c>
    </row>
    <row r="157" spans="1:48" ht="12.75">
      <c r="A157" s="23">
        <v>7798</v>
      </c>
      <c r="B157" s="23">
        <v>7798</v>
      </c>
      <c r="C157" s="3" t="s">
        <v>160</v>
      </c>
      <c r="D157" s="29">
        <v>8409.6</v>
      </c>
      <c r="E157" s="29">
        <v>1000</v>
      </c>
      <c r="F157" s="29">
        <v>4000</v>
      </c>
      <c r="G157" s="29">
        <v>5000</v>
      </c>
      <c r="H157" s="29">
        <v>6000</v>
      </c>
      <c r="I157" s="30">
        <v>6458.17</v>
      </c>
      <c r="J157" s="30">
        <v>1000</v>
      </c>
      <c r="K157" s="30">
        <v>4000</v>
      </c>
      <c r="L157" s="30">
        <v>5000</v>
      </c>
      <c r="M157" s="30">
        <v>6000</v>
      </c>
      <c r="N157" s="22">
        <v>285.67</v>
      </c>
      <c r="O157" s="22">
        <v>0</v>
      </c>
      <c r="P157" s="22">
        <v>0</v>
      </c>
      <c r="Q157" s="22">
        <v>0</v>
      </c>
      <c r="R157" s="22">
        <v>0</v>
      </c>
      <c r="S157" s="30">
        <v>788.81</v>
      </c>
      <c r="T157" s="30">
        <v>0</v>
      </c>
      <c r="U157" s="30">
        <v>0</v>
      </c>
      <c r="V157" s="30">
        <v>0</v>
      </c>
      <c r="W157" s="30">
        <v>0</v>
      </c>
      <c r="X157" s="22">
        <v>815.99</v>
      </c>
      <c r="Y157" s="22">
        <v>0</v>
      </c>
      <c r="Z157" s="22">
        <v>0</v>
      </c>
      <c r="AA157" s="22">
        <v>0</v>
      </c>
      <c r="AB157" s="22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22">
        <v>0</v>
      </c>
      <c r="AI157" s="22">
        <v>0</v>
      </c>
      <c r="AJ157" s="22">
        <v>0</v>
      </c>
      <c r="AK157" s="22">
        <v>0</v>
      </c>
      <c r="AL157" s="22">
        <v>0</v>
      </c>
      <c r="AM157" s="30">
        <v>0</v>
      </c>
      <c r="AN157" s="30">
        <v>0</v>
      </c>
      <c r="AO157" s="30">
        <v>0</v>
      </c>
      <c r="AP157" s="30">
        <v>0</v>
      </c>
      <c r="AQ157" s="30">
        <v>0</v>
      </c>
      <c r="AR157" s="22">
        <v>60.96</v>
      </c>
      <c r="AS157" s="22">
        <v>0</v>
      </c>
      <c r="AT157" s="22">
        <v>0</v>
      </c>
      <c r="AU157" s="22">
        <v>0</v>
      </c>
      <c r="AV157" s="22">
        <v>0</v>
      </c>
    </row>
    <row r="158" spans="1:48" ht="12.75">
      <c r="A158" s="23">
        <v>7830</v>
      </c>
      <c r="B158" s="23">
        <v>7830</v>
      </c>
      <c r="C158" s="3" t="s">
        <v>139</v>
      </c>
      <c r="D158" s="29">
        <v>-12000</v>
      </c>
      <c r="E158" s="29">
        <v>0</v>
      </c>
      <c r="F158" s="29">
        <v>0</v>
      </c>
      <c r="G158" s="29">
        <v>0</v>
      </c>
      <c r="H158" s="29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30">
        <v>-12000</v>
      </c>
      <c r="T158" s="30">
        <v>0</v>
      </c>
      <c r="U158" s="30">
        <v>0</v>
      </c>
      <c r="V158" s="30">
        <v>0</v>
      </c>
      <c r="W158" s="30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30">
        <v>0</v>
      </c>
      <c r="AD158" s="30">
        <v>0</v>
      </c>
      <c r="AE158" s="30">
        <v>0</v>
      </c>
      <c r="AF158" s="30">
        <v>0</v>
      </c>
      <c r="AG158" s="30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30">
        <v>0</v>
      </c>
      <c r="AN158" s="30">
        <v>0</v>
      </c>
      <c r="AO158" s="30">
        <v>0</v>
      </c>
      <c r="AP158" s="30">
        <v>0</v>
      </c>
      <c r="AQ158" s="30">
        <v>0</v>
      </c>
      <c r="AR158" s="22">
        <v>0</v>
      </c>
      <c r="AS158" s="22">
        <v>0</v>
      </c>
      <c r="AT158" s="22">
        <v>0</v>
      </c>
      <c r="AU158" s="22">
        <v>0</v>
      </c>
      <c r="AV158" s="22">
        <v>0</v>
      </c>
    </row>
    <row r="159" spans="1:48" ht="12.75">
      <c r="A159" s="23">
        <v>7990</v>
      </c>
      <c r="B159" s="23">
        <v>7990</v>
      </c>
      <c r="C159" s="3" t="s">
        <v>140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30">
        <v>0</v>
      </c>
      <c r="AD159" s="30">
        <v>0</v>
      </c>
      <c r="AE159" s="30">
        <v>0</v>
      </c>
      <c r="AF159" s="30">
        <v>0</v>
      </c>
      <c r="AG159" s="30">
        <v>0</v>
      </c>
      <c r="AH159" s="22">
        <v>0</v>
      </c>
      <c r="AI159" s="22">
        <v>0</v>
      </c>
      <c r="AJ159" s="22">
        <v>0</v>
      </c>
      <c r="AK159" s="22">
        <v>0</v>
      </c>
      <c r="AL159" s="22">
        <v>0</v>
      </c>
      <c r="AM159" s="30">
        <v>0</v>
      </c>
      <c r="AN159" s="30">
        <v>0</v>
      </c>
      <c r="AO159" s="30">
        <v>0</v>
      </c>
      <c r="AP159" s="30">
        <v>0</v>
      </c>
      <c r="AQ159" s="30">
        <v>0</v>
      </c>
      <c r="AR159" s="22">
        <v>0</v>
      </c>
      <c r="AS159" s="22">
        <v>0</v>
      </c>
      <c r="AT159" s="22">
        <v>0</v>
      </c>
      <c r="AU159" s="22">
        <v>0</v>
      </c>
      <c r="AV159" s="22">
        <v>0</v>
      </c>
    </row>
    <row r="160" spans="1:48" ht="12.75">
      <c r="A160" s="23"/>
      <c r="B160" s="23"/>
      <c r="C160" s="3"/>
      <c r="D160" s="29"/>
      <c r="E160" s="29"/>
      <c r="F160" s="29"/>
      <c r="G160" s="29"/>
      <c r="H160" s="29"/>
      <c r="I160" s="30"/>
      <c r="J160" s="30"/>
      <c r="K160" s="30"/>
      <c r="L160" s="30"/>
      <c r="M160" s="30"/>
      <c r="N160" s="22"/>
      <c r="O160" s="22"/>
      <c r="P160" s="22"/>
      <c r="Q160" s="22"/>
      <c r="R160" s="22"/>
      <c r="S160" s="30"/>
      <c r="T160" s="30"/>
      <c r="U160" s="30"/>
      <c r="V160" s="30"/>
      <c r="W160" s="30"/>
      <c r="X160" s="22"/>
      <c r="Y160" s="22"/>
      <c r="Z160" s="22"/>
      <c r="AA160" s="22"/>
      <c r="AB160" s="22"/>
      <c r="AC160" s="30"/>
      <c r="AD160" s="30"/>
      <c r="AE160" s="30"/>
      <c r="AF160" s="30"/>
      <c r="AG160" s="30"/>
      <c r="AH160" s="22"/>
      <c r="AI160" s="22"/>
      <c r="AJ160" s="22"/>
      <c r="AK160" s="22"/>
      <c r="AL160" s="22"/>
      <c r="AM160" s="30"/>
      <c r="AN160" s="30"/>
      <c r="AO160" s="30"/>
      <c r="AP160" s="30"/>
      <c r="AQ160" s="30"/>
      <c r="AR160" s="22"/>
      <c r="AS160" s="22"/>
      <c r="AT160" s="22"/>
      <c r="AU160" s="22"/>
      <c r="AV160" s="22"/>
    </row>
    <row r="161" spans="1:48" ht="12.75">
      <c r="A161" s="19"/>
      <c r="B161" s="19"/>
      <c r="C161" s="14" t="s">
        <v>9</v>
      </c>
      <c r="D161" s="31">
        <f aca="true" t="shared" si="15" ref="D161:AV161">SUM(D121:D160)</f>
        <v>3304403.9099999997</v>
      </c>
      <c r="E161" s="31">
        <f t="shared" si="15"/>
        <v>955449</v>
      </c>
      <c r="F161" s="31">
        <f t="shared" si="15"/>
        <v>1488919</v>
      </c>
      <c r="G161" s="31">
        <f t="shared" si="15"/>
        <v>1916489</v>
      </c>
      <c r="H161" s="31">
        <f t="shared" si="15"/>
        <v>2482159</v>
      </c>
      <c r="I161" s="32">
        <f t="shared" si="15"/>
        <v>1670478.0799999998</v>
      </c>
      <c r="J161" s="32">
        <f t="shared" si="15"/>
        <v>455500</v>
      </c>
      <c r="K161" s="32">
        <f t="shared" si="15"/>
        <v>666500</v>
      </c>
      <c r="L161" s="32">
        <f t="shared" si="15"/>
        <v>841500</v>
      </c>
      <c r="M161" s="32">
        <f t="shared" si="15"/>
        <v>1024500</v>
      </c>
      <c r="N161" s="15">
        <f t="shared" si="15"/>
        <v>1321146.5599999998</v>
      </c>
      <c r="O161" s="15">
        <f t="shared" si="15"/>
        <v>407000</v>
      </c>
      <c r="P161" s="15">
        <f t="shared" si="15"/>
        <v>659000</v>
      </c>
      <c r="Q161" s="15">
        <f t="shared" si="15"/>
        <v>860000</v>
      </c>
      <c r="R161" s="15">
        <f t="shared" si="15"/>
        <v>1108000</v>
      </c>
      <c r="S161" s="32">
        <f t="shared" si="15"/>
        <v>135428.62999999998</v>
      </c>
      <c r="T161" s="32">
        <f t="shared" si="15"/>
        <v>20200</v>
      </c>
      <c r="U161" s="32">
        <f t="shared" si="15"/>
        <v>63700</v>
      </c>
      <c r="V161" s="32">
        <f t="shared" si="15"/>
        <v>78300</v>
      </c>
      <c r="W161" s="32">
        <f t="shared" si="15"/>
        <v>138000</v>
      </c>
      <c r="X161" s="15">
        <f t="shared" si="15"/>
        <v>108540.6</v>
      </c>
      <c r="Y161" s="15">
        <f t="shared" si="15"/>
        <v>52500</v>
      </c>
      <c r="Z161" s="15">
        <f t="shared" si="15"/>
        <v>52500</v>
      </c>
      <c r="AA161" s="15">
        <f t="shared" si="15"/>
        <v>77500</v>
      </c>
      <c r="AB161" s="15">
        <f t="shared" si="15"/>
        <v>133000</v>
      </c>
      <c r="AC161" s="32">
        <f t="shared" si="15"/>
        <v>23087.920000000002</v>
      </c>
      <c r="AD161" s="32">
        <f t="shared" si="15"/>
        <v>11520</v>
      </c>
      <c r="AE161" s="32">
        <f t="shared" si="15"/>
        <v>23040</v>
      </c>
      <c r="AF161" s="32">
        <f t="shared" si="15"/>
        <v>34560</v>
      </c>
      <c r="AG161" s="32">
        <f t="shared" si="15"/>
        <v>46080</v>
      </c>
      <c r="AH161" s="15">
        <f t="shared" si="15"/>
        <v>15374.06</v>
      </c>
      <c r="AI161" s="15">
        <f t="shared" si="15"/>
        <v>0</v>
      </c>
      <c r="AJ161" s="15">
        <f t="shared" si="15"/>
        <v>15300</v>
      </c>
      <c r="AK161" s="15">
        <f t="shared" si="15"/>
        <v>15650</v>
      </c>
      <c r="AL161" s="15">
        <f t="shared" si="15"/>
        <v>15900</v>
      </c>
      <c r="AM161" s="32">
        <f t="shared" si="15"/>
        <v>48.36</v>
      </c>
      <c r="AN161" s="32">
        <f t="shared" si="15"/>
        <v>979</v>
      </c>
      <c r="AO161" s="32">
        <f t="shared" si="15"/>
        <v>979</v>
      </c>
      <c r="AP161" s="32">
        <f t="shared" si="15"/>
        <v>979</v>
      </c>
      <c r="AQ161" s="32">
        <f t="shared" si="15"/>
        <v>979</v>
      </c>
      <c r="AR161" s="15">
        <f t="shared" si="15"/>
        <v>30299.699999999997</v>
      </c>
      <c r="AS161" s="15">
        <f t="shared" si="15"/>
        <v>7750</v>
      </c>
      <c r="AT161" s="15">
        <f t="shared" si="15"/>
        <v>7900</v>
      </c>
      <c r="AU161" s="15">
        <f t="shared" si="15"/>
        <v>8000</v>
      </c>
      <c r="AV161" s="15">
        <f t="shared" si="15"/>
        <v>15700</v>
      </c>
    </row>
    <row r="162" spans="1:48" ht="12.75">
      <c r="A162" s="19"/>
      <c r="B162" s="19"/>
      <c r="C162" s="14"/>
      <c r="D162" s="31"/>
      <c r="E162" s="31"/>
      <c r="F162" s="31"/>
      <c r="G162" s="31"/>
      <c r="H162" s="31"/>
      <c r="I162" s="32"/>
      <c r="J162" s="32"/>
      <c r="K162" s="32"/>
      <c r="L162" s="32"/>
      <c r="M162" s="32"/>
      <c r="N162" s="15"/>
      <c r="O162" s="15"/>
      <c r="P162" s="15"/>
      <c r="Q162" s="15"/>
      <c r="R162" s="15"/>
      <c r="S162" s="32"/>
      <c r="T162" s="32"/>
      <c r="U162" s="32"/>
      <c r="V162" s="32"/>
      <c r="W162" s="32"/>
      <c r="X162" s="15"/>
      <c r="Y162" s="15"/>
      <c r="Z162" s="15"/>
      <c r="AA162" s="15"/>
      <c r="AB162" s="15"/>
      <c r="AC162" s="32"/>
      <c r="AD162" s="32"/>
      <c r="AE162" s="32"/>
      <c r="AF162" s="32"/>
      <c r="AG162" s="32"/>
      <c r="AH162" s="15"/>
      <c r="AI162" s="15"/>
      <c r="AJ162" s="15"/>
      <c r="AK162" s="15"/>
      <c r="AL162" s="15"/>
      <c r="AM162" s="32"/>
      <c r="AN162" s="32"/>
      <c r="AO162" s="32"/>
      <c r="AP162" s="32"/>
      <c r="AQ162" s="32"/>
      <c r="AR162" s="15"/>
      <c r="AS162" s="15"/>
      <c r="AT162" s="15"/>
      <c r="AU162" s="15"/>
      <c r="AV162" s="15"/>
    </row>
    <row r="163" spans="1:48" ht="12.75">
      <c r="A163" s="23">
        <v>6000</v>
      </c>
      <c r="B163" s="23">
        <v>6000</v>
      </c>
      <c r="C163" s="3" t="s">
        <v>141</v>
      </c>
      <c r="D163" s="29">
        <v>664436.3</v>
      </c>
      <c r="E163" s="29">
        <v>152400</v>
      </c>
      <c r="F163" s="29">
        <v>304800</v>
      </c>
      <c r="G163" s="29">
        <v>457200</v>
      </c>
      <c r="H163" s="29">
        <v>609600</v>
      </c>
      <c r="I163" s="30">
        <v>151380</v>
      </c>
      <c r="J163" s="30">
        <v>37500</v>
      </c>
      <c r="K163" s="30">
        <v>75000</v>
      </c>
      <c r="L163" s="30">
        <v>112500</v>
      </c>
      <c r="M163" s="30">
        <v>150000</v>
      </c>
      <c r="N163" s="22">
        <v>503571.3</v>
      </c>
      <c r="O163" s="22">
        <v>112500</v>
      </c>
      <c r="P163" s="22">
        <v>225000</v>
      </c>
      <c r="Q163" s="22">
        <v>337500</v>
      </c>
      <c r="R163" s="22">
        <v>450000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30">
        <v>9485</v>
      </c>
      <c r="AD163" s="30">
        <v>2400</v>
      </c>
      <c r="AE163" s="30">
        <v>4800</v>
      </c>
      <c r="AF163" s="30">
        <v>7200</v>
      </c>
      <c r="AG163" s="30">
        <v>9600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30">
        <v>0</v>
      </c>
      <c r="AN163" s="30">
        <v>0</v>
      </c>
      <c r="AO163" s="30">
        <v>0</v>
      </c>
      <c r="AP163" s="30">
        <v>0</v>
      </c>
      <c r="AQ163" s="30">
        <v>0</v>
      </c>
      <c r="AR163" s="22">
        <v>0</v>
      </c>
      <c r="AS163" s="22">
        <v>0</v>
      </c>
      <c r="AT163" s="22">
        <v>0</v>
      </c>
      <c r="AU163" s="22">
        <v>0</v>
      </c>
      <c r="AV163" s="22">
        <v>0</v>
      </c>
    </row>
    <row r="164" spans="1:48" ht="12.75">
      <c r="A164" s="23">
        <v>6010</v>
      </c>
      <c r="B164" s="23">
        <v>6010</v>
      </c>
      <c r="C164" s="3" t="s">
        <v>142</v>
      </c>
      <c r="D164" s="29">
        <v>49215</v>
      </c>
      <c r="E164" s="29">
        <v>37000</v>
      </c>
      <c r="F164" s="29">
        <v>74000</v>
      </c>
      <c r="G164" s="29">
        <v>111000</v>
      </c>
      <c r="H164" s="29">
        <v>148000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22">
        <v>0</v>
      </c>
      <c r="O164" s="22">
        <v>25000</v>
      </c>
      <c r="P164" s="22">
        <v>50000</v>
      </c>
      <c r="Q164" s="22">
        <v>75000</v>
      </c>
      <c r="R164" s="22">
        <v>100000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22">
        <v>49215</v>
      </c>
      <c r="Y164" s="22">
        <v>12000</v>
      </c>
      <c r="Z164" s="22">
        <v>24000</v>
      </c>
      <c r="AA164" s="22">
        <v>36000</v>
      </c>
      <c r="AB164" s="22">
        <v>48000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  <c r="AH164" s="22">
        <v>0</v>
      </c>
      <c r="AI164" s="22">
        <v>0</v>
      </c>
      <c r="AJ164" s="22">
        <v>0</v>
      </c>
      <c r="AK164" s="22">
        <v>0</v>
      </c>
      <c r="AL164" s="22">
        <v>0</v>
      </c>
      <c r="AM164" s="30">
        <v>0</v>
      </c>
      <c r="AN164" s="30">
        <v>0</v>
      </c>
      <c r="AO164" s="30">
        <v>0</v>
      </c>
      <c r="AP164" s="30">
        <v>0</v>
      </c>
      <c r="AQ164" s="30">
        <v>0</v>
      </c>
      <c r="AR164" s="22">
        <v>0</v>
      </c>
      <c r="AS164" s="22">
        <v>0</v>
      </c>
      <c r="AT164" s="22">
        <v>0</v>
      </c>
      <c r="AU164" s="22">
        <v>0</v>
      </c>
      <c r="AV164" s="22">
        <v>0</v>
      </c>
    </row>
    <row r="165" spans="1:48" ht="12.75">
      <c r="A165" s="19"/>
      <c r="B165" s="19"/>
      <c r="C165" s="14" t="s">
        <v>16</v>
      </c>
      <c r="D165" s="31">
        <f aca="true" t="shared" si="16" ref="D165:M165">SUM(D163:D164)</f>
        <v>713651.3</v>
      </c>
      <c r="E165" s="31">
        <f t="shared" si="16"/>
        <v>189400</v>
      </c>
      <c r="F165" s="31">
        <f t="shared" si="16"/>
        <v>378800</v>
      </c>
      <c r="G165" s="31">
        <f t="shared" si="16"/>
        <v>568200</v>
      </c>
      <c r="H165" s="31">
        <f t="shared" si="16"/>
        <v>757600</v>
      </c>
      <c r="I165" s="32">
        <f t="shared" si="16"/>
        <v>151380</v>
      </c>
      <c r="J165" s="32">
        <f t="shared" si="16"/>
        <v>37500</v>
      </c>
      <c r="K165" s="32">
        <f t="shared" si="16"/>
        <v>75000</v>
      </c>
      <c r="L165" s="32">
        <f t="shared" si="16"/>
        <v>112500</v>
      </c>
      <c r="M165" s="32">
        <f t="shared" si="16"/>
        <v>150000</v>
      </c>
      <c r="N165" s="15">
        <f aca="true" t="shared" si="17" ref="N165:AV165">SUM(N163:N164)</f>
        <v>503571.3</v>
      </c>
      <c r="O165" s="15">
        <f t="shared" si="17"/>
        <v>137500</v>
      </c>
      <c r="P165" s="15">
        <f t="shared" si="17"/>
        <v>275000</v>
      </c>
      <c r="Q165" s="15">
        <f t="shared" si="17"/>
        <v>412500</v>
      </c>
      <c r="R165" s="15">
        <f t="shared" si="17"/>
        <v>550000</v>
      </c>
      <c r="S165" s="32">
        <f t="shared" si="17"/>
        <v>0</v>
      </c>
      <c r="T165" s="32">
        <f t="shared" si="17"/>
        <v>0</v>
      </c>
      <c r="U165" s="32">
        <f t="shared" si="17"/>
        <v>0</v>
      </c>
      <c r="V165" s="32">
        <f t="shared" si="17"/>
        <v>0</v>
      </c>
      <c r="W165" s="32">
        <f t="shared" si="17"/>
        <v>0</v>
      </c>
      <c r="X165" s="15">
        <f t="shared" si="17"/>
        <v>49215</v>
      </c>
      <c r="Y165" s="15">
        <f t="shared" si="17"/>
        <v>12000</v>
      </c>
      <c r="Z165" s="15">
        <f t="shared" si="17"/>
        <v>24000</v>
      </c>
      <c r="AA165" s="15">
        <f t="shared" si="17"/>
        <v>36000</v>
      </c>
      <c r="AB165" s="15">
        <f t="shared" si="17"/>
        <v>48000</v>
      </c>
      <c r="AC165" s="32">
        <f t="shared" si="17"/>
        <v>9485</v>
      </c>
      <c r="AD165" s="32">
        <f t="shared" si="17"/>
        <v>2400</v>
      </c>
      <c r="AE165" s="32">
        <f t="shared" si="17"/>
        <v>4800</v>
      </c>
      <c r="AF165" s="32">
        <f t="shared" si="17"/>
        <v>7200</v>
      </c>
      <c r="AG165" s="32">
        <f t="shared" si="17"/>
        <v>9600</v>
      </c>
      <c r="AH165" s="15">
        <f t="shared" si="17"/>
        <v>0</v>
      </c>
      <c r="AI165" s="15">
        <f t="shared" si="17"/>
        <v>0</v>
      </c>
      <c r="AJ165" s="15">
        <f t="shared" si="17"/>
        <v>0</v>
      </c>
      <c r="AK165" s="15">
        <f t="shared" si="17"/>
        <v>0</v>
      </c>
      <c r="AL165" s="15">
        <f t="shared" si="17"/>
        <v>0</v>
      </c>
      <c r="AM165" s="32">
        <f t="shared" si="17"/>
        <v>0</v>
      </c>
      <c r="AN165" s="32">
        <f t="shared" si="17"/>
        <v>0</v>
      </c>
      <c r="AO165" s="32">
        <f t="shared" si="17"/>
        <v>0</v>
      </c>
      <c r="AP165" s="32">
        <f t="shared" si="17"/>
        <v>0</v>
      </c>
      <c r="AQ165" s="32">
        <f t="shared" si="17"/>
        <v>0</v>
      </c>
      <c r="AR165" s="15">
        <f t="shared" si="17"/>
        <v>0</v>
      </c>
      <c r="AS165" s="15">
        <f t="shared" si="17"/>
        <v>0</v>
      </c>
      <c r="AT165" s="15">
        <f t="shared" si="17"/>
        <v>0</v>
      </c>
      <c r="AU165" s="15">
        <f t="shared" si="17"/>
        <v>0</v>
      </c>
      <c r="AV165" s="15">
        <f t="shared" si="17"/>
        <v>0</v>
      </c>
    </row>
    <row r="166" spans="1:48" ht="12.75">
      <c r="A166" s="23"/>
      <c r="B166" s="23"/>
      <c r="C166" s="3"/>
      <c r="D166" s="29"/>
      <c r="E166" s="29"/>
      <c r="F166" s="29"/>
      <c r="G166" s="29"/>
      <c r="H166" s="29"/>
      <c r="I166" s="30"/>
      <c r="J166" s="30"/>
      <c r="K166" s="30"/>
      <c r="L166" s="30"/>
      <c r="M166" s="30"/>
      <c r="N166" s="22"/>
      <c r="O166" s="22"/>
      <c r="P166" s="22"/>
      <c r="Q166" s="22"/>
      <c r="R166" s="22"/>
      <c r="S166" s="30"/>
      <c r="T166" s="30"/>
      <c r="U166" s="30"/>
      <c r="V166" s="30"/>
      <c r="W166" s="30"/>
      <c r="X166" s="22"/>
      <c r="Y166" s="22"/>
      <c r="Z166" s="22"/>
      <c r="AA166" s="22"/>
      <c r="AB166" s="22"/>
      <c r="AC166" s="30"/>
      <c r="AD166" s="30"/>
      <c r="AE166" s="30"/>
      <c r="AF166" s="30"/>
      <c r="AG166" s="30"/>
      <c r="AH166" s="22"/>
      <c r="AI166" s="22"/>
      <c r="AJ166" s="22"/>
      <c r="AK166" s="22"/>
      <c r="AL166" s="22"/>
      <c r="AM166" s="30"/>
      <c r="AN166" s="30"/>
      <c r="AO166" s="30"/>
      <c r="AP166" s="30"/>
      <c r="AQ166" s="30"/>
      <c r="AR166" s="22"/>
      <c r="AS166" s="22"/>
      <c r="AT166" s="22"/>
      <c r="AU166" s="22"/>
      <c r="AV166" s="22"/>
    </row>
    <row r="167" spans="1:48" ht="13.5" customHeight="1">
      <c r="A167" s="19"/>
      <c r="B167" s="19"/>
      <c r="C167" s="14" t="s">
        <v>5</v>
      </c>
      <c r="D167" s="31">
        <f aca="true" t="shared" si="18" ref="D167:AV167">D65-D91-D119-D161-D165</f>
        <v>772188.0600000017</v>
      </c>
      <c r="E167" s="31">
        <f t="shared" si="18"/>
        <v>-434891</v>
      </c>
      <c r="F167" s="31">
        <f t="shared" si="18"/>
        <v>1320374</v>
      </c>
      <c r="G167" s="31">
        <f t="shared" si="18"/>
        <v>1000303</v>
      </c>
      <c r="H167" s="31">
        <f t="shared" si="18"/>
        <v>-120893</v>
      </c>
      <c r="I167" s="32">
        <f t="shared" si="18"/>
        <v>21649.74000000069</v>
      </c>
      <c r="J167" s="32">
        <f t="shared" si="18"/>
        <v>763000</v>
      </c>
      <c r="K167" s="32">
        <f t="shared" si="18"/>
        <v>263500</v>
      </c>
      <c r="L167" s="32">
        <f t="shared" si="18"/>
        <v>490000</v>
      </c>
      <c r="M167" s="32">
        <f t="shared" si="18"/>
        <v>2500</v>
      </c>
      <c r="N167" s="15">
        <f t="shared" si="18"/>
        <v>584087.2799999998</v>
      </c>
      <c r="O167" s="15">
        <f t="shared" si="18"/>
        <v>-1518884</v>
      </c>
      <c r="P167" s="15">
        <f t="shared" si="18"/>
        <v>1117920</v>
      </c>
      <c r="Q167" s="15">
        <f t="shared" si="18"/>
        <v>760114</v>
      </c>
      <c r="R167" s="15">
        <f t="shared" si="18"/>
        <v>26232</v>
      </c>
      <c r="S167" s="32">
        <f t="shared" si="18"/>
        <v>-104763.66999999978</v>
      </c>
      <c r="T167" s="32">
        <f t="shared" si="18"/>
        <v>308831</v>
      </c>
      <c r="U167" s="32">
        <f t="shared" si="18"/>
        <v>70872</v>
      </c>
      <c r="V167" s="32">
        <f t="shared" si="18"/>
        <v>-143717</v>
      </c>
      <c r="W167" s="32">
        <f t="shared" si="18"/>
        <v>-220944</v>
      </c>
      <c r="X167" s="15">
        <f t="shared" si="18"/>
        <v>255261.3500000001</v>
      </c>
      <c r="Y167" s="15">
        <f t="shared" si="18"/>
        <v>52468</v>
      </c>
      <c r="Z167" s="15">
        <f t="shared" si="18"/>
        <v>-59532</v>
      </c>
      <c r="AA167" s="15">
        <f t="shared" si="18"/>
        <v>-74532</v>
      </c>
      <c r="AB167" s="15">
        <f t="shared" si="18"/>
        <v>39146</v>
      </c>
      <c r="AC167" s="32">
        <f t="shared" si="18"/>
        <v>51197.250000000015</v>
      </c>
      <c r="AD167" s="32">
        <f t="shared" si="18"/>
        <v>-25254</v>
      </c>
      <c r="AE167" s="32">
        <f t="shared" si="18"/>
        <v>-24908</v>
      </c>
      <c r="AF167" s="32">
        <f t="shared" si="18"/>
        <v>-15958</v>
      </c>
      <c r="AG167" s="32">
        <f t="shared" si="18"/>
        <v>5788</v>
      </c>
      <c r="AH167" s="15">
        <f t="shared" si="18"/>
        <v>1250.8899999999976</v>
      </c>
      <c r="AI167" s="15">
        <f t="shared" si="18"/>
        <v>0</v>
      </c>
      <c r="AJ167" s="15">
        <f t="shared" si="18"/>
        <v>2000</v>
      </c>
      <c r="AK167" s="15">
        <f t="shared" si="18"/>
        <v>6370</v>
      </c>
      <c r="AL167" s="15">
        <f t="shared" si="18"/>
        <v>6120</v>
      </c>
      <c r="AM167" s="32">
        <f t="shared" si="18"/>
        <v>1075.669999999999</v>
      </c>
      <c r="AN167" s="32">
        <f t="shared" si="18"/>
        <v>11521</v>
      </c>
      <c r="AO167" s="32">
        <f t="shared" si="18"/>
        <v>-775</v>
      </c>
      <c r="AP167" s="32">
        <f t="shared" si="18"/>
        <v>11829</v>
      </c>
      <c r="AQ167" s="32">
        <f t="shared" si="18"/>
        <v>12829</v>
      </c>
      <c r="AR167" s="15">
        <f t="shared" si="18"/>
        <v>-37570.45</v>
      </c>
      <c r="AS167" s="15">
        <f t="shared" si="18"/>
        <v>-26573</v>
      </c>
      <c r="AT167" s="15">
        <f t="shared" si="18"/>
        <v>-48703</v>
      </c>
      <c r="AU167" s="15">
        <f t="shared" si="18"/>
        <v>-33803</v>
      </c>
      <c r="AV167" s="15">
        <f t="shared" si="18"/>
        <v>7436</v>
      </c>
    </row>
    <row r="168" spans="1:48" ht="13.5" customHeight="1">
      <c r="A168" s="23"/>
      <c r="B168" s="23"/>
      <c r="C168" s="3"/>
      <c r="D168" s="29"/>
      <c r="E168" s="29"/>
      <c r="F168" s="29"/>
      <c r="G168" s="29"/>
      <c r="H168" s="29"/>
      <c r="I168" s="30"/>
      <c r="J168" s="30"/>
      <c r="K168" s="30"/>
      <c r="L168" s="30"/>
      <c r="M168" s="30"/>
      <c r="N168" s="22"/>
      <c r="O168" s="22"/>
      <c r="P168" s="22"/>
      <c r="Q168" s="22"/>
      <c r="R168" s="22"/>
      <c r="S168" s="30"/>
      <c r="T168" s="30"/>
      <c r="U168" s="30"/>
      <c r="V168" s="30"/>
      <c r="W168" s="30"/>
      <c r="X168" s="22"/>
      <c r="Y168" s="22"/>
      <c r="Z168" s="22"/>
      <c r="AA168" s="22"/>
      <c r="AB168" s="22"/>
      <c r="AC168" s="30"/>
      <c r="AD168" s="30"/>
      <c r="AE168" s="30"/>
      <c r="AF168" s="30"/>
      <c r="AG168" s="30"/>
      <c r="AH168" s="22"/>
      <c r="AI168" s="22"/>
      <c r="AJ168" s="22"/>
      <c r="AK168" s="22"/>
      <c r="AL168" s="22"/>
      <c r="AM168" s="30"/>
      <c r="AN168" s="30"/>
      <c r="AO168" s="30"/>
      <c r="AP168" s="30"/>
      <c r="AQ168" s="30"/>
      <c r="AR168" s="22"/>
      <c r="AS168" s="22"/>
      <c r="AT168" s="22"/>
      <c r="AU168" s="22"/>
      <c r="AV168" s="22"/>
    </row>
    <row r="169" spans="1:48" ht="13.5" customHeight="1">
      <c r="A169" s="23">
        <v>8050</v>
      </c>
      <c r="B169" s="23">
        <v>8050</v>
      </c>
      <c r="C169" s="3" t="s">
        <v>11</v>
      </c>
      <c r="D169" s="29">
        <v>-13328.240000000002</v>
      </c>
      <c r="E169" s="29">
        <v>0</v>
      </c>
      <c r="F169" s="29">
        <v>0</v>
      </c>
      <c r="G169" s="29">
        <v>0</v>
      </c>
      <c r="H169" s="29">
        <v>0</v>
      </c>
      <c r="I169" s="30">
        <v>-11958.88</v>
      </c>
      <c r="J169" s="30">
        <v>0</v>
      </c>
      <c r="K169" s="30">
        <v>0</v>
      </c>
      <c r="L169" s="30">
        <v>0</v>
      </c>
      <c r="M169" s="30">
        <v>0</v>
      </c>
      <c r="N169" s="22">
        <v>-660.87</v>
      </c>
      <c r="O169" s="22">
        <v>0</v>
      </c>
      <c r="P169" s="22">
        <v>0</v>
      </c>
      <c r="Q169" s="22">
        <v>0</v>
      </c>
      <c r="R169" s="22">
        <v>0</v>
      </c>
      <c r="S169" s="30">
        <v>-346.94</v>
      </c>
      <c r="T169" s="30">
        <v>0</v>
      </c>
      <c r="U169" s="30">
        <v>0</v>
      </c>
      <c r="V169" s="30">
        <v>0</v>
      </c>
      <c r="W169" s="30">
        <v>0</v>
      </c>
      <c r="X169" s="22">
        <v>-35.79</v>
      </c>
      <c r="Y169" s="22">
        <v>0</v>
      </c>
      <c r="Z169" s="22">
        <v>0</v>
      </c>
      <c r="AA169" s="22">
        <v>0</v>
      </c>
      <c r="AB169" s="22">
        <v>0</v>
      </c>
      <c r="AC169" s="30">
        <v>-38.89</v>
      </c>
      <c r="AD169" s="30">
        <v>0</v>
      </c>
      <c r="AE169" s="30">
        <v>0</v>
      </c>
      <c r="AF169" s="30">
        <v>0</v>
      </c>
      <c r="AG169" s="30">
        <v>0</v>
      </c>
      <c r="AH169" s="22">
        <v>-36.63</v>
      </c>
      <c r="AI169" s="22">
        <v>0</v>
      </c>
      <c r="AJ169" s="22">
        <v>0</v>
      </c>
      <c r="AK169" s="22">
        <v>0</v>
      </c>
      <c r="AL169" s="22">
        <v>0</v>
      </c>
      <c r="AM169" s="30">
        <v>-27.87</v>
      </c>
      <c r="AN169" s="30">
        <v>0</v>
      </c>
      <c r="AO169" s="30">
        <v>0</v>
      </c>
      <c r="AP169" s="30">
        <v>0</v>
      </c>
      <c r="AQ169" s="30">
        <v>0</v>
      </c>
      <c r="AR169" s="22">
        <v>-222.37</v>
      </c>
      <c r="AS169" s="22">
        <v>0</v>
      </c>
      <c r="AT169" s="22">
        <v>0</v>
      </c>
      <c r="AU169" s="22">
        <v>0</v>
      </c>
      <c r="AV169" s="22">
        <v>0</v>
      </c>
    </row>
    <row r="170" spans="1:48" ht="13.5" customHeight="1">
      <c r="A170" s="23">
        <v>8070</v>
      </c>
      <c r="B170" s="23">
        <v>8070</v>
      </c>
      <c r="C170" s="3" t="s">
        <v>35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30">
        <v>0</v>
      </c>
      <c r="AD170" s="30">
        <v>0</v>
      </c>
      <c r="AE170" s="30">
        <v>0</v>
      </c>
      <c r="AF170" s="30">
        <v>0</v>
      </c>
      <c r="AG170" s="30">
        <v>0</v>
      </c>
      <c r="AH170" s="22">
        <v>0</v>
      </c>
      <c r="AI170" s="22">
        <v>0</v>
      </c>
      <c r="AJ170" s="22">
        <v>0</v>
      </c>
      <c r="AK170" s="22">
        <v>0</v>
      </c>
      <c r="AL170" s="22">
        <v>0</v>
      </c>
      <c r="AM170" s="30">
        <v>0</v>
      </c>
      <c r="AN170" s="30">
        <v>0</v>
      </c>
      <c r="AO170" s="30">
        <v>0</v>
      </c>
      <c r="AP170" s="30">
        <v>0</v>
      </c>
      <c r="AQ170" s="30">
        <v>0</v>
      </c>
      <c r="AR170" s="22">
        <v>0</v>
      </c>
      <c r="AS170" s="22">
        <v>0</v>
      </c>
      <c r="AT170" s="22">
        <v>0</v>
      </c>
      <c r="AU170" s="22">
        <v>0</v>
      </c>
      <c r="AV170" s="22">
        <v>0</v>
      </c>
    </row>
    <row r="171" spans="1:48" ht="13.5" customHeight="1">
      <c r="A171" s="23">
        <v>8150</v>
      </c>
      <c r="B171" s="23">
        <v>8150</v>
      </c>
      <c r="C171" s="3" t="s">
        <v>143</v>
      </c>
      <c r="D171" s="29">
        <v>1400</v>
      </c>
      <c r="E171" s="29">
        <v>0</v>
      </c>
      <c r="F171" s="29">
        <v>0</v>
      </c>
      <c r="G171" s="29">
        <v>0</v>
      </c>
      <c r="H171" s="29">
        <v>25000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25000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22">
        <v>1400</v>
      </c>
      <c r="Y171" s="22">
        <v>0</v>
      </c>
      <c r="Z171" s="22">
        <v>0</v>
      </c>
      <c r="AA171" s="22">
        <v>0</v>
      </c>
      <c r="AB171" s="22">
        <v>0</v>
      </c>
      <c r="AC171" s="30">
        <v>0</v>
      </c>
      <c r="AD171" s="30">
        <v>0</v>
      </c>
      <c r="AE171" s="30">
        <v>0</v>
      </c>
      <c r="AF171" s="30">
        <v>0</v>
      </c>
      <c r="AG171" s="30">
        <v>0</v>
      </c>
      <c r="AH171" s="22">
        <v>0</v>
      </c>
      <c r="AI171" s="22">
        <v>0</v>
      </c>
      <c r="AJ171" s="22">
        <v>0</v>
      </c>
      <c r="AK171" s="22">
        <v>0</v>
      </c>
      <c r="AL171" s="22">
        <v>0</v>
      </c>
      <c r="AM171" s="30">
        <v>0</v>
      </c>
      <c r="AN171" s="30">
        <v>0</v>
      </c>
      <c r="AO171" s="30">
        <v>0</v>
      </c>
      <c r="AP171" s="30">
        <v>0</v>
      </c>
      <c r="AQ171" s="30">
        <v>0</v>
      </c>
      <c r="AR171" s="22">
        <v>0</v>
      </c>
      <c r="AS171" s="22">
        <v>0</v>
      </c>
      <c r="AT171" s="22">
        <v>0</v>
      </c>
      <c r="AU171" s="22">
        <v>0</v>
      </c>
      <c r="AV171" s="22">
        <v>0</v>
      </c>
    </row>
    <row r="172" spans="1:48" ht="13.5" customHeight="1">
      <c r="A172" s="19"/>
      <c r="B172" s="19"/>
      <c r="C172" s="14" t="s">
        <v>24</v>
      </c>
      <c r="D172" s="31">
        <f aca="true" t="shared" si="19" ref="D172:M172">SUM(D169:D171)</f>
        <v>-11928.240000000002</v>
      </c>
      <c r="E172" s="31">
        <f t="shared" si="19"/>
        <v>0</v>
      </c>
      <c r="F172" s="31">
        <f t="shared" si="19"/>
        <v>0</v>
      </c>
      <c r="G172" s="31">
        <f t="shared" si="19"/>
        <v>0</v>
      </c>
      <c r="H172" s="31">
        <f t="shared" si="19"/>
        <v>25000</v>
      </c>
      <c r="I172" s="32">
        <f t="shared" si="19"/>
        <v>-11958.88</v>
      </c>
      <c r="J172" s="32">
        <f t="shared" si="19"/>
        <v>0</v>
      </c>
      <c r="K172" s="32">
        <f t="shared" si="19"/>
        <v>0</v>
      </c>
      <c r="L172" s="32">
        <f t="shared" si="19"/>
        <v>0</v>
      </c>
      <c r="M172" s="32">
        <f t="shared" si="19"/>
        <v>0</v>
      </c>
      <c r="N172" s="15">
        <f aca="true" t="shared" si="20" ref="N172:AV172">SUM(N169:N171)</f>
        <v>-660.87</v>
      </c>
      <c r="O172" s="15">
        <f t="shared" si="20"/>
        <v>0</v>
      </c>
      <c r="P172" s="15">
        <f t="shared" si="20"/>
        <v>0</v>
      </c>
      <c r="Q172" s="15">
        <f t="shared" si="20"/>
        <v>0</v>
      </c>
      <c r="R172" s="15">
        <f t="shared" si="20"/>
        <v>25000</v>
      </c>
      <c r="S172" s="32">
        <f t="shared" si="20"/>
        <v>-346.94</v>
      </c>
      <c r="T172" s="32">
        <f t="shared" si="20"/>
        <v>0</v>
      </c>
      <c r="U172" s="32">
        <f t="shared" si="20"/>
        <v>0</v>
      </c>
      <c r="V172" s="32">
        <f t="shared" si="20"/>
        <v>0</v>
      </c>
      <c r="W172" s="32">
        <f t="shared" si="20"/>
        <v>0</v>
      </c>
      <c r="X172" s="15">
        <f t="shared" si="20"/>
        <v>1364.21</v>
      </c>
      <c r="Y172" s="15">
        <f t="shared" si="20"/>
        <v>0</v>
      </c>
      <c r="Z172" s="15">
        <f t="shared" si="20"/>
        <v>0</v>
      </c>
      <c r="AA172" s="15">
        <f t="shared" si="20"/>
        <v>0</v>
      </c>
      <c r="AB172" s="15">
        <f t="shared" si="20"/>
        <v>0</v>
      </c>
      <c r="AC172" s="32">
        <f t="shared" si="20"/>
        <v>-38.89</v>
      </c>
      <c r="AD172" s="32">
        <f t="shared" si="20"/>
        <v>0</v>
      </c>
      <c r="AE172" s="32">
        <f t="shared" si="20"/>
        <v>0</v>
      </c>
      <c r="AF172" s="32">
        <f t="shared" si="20"/>
        <v>0</v>
      </c>
      <c r="AG172" s="32">
        <f t="shared" si="20"/>
        <v>0</v>
      </c>
      <c r="AH172" s="15">
        <f t="shared" si="20"/>
        <v>-36.63</v>
      </c>
      <c r="AI172" s="15">
        <f t="shared" si="20"/>
        <v>0</v>
      </c>
      <c r="AJ172" s="15">
        <f t="shared" si="20"/>
        <v>0</v>
      </c>
      <c r="AK172" s="15">
        <f t="shared" si="20"/>
        <v>0</v>
      </c>
      <c r="AL172" s="15">
        <f t="shared" si="20"/>
        <v>0</v>
      </c>
      <c r="AM172" s="32">
        <f t="shared" si="20"/>
        <v>-27.87</v>
      </c>
      <c r="AN172" s="32">
        <f t="shared" si="20"/>
        <v>0</v>
      </c>
      <c r="AO172" s="32">
        <f t="shared" si="20"/>
        <v>0</v>
      </c>
      <c r="AP172" s="32">
        <f t="shared" si="20"/>
        <v>0</v>
      </c>
      <c r="AQ172" s="32">
        <f t="shared" si="20"/>
        <v>0</v>
      </c>
      <c r="AR172" s="15">
        <f t="shared" si="20"/>
        <v>-222.37</v>
      </c>
      <c r="AS172" s="15">
        <f t="shared" si="20"/>
        <v>0</v>
      </c>
      <c r="AT172" s="15">
        <f t="shared" si="20"/>
        <v>0</v>
      </c>
      <c r="AU172" s="15">
        <f t="shared" si="20"/>
        <v>0</v>
      </c>
      <c r="AV172" s="15">
        <f t="shared" si="20"/>
        <v>0</v>
      </c>
    </row>
    <row r="173" spans="1:48" ht="12.75">
      <c r="A173" s="23"/>
      <c r="B173" s="23"/>
      <c r="C173" s="3"/>
      <c r="D173" s="29"/>
      <c r="E173" s="29"/>
      <c r="F173" s="29"/>
      <c r="G173" s="29"/>
      <c r="H173" s="29"/>
      <c r="I173" s="30"/>
      <c r="J173" s="30"/>
      <c r="K173" s="30"/>
      <c r="L173" s="30"/>
      <c r="M173" s="30"/>
      <c r="N173" s="22"/>
      <c r="O173" s="22"/>
      <c r="P173" s="22"/>
      <c r="Q173" s="22"/>
      <c r="R173" s="22"/>
      <c r="S173" s="30"/>
      <c r="T173" s="30"/>
      <c r="U173" s="30"/>
      <c r="V173" s="30"/>
      <c r="W173" s="30"/>
      <c r="X173" s="22"/>
      <c r="Y173" s="22"/>
      <c r="Z173" s="22"/>
      <c r="AA173" s="22"/>
      <c r="AB173" s="22"/>
      <c r="AC173" s="30"/>
      <c r="AD173" s="30"/>
      <c r="AE173" s="30"/>
      <c r="AF173" s="30"/>
      <c r="AG173" s="30"/>
      <c r="AH173" s="22"/>
      <c r="AI173" s="22"/>
      <c r="AJ173" s="22"/>
      <c r="AK173" s="22"/>
      <c r="AL173" s="22"/>
      <c r="AM173" s="30"/>
      <c r="AN173" s="30"/>
      <c r="AO173" s="30"/>
      <c r="AP173" s="30"/>
      <c r="AQ173" s="30"/>
      <c r="AR173" s="22"/>
      <c r="AS173" s="22"/>
      <c r="AT173" s="22"/>
      <c r="AU173" s="22"/>
      <c r="AV173" s="22"/>
    </row>
    <row r="174" spans="1:48" ht="12.75">
      <c r="A174" s="19"/>
      <c r="B174" s="19"/>
      <c r="C174" s="16" t="s">
        <v>14</v>
      </c>
      <c r="D174" s="33">
        <f aca="true" t="shared" si="21" ref="D174:M174">D167-D172</f>
        <v>784116.3000000017</v>
      </c>
      <c r="E174" s="33">
        <f t="shared" si="21"/>
        <v>-434891</v>
      </c>
      <c r="F174" s="33">
        <f t="shared" si="21"/>
        <v>1320374</v>
      </c>
      <c r="G174" s="33">
        <f t="shared" si="21"/>
        <v>1000303</v>
      </c>
      <c r="H174" s="33">
        <f t="shared" si="21"/>
        <v>-145893</v>
      </c>
      <c r="I174" s="34">
        <f t="shared" si="21"/>
        <v>33608.62000000069</v>
      </c>
      <c r="J174" s="34">
        <f t="shared" si="21"/>
        <v>763000</v>
      </c>
      <c r="K174" s="34">
        <f t="shared" si="21"/>
        <v>263500</v>
      </c>
      <c r="L174" s="34">
        <f t="shared" si="21"/>
        <v>490000</v>
      </c>
      <c r="M174" s="34">
        <f t="shared" si="21"/>
        <v>2500</v>
      </c>
      <c r="N174" s="17">
        <f aca="true" t="shared" si="22" ref="N174:AV174">N167-N172</f>
        <v>584748.1499999998</v>
      </c>
      <c r="O174" s="17">
        <f t="shared" si="22"/>
        <v>-1518884</v>
      </c>
      <c r="P174" s="17">
        <f t="shared" si="22"/>
        <v>1117920</v>
      </c>
      <c r="Q174" s="17">
        <f t="shared" si="22"/>
        <v>760114</v>
      </c>
      <c r="R174" s="17">
        <f t="shared" si="22"/>
        <v>1232</v>
      </c>
      <c r="S174" s="34">
        <f t="shared" si="22"/>
        <v>-104416.72999999978</v>
      </c>
      <c r="T174" s="34">
        <f t="shared" si="22"/>
        <v>308831</v>
      </c>
      <c r="U174" s="34">
        <f t="shared" si="22"/>
        <v>70872</v>
      </c>
      <c r="V174" s="34">
        <f t="shared" si="22"/>
        <v>-143717</v>
      </c>
      <c r="W174" s="34">
        <f t="shared" si="22"/>
        <v>-220944</v>
      </c>
      <c r="X174" s="17">
        <f t="shared" si="22"/>
        <v>253897.1400000001</v>
      </c>
      <c r="Y174" s="17">
        <f t="shared" si="22"/>
        <v>52468</v>
      </c>
      <c r="Z174" s="17">
        <f t="shared" si="22"/>
        <v>-59532</v>
      </c>
      <c r="AA174" s="17">
        <f t="shared" si="22"/>
        <v>-74532</v>
      </c>
      <c r="AB174" s="17">
        <f t="shared" si="22"/>
        <v>39146</v>
      </c>
      <c r="AC174" s="34">
        <f t="shared" si="22"/>
        <v>51236.140000000014</v>
      </c>
      <c r="AD174" s="34">
        <f t="shared" si="22"/>
        <v>-25254</v>
      </c>
      <c r="AE174" s="34">
        <f t="shared" si="22"/>
        <v>-24908</v>
      </c>
      <c r="AF174" s="34">
        <f t="shared" si="22"/>
        <v>-15958</v>
      </c>
      <c r="AG174" s="34">
        <f t="shared" si="22"/>
        <v>5788</v>
      </c>
      <c r="AH174" s="17">
        <f t="shared" si="22"/>
        <v>1287.5199999999977</v>
      </c>
      <c r="AI174" s="17">
        <f t="shared" si="22"/>
        <v>0</v>
      </c>
      <c r="AJ174" s="17">
        <f t="shared" si="22"/>
        <v>2000</v>
      </c>
      <c r="AK174" s="17">
        <f t="shared" si="22"/>
        <v>6370</v>
      </c>
      <c r="AL174" s="17">
        <f t="shared" si="22"/>
        <v>6120</v>
      </c>
      <c r="AM174" s="34">
        <f t="shared" si="22"/>
        <v>1103.5399999999988</v>
      </c>
      <c r="AN174" s="34">
        <f t="shared" si="22"/>
        <v>11521</v>
      </c>
      <c r="AO174" s="34">
        <f t="shared" si="22"/>
        <v>-775</v>
      </c>
      <c r="AP174" s="34">
        <f t="shared" si="22"/>
        <v>11829</v>
      </c>
      <c r="AQ174" s="34">
        <f t="shared" si="22"/>
        <v>12829</v>
      </c>
      <c r="AR174" s="17">
        <f t="shared" si="22"/>
        <v>-37348.079999999994</v>
      </c>
      <c r="AS174" s="17">
        <f t="shared" si="22"/>
        <v>-26573</v>
      </c>
      <c r="AT174" s="17">
        <f t="shared" si="22"/>
        <v>-48703</v>
      </c>
      <c r="AU174" s="17">
        <f t="shared" si="22"/>
        <v>-33803</v>
      </c>
      <c r="AV174" s="17">
        <f t="shared" si="22"/>
        <v>7436</v>
      </c>
    </row>
    <row r="175" spans="5:48" ht="15.75" customHeight="1">
      <c r="E175" s="35"/>
      <c r="F175" s="35"/>
      <c r="G175" s="35"/>
      <c r="H175" s="35"/>
      <c r="J175" s="35"/>
      <c r="K175" s="35"/>
      <c r="L175" s="35"/>
      <c r="M175" s="35"/>
      <c r="O175" s="35"/>
      <c r="P175" s="35"/>
      <c r="Q175" s="35"/>
      <c r="R175" s="35"/>
      <c r="T175" s="35"/>
      <c r="U175" s="35"/>
      <c r="V175" s="35"/>
      <c r="W175" s="35"/>
      <c r="Y175" s="35"/>
      <c r="Z175" s="35"/>
      <c r="AA175" s="35"/>
      <c r="AB175" s="35"/>
      <c r="AD175" s="35"/>
      <c r="AE175" s="35"/>
      <c r="AF175" s="35"/>
      <c r="AG175" s="35"/>
      <c r="AI175" s="35"/>
      <c r="AJ175" s="35"/>
      <c r="AK175" s="35"/>
      <c r="AL175" s="35"/>
      <c r="AN175" s="35"/>
      <c r="AO175" s="35"/>
      <c r="AP175" s="35"/>
      <c r="AQ175" s="35"/>
      <c r="AS175" s="35"/>
      <c r="AT175" s="35"/>
      <c r="AU175" s="35"/>
      <c r="AV175" s="35"/>
    </row>
  </sheetData>
  <sheetProtection/>
  <mergeCells count="18">
    <mergeCell ref="AS6:AV6"/>
    <mergeCell ref="E32:H32"/>
    <mergeCell ref="J32:M32"/>
    <mergeCell ref="O32:R32"/>
    <mergeCell ref="T32:W32"/>
    <mergeCell ref="Y32:AB32"/>
    <mergeCell ref="AD32:AG32"/>
    <mergeCell ref="AI32:AL32"/>
    <mergeCell ref="AS32:AV32"/>
    <mergeCell ref="AN6:AQ6"/>
    <mergeCell ref="AN32:AQ32"/>
    <mergeCell ref="E6:H6"/>
    <mergeCell ref="J6:M6"/>
    <mergeCell ref="O6:R6"/>
    <mergeCell ref="T6:W6"/>
    <mergeCell ref="Y6:AB6"/>
    <mergeCell ref="AD6:AG6"/>
    <mergeCell ref="AI6:AL6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Q163"/>
  <sheetViews>
    <sheetView zoomScalePageLayoutView="0" workbookViewId="0" topLeftCell="A1">
      <selection activeCell="R1" sqref="R1:R16384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</cols>
  <sheetData>
    <row r="1" spans="1:16" ht="15">
      <c r="A1" s="2">
        <v>261</v>
      </c>
      <c r="C1" s="1" t="s">
        <v>18</v>
      </c>
      <c r="D1" s="1" t="str">
        <f>Totalt!D1</f>
        <v>Pr Desember</v>
      </c>
      <c r="H1" s="7"/>
      <c r="J1" s="7"/>
      <c r="K1"/>
      <c r="M1"/>
      <c r="N1"/>
      <c r="O1"/>
      <c r="P1"/>
    </row>
    <row r="2" spans="1:17" ht="14.25">
      <c r="A2" s="4"/>
      <c r="B2" s="4"/>
      <c r="C2" s="4"/>
      <c r="D2" s="10" t="s">
        <v>12</v>
      </c>
      <c r="E2" s="10" t="s">
        <v>13</v>
      </c>
      <c r="F2" s="10" t="s">
        <v>17</v>
      </c>
      <c r="G2" s="10" t="s">
        <v>12</v>
      </c>
      <c r="H2" s="10" t="s">
        <v>13</v>
      </c>
      <c r="I2" s="10" t="s">
        <v>17</v>
      </c>
      <c r="J2" s="10" t="s">
        <v>12</v>
      </c>
      <c r="K2" s="10" t="s">
        <v>13</v>
      </c>
      <c r="L2" s="10" t="s">
        <v>17</v>
      </c>
      <c r="M2" s="10" t="s">
        <v>12</v>
      </c>
      <c r="N2" s="10" t="s">
        <v>13</v>
      </c>
      <c r="O2" s="10" t="s">
        <v>17</v>
      </c>
      <c r="P2" s="10" t="s">
        <v>13</v>
      </c>
      <c r="Q2" s="10" t="s">
        <v>17</v>
      </c>
    </row>
    <row r="3" spans="1:17" ht="14.25">
      <c r="A3" s="4"/>
      <c r="B3" s="9"/>
      <c r="C3" s="5" t="s">
        <v>0</v>
      </c>
      <c r="D3" s="11" t="s">
        <v>144</v>
      </c>
      <c r="E3" s="11" t="s">
        <v>144</v>
      </c>
      <c r="F3" s="11" t="s">
        <v>144</v>
      </c>
      <c r="G3" s="20" t="s">
        <v>145</v>
      </c>
      <c r="H3" s="20" t="s">
        <v>145</v>
      </c>
      <c r="I3" s="20" t="s">
        <v>145</v>
      </c>
      <c r="J3" s="11" t="s">
        <v>146</v>
      </c>
      <c r="K3" s="11" t="s">
        <v>146</v>
      </c>
      <c r="L3" s="11" t="s">
        <v>146</v>
      </c>
      <c r="M3" s="11" t="s">
        <v>147</v>
      </c>
      <c r="N3" s="11" t="s">
        <v>147</v>
      </c>
      <c r="O3" s="11" t="s">
        <v>147</v>
      </c>
      <c r="P3" s="20">
        <v>2020</v>
      </c>
      <c r="Q3" s="11" t="s">
        <v>61</v>
      </c>
    </row>
    <row r="4" spans="1:17" ht="12.75">
      <c r="A4" s="2">
        <v>321</v>
      </c>
      <c r="B4" s="2">
        <v>321</v>
      </c>
      <c r="C4" s="3" t="s">
        <v>37</v>
      </c>
      <c r="D4" s="21">
        <v>139823.2</v>
      </c>
      <c r="E4" s="21">
        <v>201317</v>
      </c>
      <c r="F4" s="21">
        <f aca="true" t="shared" si="0" ref="F4:F10">D4-E4</f>
        <v>-61493.79999999999</v>
      </c>
      <c r="G4" s="21">
        <v>156238.2</v>
      </c>
      <c r="H4" s="21">
        <v>241317</v>
      </c>
      <c r="I4" s="21">
        <f aca="true" t="shared" si="1" ref="I4:I10">G4-H4</f>
        <v>-85078.79999999999</v>
      </c>
      <c r="J4" s="21">
        <v>167908.2</v>
      </c>
      <c r="K4" s="21">
        <v>261317</v>
      </c>
      <c r="L4" s="21">
        <f aca="true" t="shared" si="2" ref="L4:L10">J4-K4</f>
        <v>-93408.79999999999</v>
      </c>
      <c r="M4" s="21">
        <v>318868.2</v>
      </c>
      <c r="N4" s="21">
        <v>395528</v>
      </c>
      <c r="O4" s="21">
        <f aca="true" t="shared" si="3" ref="O4:O10">M4-N4</f>
        <v>-76659.79999999999</v>
      </c>
      <c r="P4" s="21">
        <v>395528</v>
      </c>
      <c r="Q4" s="37" t="e">
        <f>M4-#REF!</f>
        <v>#REF!</v>
      </c>
    </row>
    <row r="5" spans="1:17" ht="12.75">
      <c r="A5" s="2">
        <v>322</v>
      </c>
      <c r="B5" s="2">
        <v>322</v>
      </c>
      <c r="C5" s="3" t="s">
        <v>38</v>
      </c>
      <c r="D5" s="22">
        <v>75000</v>
      </c>
      <c r="E5" s="22">
        <v>54000</v>
      </c>
      <c r="F5" s="22">
        <f t="shared" si="0"/>
        <v>21000</v>
      </c>
      <c r="G5" s="22">
        <v>75000</v>
      </c>
      <c r="H5" s="22">
        <v>54000</v>
      </c>
      <c r="I5" s="22">
        <f t="shared" si="1"/>
        <v>21000</v>
      </c>
      <c r="J5" s="22">
        <v>75000</v>
      </c>
      <c r="K5" s="22">
        <v>54000</v>
      </c>
      <c r="L5" s="22">
        <f t="shared" si="2"/>
        <v>21000</v>
      </c>
      <c r="M5" s="22">
        <v>112500</v>
      </c>
      <c r="N5" s="22">
        <v>90000</v>
      </c>
      <c r="O5" s="22">
        <f t="shared" si="3"/>
        <v>22500</v>
      </c>
      <c r="P5" s="22">
        <v>90000</v>
      </c>
      <c r="Q5" s="38" t="e">
        <f>M5-#REF!</f>
        <v>#REF!</v>
      </c>
    </row>
    <row r="6" spans="1:17" ht="12.75">
      <c r="A6" s="2">
        <v>323</v>
      </c>
      <c r="B6" s="2">
        <v>323</v>
      </c>
      <c r="C6" s="3" t="s">
        <v>39</v>
      </c>
      <c r="D6" s="22">
        <v>91521.83</v>
      </c>
      <c r="E6" s="22">
        <v>112800</v>
      </c>
      <c r="F6" s="22">
        <f t="shared" si="0"/>
        <v>-21278.17</v>
      </c>
      <c r="G6" s="22">
        <v>166321.83</v>
      </c>
      <c r="H6" s="22">
        <v>112800</v>
      </c>
      <c r="I6" s="22">
        <f t="shared" si="1"/>
        <v>53521.82999999999</v>
      </c>
      <c r="J6" s="22">
        <v>168121.83</v>
      </c>
      <c r="K6" s="22">
        <v>112800</v>
      </c>
      <c r="L6" s="22">
        <f t="shared" si="2"/>
        <v>55321.82999999999</v>
      </c>
      <c r="M6" s="22">
        <v>198121.83</v>
      </c>
      <c r="N6" s="22">
        <v>169000</v>
      </c>
      <c r="O6" s="22">
        <f t="shared" si="3"/>
        <v>29121.829999999987</v>
      </c>
      <c r="P6" s="22">
        <v>169000</v>
      </c>
      <c r="Q6" s="38" t="e">
        <f>M6-#REF!</f>
        <v>#REF!</v>
      </c>
    </row>
    <row r="7" spans="1:17" ht="12.75">
      <c r="A7" s="2">
        <v>324</v>
      </c>
      <c r="B7" s="2">
        <v>324</v>
      </c>
      <c r="C7" s="3" t="s">
        <v>40</v>
      </c>
      <c r="D7" s="22">
        <v>1860</v>
      </c>
      <c r="E7" s="22">
        <v>15000</v>
      </c>
      <c r="F7" s="22">
        <f t="shared" si="0"/>
        <v>-13140</v>
      </c>
      <c r="G7" s="22">
        <v>2030</v>
      </c>
      <c r="H7" s="22">
        <v>15000</v>
      </c>
      <c r="I7" s="22">
        <f t="shared" si="1"/>
        <v>-12970</v>
      </c>
      <c r="J7" s="22">
        <v>2680</v>
      </c>
      <c r="K7" s="22">
        <v>15000</v>
      </c>
      <c r="L7" s="22">
        <f t="shared" si="2"/>
        <v>-12320</v>
      </c>
      <c r="M7" s="22">
        <v>5340</v>
      </c>
      <c r="N7" s="22">
        <v>25000</v>
      </c>
      <c r="O7" s="22">
        <f t="shared" si="3"/>
        <v>-19660</v>
      </c>
      <c r="P7" s="22">
        <v>25000</v>
      </c>
      <c r="Q7" s="38" t="e">
        <f>M7-#REF!</f>
        <v>#REF!</v>
      </c>
    </row>
    <row r="8" spans="1:17" ht="12.75">
      <c r="A8" s="2">
        <v>325</v>
      </c>
      <c r="B8" s="2">
        <v>325</v>
      </c>
      <c r="C8" s="3" t="s">
        <v>41</v>
      </c>
      <c r="D8" s="22">
        <v>0</v>
      </c>
      <c r="E8" s="22">
        <v>0</v>
      </c>
      <c r="F8" s="22">
        <f t="shared" si="0"/>
        <v>0</v>
      </c>
      <c r="G8" s="22">
        <v>0</v>
      </c>
      <c r="H8" s="22">
        <v>20000</v>
      </c>
      <c r="I8" s="22">
        <f t="shared" si="1"/>
        <v>-20000</v>
      </c>
      <c r="J8" s="22">
        <v>72085</v>
      </c>
      <c r="K8" s="22">
        <v>20000</v>
      </c>
      <c r="L8" s="22">
        <f t="shared" si="2"/>
        <v>52085</v>
      </c>
      <c r="M8" s="22">
        <v>196109</v>
      </c>
      <c r="N8" s="22">
        <v>142000</v>
      </c>
      <c r="O8" s="22">
        <f t="shared" si="3"/>
        <v>54109</v>
      </c>
      <c r="P8" s="22">
        <v>142000</v>
      </c>
      <c r="Q8" s="38" t="e">
        <f>M8-#REF!</f>
        <v>#REF!</v>
      </c>
    </row>
    <row r="9" spans="1:17" ht="12.75">
      <c r="A9" s="2">
        <v>326</v>
      </c>
      <c r="B9" s="2">
        <v>326</v>
      </c>
      <c r="C9" s="3" t="s">
        <v>1</v>
      </c>
      <c r="D9" s="22">
        <v>0</v>
      </c>
      <c r="E9" s="22">
        <v>500</v>
      </c>
      <c r="F9" s="22">
        <f t="shared" si="0"/>
        <v>-500</v>
      </c>
      <c r="G9" s="22">
        <v>0</v>
      </c>
      <c r="H9" s="22">
        <v>1000</v>
      </c>
      <c r="I9" s="22">
        <f t="shared" si="1"/>
        <v>-1000</v>
      </c>
      <c r="J9" s="22">
        <v>0</v>
      </c>
      <c r="K9" s="22">
        <v>1000</v>
      </c>
      <c r="L9" s="22">
        <f t="shared" si="2"/>
        <v>-1000</v>
      </c>
      <c r="M9" s="22">
        <v>0</v>
      </c>
      <c r="N9" s="22">
        <v>1500</v>
      </c>
      <c r="O9" s="22">
        <f t="shared" si="3"/>
        <v>-1500</v>
      </c>
      <c r="P9" s="22">
        <v>1500</v>
      </c>
      <c r="Q9" s="38" t="e">
        <f>M9-#REF!</f>
        <v>#REF!</v>
      </c>
    </row>
    <row r="10" spans="1:17" ht="12.75">
      <c r="A10" s="12"/>
      <c r="B10" s="13"/>
      <c r="C10" s="14" t="s">
        <v>157</v>
      </c>
      <c r="D10" s="15">
        <f>SUM(D4:D9)</f>
        <v>308205.03</v>
      </c>
      <c r="E10" s="15">
        <f>SUM(E4:E9)</f>
        <v>383617</v>
      </c>
      <c r="F10" s="15">
        <f t="shared" si="0"/>
        <v>-75411.96999999997</v>
      </c>
      <c r="G10" s="15">
        <f>SUM(G4:G9)</f>
        <v>399590.03</v>
      </c>
      <c r="H10" s="15">
        <f>SUM(H4:H9)</f>
        <v>444117</v>
      </c>
      <c r="I10" s="15">
        <f t="shared" si="1"/>
        <v>-44526.96999999997</v>
      </c>
      <c r="J10" s="15">
        <f>SUM(J4:J9)</f>
        <v>485795.03</v>
      </c>
      <c r="K10" s="15">
        <f>SUM(K4:K9)</f>
        <v>464117</v>
      </c>
      <c r="L10" s="15">
        <f t="shared" si="2"/>
        <v>21678.030000000028</v>
      </c>
      <c r="M10" s="15">
        <f>SUM(M4:M9)</f>
        <v>830939.03</v>
      </c>
      <c r="N10" s="15">
        <f>SUM(N4:N9)</f>
        <v>823028</v>
      </c>
      <c r="O10" s="15">
        <f t="shared" si="3"/>
        <v>7911.030000000028</v>
      </c>
      <c r="P10" s="15">
        <f>SUM(P4:P9)</f>
        <v>823028</v>
      </c>
      <c r="Q10" s="39" t="e">
        <f>M10-#REF!</f>
        <v>#REF!</v>
      </c>
    </row>
    <row r="11" spans="2:17" ht="12.75">
      <c r="B11" s="6"/>
      <c r="C11" s="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38"/>
    </row>
    <row r="12" spans="1:17" ht="12.75">
      <c r="A12" s="2">
        <v>400</v>
      </c>
      <c r="B12" s="2">
        <v>400</v>
      </c>
      <c r="C12" s="3" t="s">
        <v>42</v>
      </c>
      <c r="D12" s="22">
        <v>34110</v>
      </c>
      <c r="E12" s="22">
        <v>49000</v>
      </c>
      <c r="F12" s="22">
        <f>+E12-D12</f>
        <v>14890</v>
      </c>
      <c r="G12" s="22">
        <v>67190</v>
      </c>
      <c r="H12" s="22">
        <v>49000</v>
      </c>
      <c r="I12" s="22">
        <f aca="true" t="shared" si="4" ref="I12:I19">G12-H12</f>
        <v>18190</v>
      </c>
      <c r="J12" s="22">
        <v>67320</v>
      </c>
      <c r="K12" s="22">
        <v>53000</v>
      </c>
      <c r="L12" s="22">
        <f aca="true" t="shared" si="5" ref="L12:L19">J12-K12</f>
        <v>14320</v>
      </c>
      <c r="M12" s="22">
        <v>105075</v>
      </c>
      <c r="N12" s="22">
        <v>69000</v>
      </c>
      <c r="O12" s="22">
        <f aca="true" t="shared" si="6" ref="O12:O19">M12-N12</f>
        <v>36075</v>
      </c>
      <c r="P12" s="22">
        <v>69000</v>
      </c>
      <c r="Q12" s="38" t="e">
        <f>M12-#REF!</f>
        <v>#REF!</v>
      </c>
    </row>
    <row r="13" spans="1:17" ht="12.75">
      <c r="A13" s="2">
        <v>410</v>
      </c>
      <c r="B13" s="2">
        <v>410</v>
      </c>
      <c r="C13" s="3" t="s">
        <v>43</v>
      </c>
      <c r="D13" s="22">
        <v>105965.8</v>
      </c>
      <c r="E13" s="22">
        <v>100000</v>
      </c>
      <c r="F13" s="22">
        <f>+E13-D13</f>
        <v>-5965.800000000003</v>
      </c>
      <c r="G13" s="22">
        <v>106965.8</v>
      </c>
      <c r="H13" s="22">
        <v>100000</v>
      </c>
      <c r="I13" s="22">
        <f t="shared" si="4"/>
        <v>6965.800000000003</v>
      </c>
      <c r="J13" s="22">
        <v>108234.18</v>
      </c>
      <c r="K13" s="22">
        <v>100000</v>
      </c>
      <c r="L13" s="22">
        <f t="shared" si="5"/>
        <v>8234.179999999993</v>
      </c>
      <c r="M13" s="22">
        <v>108234.18</v>
      </c>
      <c r="N13" s="22">
        <v>130000</v>
      </c>
      <c r="O13" s="22">
        <f t="shared" si="6"/>
        <v>-21765.820000000007</v>
      </c>
      <c r="P13" s="22">
        <v>130000</v>
      </c>
      <c r="Q13" s="38" t="e">
        <f>M13-#REF!</f>
        <v>#REF!</v>
      </c>
    </row>
    <row r="14" spans="1:17" ht="12.75">
      <c r="A14" s="2">
        <v>420</v>
      </c>
      <c r="B14" s="2">
        <v>420</v>
      </c>
      <c r="C14" s="3" t="s">
        <v>44</v>
      </c>
      <c r="D14" s="22">
        <v>554</v>
      </c>
      <c r="E14" s="22">
        <v>0</v>
      </c>
      <c r="F14" s="22">
        <f>+E14-D14</f>
        <v>-554</v>
      </c>
      <c r="G14" s="22">
        <v>704</v>
      </c>
      <c r="H14" s="22">
        <v>0</v>
      </c>
      <c r="I14" s="22">
        <f t="shared" si="4"/>
        <v>704</v>
      </c>
      <c r="J14" s="22">
        <v>1005</v>
      </c>
      <c r="K14" s="22">
        <v>0</v>
      </c>
      <c r="L14" s="22">
        <f t="shared" si="5"/>
        <v>1005</v>
      </c>
      <c r="M14" s="22">
        <v>7870</v>
      </c>
      <c r="N14" s="22">
        <v>0</v>
      </c>
      <c r="O14" s="22">
        <f t="shared" si="6"/>
        <v>7870</v>
      </c>
      <c r="P14" s="22">
        <v>0</v>
      </c>
      <c r="Q14" s="38" t="e">
        <f>M14-#REF!</f>
        <v>#REF!</v>
      </c>
    </row>
    <row r="15" spans="1:17" ht="12.75">
      <c r="A15" s="2">
        <v>500</v>
      </c>
      <c r="B15" s="2">
        <v>500</v>
      </c>
      <c r="C15" s="3" t="s">
        <v>45</v>
      </c>
      <c r="D15" s="22">
        <v>211233</v>
      </c>
      <c r="E15" s="22">
        <v>203440</v>
      </c>
      <c r="F15" s="22">
        <f>+E15-D15</f>
        <v>-7793</v>
      </c>
      <c r="G15" s="22">
        <v>296681</v>
      </c>
      <c r="H15" s="22">
        <v>285920</v>
      </c>
      <c r="I15" s="22">
        <f t="shared" si="4"/>
        <v>10761</v>
      </c>
      <c r="J15" s="22">
        <v>336271</v>
      </c>
      <c r="K15" s="22">
        <v>286920</v>
      </c>
      <c r="L15" s="22">
        <f t="shared" si="5"/>
        <v>49351</v>
      </c>
      <c r="M15" s="22">
        <v>483285</v>
      </c>
      <c r="N15" s="22">
        <v>536392</v>
      </c>
      <c r="O15" s="22">
        <f t="shared" si="6"/>
        <v>-53107</v>
      </c>
      <c r="P15" s="22">
        <v>536392</v>
      </c>
      <c r="Q15" s="38" t="e">
        <f>M15-#REF!</f>
        <v>#REF!</v>
      </c>
    </row>
    <row r="16" spans="1:17" ht="12.75">
      <c r="A16" s="2">
        <v>610</v>
      </c>
      <c r="B16" s="2">
        <v>610</v>
      </c>
      <c r="C16" s="3" t="s">
        <v>4</v>
      </c>
      <c r="D16" s="22">
        <v>20095.43</v>
      </c>
      <c r="E16" s="22">
        <v>57750</v>
      </c>
      <c r="F16" s="22">
        <f>+E16-D16</f>
        <v>37654.57</v>
      </c>
      <c r="G16" s="22">
        <v>22403.58</v>
      </c>
      <c r="H16" s="22">
        <v>57900</v>
      </c>
      <c r="I16" s="22">
        <f t="shared" si="4"/>
        <v>-35496.42</v>
      </c>
      <c r="J16" s="22">
        <v>51583.58</v>
      </c>
      <c r="K16" s="22">
        <v>58000</v>
      </c>
      <c r="L16" s="22">
        <f t="shared" si="5"/>
        <v>-6416.419999999998</v>
      </c>
      <c r="M16" s="22">
        <v>164045.3</v>
      </c>
      <c r="N16" s="22">
        <v>80200</v>
      </c>
      <c r="O16" s="22">
        <f t="shared" si="6"/>
        <v>83845.29999999999</v>
      </c>
      <c r="P16" s="22">
        <v>80200</v>
      </c>
      <c r="Q16" s="38" t="e">
        <f>M16-#REF!</f>
        <v>#REF!</v>
      </c>
    </row>
    <row r="17" spans="1:17" ht="12.75">
      <c r="A17" s="12"/>
      <c r="B17" s="13"/>
      <c r="C17" s="14" t="s">
        <v>156</v>
      </c>
      <c r="D17" s="15">
        <f>SUM(D12:D16)</f>
        <v>371958.23</v>
      </c>
      <c r="E17" s="15">
        <f aca="true" t="shared" si="7" ref="E17:P17">SUM(E12:E16)</f>
        <v>410190</v>
      </c>
      <c r="F17" s="15">
        <f t="shared" si="7"/>
        <v>38231.77</v>
      </c>
      <c r="G17" s="15">
        <f t="shared" si="7"/>
        <v>493944.38</v>
      </c>
      <c r="H17" s="15">
        <f t="shared" si="7"/>
        <v>492820</v>
      </c>
      <c r="I17" s="15">
        <f t="shared" si="7"/>
        <v>1124.3800000000047</v>
      </c>
      <c r="J17" s="15">
        <f t="shared" si="7"/>
        <v>564413.76</v>
      </c>
      <c r="K17" s="15">
        <f t="shared" si="7"/>
        <v>497920</v>
      </c>
      <c r="L17" s="15">
        <f t="shared" si="7"/>
        <v>66493.76</v>
      </c>
      <c r="M17" s="15">
        <f t="shared" si="7"/>
        <v>868509.48</v>
      </c>
      <c r="N17" s="15">
        <f t="shared" si="7"/>
        <v>815592</v>
      </c>
      <c r="O17" s="15">
        <f t="shared" si="7"/>
        <v>52917.47999999998</v>
      </c>
      <c r="P17" s="15">
        <f t="shared" si="7"/>
        <v>815592</v>
      </c>
      <c r="Q17" s="39" t="e">
        <f>M17-#REF!</f>
        <v>#REF!</v>
      </c>
    </row>
    <row r="18" spans="3:17" ht="12.75">
      <c r="C18" s="3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38"/>
    </row>
    <row r="19" spans="1:17" s="45" customFormat="1" ht="12.75">
      <c r="A19" s="4">
        <v>600</v>
      </c>
      <c r="B19" s="4">
        <v>600</v>
      </c>
      <c r="C19" s="41" t="s">
        <v>3</v>
      </c>
      <c r="D19" s="44">
        <v>0</v>
      </c>
      <c r="E19" s="44">
        <v>0</v>
      </c>
      <c r="F19" s="44">
        <f>+E19-D19</f>
        <v>0</v>
      </c>
      <c r="G19" s="44">
        <v>0</v>
      </c>
      <c r="H19" s="44">
        <v>0</v>
      </c>
      <c r="I19" s="44">
        <f t="shared" si="4"/>
        <v>0</v>
      </c>
      <c r="J19" s="44">
        <v>0</v>
      </c>
      <c r="K19" s="44">
        <v>0</v>
      </c>
      <c r="L19" s="44">
        <f t="shared" si="5"/>
        <v>0</v>
      </c>
      <c r="M19" s="44">
        <v>0</v>
      </c>
      <c r="N19" s="44">
        <v>0</v>
      </c>
      <c r="O19" s="44">
        <f t="shared" si="6"/>
        <v>0</v>
      </c>
      <c r="P19" s="44">
        <v>0</v>
      </c>
      <c r="Q19" s="46" t="e">
        <f>M19-#REF!</f>
        <v>#REF!</v>
      </c>
    </row>
    <row r="20" spans="2:17" ht="12.75">
      <c r="B20" s="6"/>
      <c r="C20" s="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38"/>
    </row>
    <row r="21" spans="1:17" ht="12.75">
      <c r="A21" s="12"/>
      <c r="B21" s="13"/>
      <c r="C21" s="14" t="s">
        <v>5</v>
      </c>
      <c r="D21" s="15">
        <f>D10-D17-D19</f>
        <v>-63753.19999999995</v>
      </c>
      <c r="E21" s="15">
        <f aca="true" t="shared" si="8" ref="E21:P21">E10-E17-E19</f>
        <v>-26573</v>
      </c>
      <c r="F21" s="15">
        <f>F10+F17+F19</f>
        <v>-37180.199999999975</v>
      </c>
      <c r="G21" s="15">
        <f t="shared" si="8"/>
        <v>-94354.34999999998</v>
      </c>
      <c r="H21" s="15">
        <f t="shared" si="8"/>
        <v>-48703</v>
      </c>
      <c r="I21" s="15">
        <f t="shared" si="8"/>
        <v>-45651.34999999998</v>
      </c>
      <c r="J21" s="15">
        <f t="shared" si="8"/>
        <v>-78618.72999999998</v>
      </c>
      <c r="K21" s="15">
        <f t="shared" si="8"/>
        <v>-33803</v>
      </c>
      <c r="L21" s="15">
        <f t="shared" si="8"/>
        <v>-44815.72999999997</v>
      </c>
      <c r="M21" s="15">
        <f t="shared" si="8"/>
        <v>-37570.44999999995</v>
      </c>
      <c r="N21" s="15">
        <f t="shared" si="8"/>
        <v>7436</v>
      </c>
      <c r="O21" s="15">
        <f t="shared" si="8"/>
        <v>-45006.44999999995</v>
      </c>
      <c r="P21" s="15">
        <f t="shared" si="8"/>
        <v>7436</v>
      </c>
      <c r="Q21" s="39" t="e">
        <f>M21-#REF!</f>
        <v>#REF!</v>
      </c>
    </row>
    <row r="22" spans="2:17" ht="12.75">
      <c r="B22" s="6"/>
      <c r="C22" s="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38"/>
    </row>
    <row r="23" spans="1:17" ht="12.75">
      <c r="A23" s="2">
        <v>805</v>
      </c>
      <c r="B23" s="6">
        <v>805</v>
      </c>
      <c r="C23" s="3" t="s">
        <v>11</v>
      </c>
      <c r="D23" s="22">
        <v>0</v>
      </c>
      <c r="E23" s="22">
        <v>0</v>
      </c>
      <c r="F23" s="22">
        <f>+E23-D23</f>
        <v>0</v>
      </c>
      <c r="G23" s="22">
        <v>0</v>
      </c>
      <c r="H23" s="22">
        <v>0</v>
      </c>
      <c r="I23" s="22">
        <f>G23-H23</f>
        <v>0</v>
      </c>
      <c r="J23" s="22">
        <v>0</v>
      </c>
      <c r="K23" s="22">
        <v>0</v>
      </c>
      <c r="L23" s="22">
        <f>J23-K23</f>
        <v>0</v>
      </c>
      <c r="M23" s="22">
        <v>-222.37</v>
      </c>
      <c r="N23" s="22">
        <v>0</v>
      </c>
      <c r="O23" s="22">
        <f>M23-N23</f>
        <v>-222.37</v>
      </c>
      <c r="P23" s="22">
        <v>0</v>
      </c>
      <c r="Q23" s="38" t="e">
        <f>M23-#REF!</f>
        <v>#REF!</v>
      </c>
    </row>
    <row r="24" spans="1:17" ht="12.75">
      <c r="A24" s="2">
        <v>815</v>
      </c>
      <c r="B24" s="6">
        <v>815</v>
      </c>
      <c r="C24" s="3" t="s">
        <v>10</v>
      </c>
      <c r="D24" s="22">
        <v>0</v>
      </c>
      <c r="E24" s="22">
        <v>0</v>
      </c>
      <c r="F24" s="22">
        <f>+E24-D24</f>
        <v>0</v>
      </c>
      <c r="G24" s="22">
        <v>0</v>
      </c>
      <c r="H24" s="22">
        <v>0</v>
      </c>
      <c r="I24" s="22">
        <f>G24-H24</f>
        <v>0</v>
      </c>
      <c r="J24" s="22">
        <v>0</v>
      </c>
      <c r="K24" s="22">
        <v>0</v>
      </c>
      <c r="L24" s="22">
        <f>J24-K24</f>
        <v>0</v>
      </c>
      <c r="M24" s="22">
        <v>0</v>
      </c>
      <c r="N24" s="22">
        <v>0</v>
      </c>
      <c r="O24" s="22">
        <f>M24-N24</f>
        <v>0</v>
      </c>
      <c r="P24" s="22">
        <v>0</v>
      </c>
      <c r="Q24" s="38" t="e">
        <f>M24-#REF!</f>
        <v>#REF!</v>
      </c>
    </row>
    <row r="25" spans="2:17" ht="12.75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</row>
    <row r="26" spans="1:17" ht="12.75">
      <c r="A26" s="12"/>
      <c r="B26" s="13"/>
      <c r="C26" s="16" t="s">
        <v>14</v>
      </c>
      <c r="D26" s="17">
        <f>D21+D23*-1-D24</f>
        <v>-63753.19999999995</v>
      </c>
      <c r="E26" s="17">
        <f>E21+E23*-1-E24</f>
        <v>-26573</v>
      </c>
      <c r="F26" s="17">
        <f>D26-E26</f>
        <v>-37180.19999999995</v>
      </c>
      <c r="G26" s="17">
        <f>G21+G23*-1-G24</f>
        <v>-94354.34999999998</v>
      </c>
      <c r="H26" s="17">
        <f>H21+H23*-1-H24</f>
        <v>-48703</v>
      </c>
      <c r="I26" s="17">
        <f>G26-H26</f>
        <v>-45651.34999999998</v>
      </c>
      <c r="J26" s="17">
        <f>J21+J23*-1-J24</f>
        <v>-78618.72999999998</v>
      </c>
      <c r="K26" s="17">
        <f>K21+K23*-1-K24</f>
        <v>-33803</v>
      </c>
      <c r="L26" s="17">
        <f>J26-K26</f>
        <v>-44815.72999999998</v>
      </c>
      <c r="M26" s="17">
        <f>M21+M23*-1-M24</f>
        <v>-37348.07999999995</v>
      </c>
      <c r="N26" s="17">
        <f>N21+N23*-1-N24</f>
        <v>7436</v>
      </c>
      <c r="O26" s="17">
        <f>M26-N26</f>
        <v>-44784.07999999995</v>
      </c>
      <c r="P26" s="17">
        <f>P21+P23*-1-P24</f>
        <v>7436</v>
      </c>
      <c r="Q26" s="40" t="e">
        <f>M26-#REF!</f>
        <v>#REF!</v>
      </c>
    </row>
    <row r="27" spans="5:17" ht="12.75"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5:17" ht="12.75"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4:17" ht="14.25">
      <c r="D29" s="10" t="s">
        <v>12</v>
      </c>
      <c r="E29" s="10" t="s">
        <v>13</v>
      </c>
      <c r="F29" s="10" t="s">
        <v>17</v>
      </c>
      <c r="G29" s="10" t="s">
        <v>12</v>
      </c>
      <c r="H29" s="10" t="s">
        <v>13</v>
      </c>
      <c r="I29" s="10" t="s">
        <v>17</v>
      </c>
      <c r="J29" s="10" t="s">
        <v>12</v>
      </c>
      <c r="K29" s="10" t="s">
        <v>13</v>
      </c>
      <c r="L29" s="10" t="s">
        <v>17</v>
      </c>
      <c r="M29" s="10" t="s">
        <v>12</v>
      </c>
      <c r="N29" s="10" t="s">
        <v>13</v>
      </c>
      <c r="O29" s="10" t="s">
        <v>17</v>
      </c>
      <c r="P29" s="10" t="s">
        <v>13</v>
      </c>
      <c r="Q29" s="10" t="s">
        <v>17</v>
      </c>
    </row>
    <row r="30" spans="1:17" ht="14.25">
      <c r="A30" s="7"/>
      <c r="B30" s="8"/>
      <c r="C30" s="5" t="s">
        <v>0</v>
      </c>
      <c r="D30" s="20" t="s">
        <v>144</v>
      </c>
      <c r="E30" s="20" t="s">
        <v>144</v>
      </c>
      <c r="F30" s="20" t="s">
        <v>144</v>
      </c>
      <c r="G30" s="20" t="s">
        <v>145</v>
      </c>
      <c r="H30" s="20" t="s">
        <v>145</v>
      </c>
      <c r="I30" s="20" t="s">
        <v>145</v>
      </c>
      <c r="J30" s="20" t="s">
        <v>146</v>
      </c>
      <c r="K30" s="20" t="s">
        <v>146</v>
      </c>
      <c r="L30" s="20" t="s">
        <v>146</v>
      </c>
      <c r="M30" s="20" t="s">
        <v>147</v>
      </c>
      <c r="N30" s="20" t="s">
        <v>147</v>
      </c>
      <c r="O30" s="20" t="s">
        <v>147</v>
      </c>
      <c r="P30" s="20">
        <v>2020</v>
      </c>
      <c r="Q30" s="20" t="s">
        <v>61</v>
      </c>
    </row>
    <row r="31" spans="1:17" ht="12.75">
      <c r="A31" s="23"/>
      <c r="B31" s="23"/>
      <c r="C31" s="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37"/>
    </row>
    <row r="32" spans="1:17" ht="12.75">
      <c r="A32" s="23">
        <v>3100</v>
      </c>
      <c r="B32" s="23">
        <v>3100</v>
      </c>
      <c r="C32" s="3" t="s">
        <v>64</v>
      </c>
      <c r="D32" s="22">
        <v>0</v>
      </c>
      <c r="E32" s="22">
        <v>0</v>
      </c>
      <c r="F32" s="22">
        <f aca="true" t="shared" si="9" ref="F32:F51">D32-E32</f>
        <v>0</v>
      </c>
      <c r="G32" s="22">
        <v>0</v>
      </c>
      <c r="H32" s="22">
        <v>0</v>
      </c>
      <c r="I32" s="22">
        <f aca="true" t="shared" si="10" ref="I32:I51">G32-H32</f>
        <v>0</v>
      </c>
      <c r="J32" s="22">
        <v>0</v>
      </c>
      <c r="K32" s="22">
        <v>0</v>
      </c>
      <c r="L32" s="22">
        <f aca="true" t="shared" si="11" ref="L32:L51">J32-K32</f>
        <v>0</v>
      </c>
      <c r="M32" s="22">
        <v>0</v>
      </c>
      <c r="N32" s="22">
        <v>0</v>
      </c>
      <c r="O32" s="22">
        <f aca="true" t="shared" si="12" ref="O32:O51">M32-N32</f>
        <v>0</v>
      </c>
      <c r="P32" s="22">
        <v>0</v>
      </c>
      <c r="Q32" s="38" t="e">
        <f>M32-#REF!</f>
        <v>#REF!</v>
      </c>
    </row>
    <row r="33" spans="1:17" ht="12.75">
      <c r="A33" s="23">
        <v>3120</v>
      </c>
      <c r="B33" s="23">
        <v>3120</v>
      </c>
      <c r="C33" s="3" t="s">
        <v>65</v>
      </c>
      <c r="D33" s="22">
        <v>75000</v>
      </c>
      <c r="E33" s="22">
        <v>54000</v>
      </c>
      <c r="F33" s="22">
        <f t="shared" si="9"/>
        <v>21000</v>
      </c>
      <c r="G33" s="22">
        <v>75000</v>
      </c>
      <c r="H33" s="22">
        <v>54000</v>
      </c>
      <c r="I33" s="22">
        <f t="shared" si="10"/>
        <v>21000</v>
      </c>
      <c r="J33" s="22">
        <v>75000</v>
      </c>
      <c r="K33" s="22">
        <v>54000</v>
      </c>
      <c r="L33" s="22">
        <f t="shared" si="11"/>
        <v>21000</v>
      </c>
      <c r="M33" s="22">
        <v>112500</v>
      </c>
      <c r="N33" s="22">
        <v>90000</v>
      </c>
      <c r="O33" s="22">
        <f t="shared" si="12"/>
        <v>22500</v>
      </c>
      <c r="P33" s="22">
        <v>90000</v>
      </c>
      <c r="Q33" s="38" t="e">
        <f>M33-#REF!</f>
        <v>#REF!</v>
      </c>
    </row>
    <row r="34" spans="1:17" ht="12.75">
      <c r="A34" s="23">
        <v>3125</v>
      </c>
      <c r="B34" s="23">
        <v>3125</v>
      </c>
      <c r="C34" s="3" t="s">
        <v>66</v>
      </c>
      <c r="D34" s="22">
        <v>0</v>
      </c>
      <c r="E34" s="22">
        <v>0</v>
      </c>
      <c r="F34" s="22">
        <f t="shared" si="9"/>
        <v>0</v>
      </c>
      <c r="G34" s="22">
        <v>0</v>
      </c>
      <c r="H34" s="22">
        <v>0</v>
      </c>
      <c r="I34" s="22">
        <f t="shared" si="10"/>
        <v>0</v>
      </c>
      <c r="J34" s="22">
        <v>0</v>
      </c>
      <c r="K34" s="22">
        <v>0</v>
      </c>
      <c r="L34" s="22">
        <f t="shared" si="11"/>
        <v>0</v>
      </c>
      <c r="M34" s="22">
        <v>0</v>
      </c>
      <c r="N34" s="22">
        <v>0</v>
      </c>
      <c r="O34" s="22">
        <f t="shared" si="12"/>
        <v>0</v>
      </c>
      <c r="P34" s="22">
        <v>0</v>
      </c>
      <c r="Q34" s="38" t="e">
        <f>M34-#REF!</f>
        <v>#REF!</v>
      </c>
    </row>
    <row r="35" spans="1:17" ht="12.75">
      <c r="A35" s="23">
        <v>3130</v>
      </c>
      <c r="B35" s="23">
        <v>3130</v>
      </c>
      <c r="C35" s="3" t="s">
        <v>67</v>
      </c>
      <c r="D35" s="22">
        <v>1860</v>
      </c>
      <c r="E35" s="22">
        <v>15000</v>
      </c>
      <c r="F35" s="22">
        <f t="shared" si="9"/>
        <v>-13140</v>
      </c>
      <c r="G35" s="22">
        <v>2030</v>
      </c>
      <c r="H35" s="22">
        <v>15000</v>
      </c>
      <c r="I35" s="22">
        <f t="shared" si="10"/>
        <v>-12970</v>
      </c>
      <c r="J35" s="22">
        <v>2680</v>
      </c>
      <c r="K35" s="22">
        <v>15000</v>
      </c>
      <c r="L35" s="22">
        <f t="shared" si="11"/>
        <v>-12320</v>
      </c>
      <c r="M35" s="22">
        <v>5340</v>
      </c>
      <c r="N35" s="22">
        <v>25000</v>
      </c>
      <c r="O35" s="22">
        <f t="shared" si="12"/>
        <v>-19660</v>
      </c>
      <c r="P35" s="22">
        <v>25000</v>
      </c>
      <c r="Q35" s="38" t="e">
        <f>M35-#REF!</f>
        <v>#REF!</v>
      </c>
    </row>
    <row r="36" spans="1:17" ht="12.75">
      <c r="A36" s="23">
        <v>3200</v>
      </c>
      <c r="B36" s="23">
        <v>3200</v>
      </c>
      <c r="C36" s="3" t="s">
        <v>68</v>
      </c>
      <c r="D36" s="22">
        <v>0</v>
      </c>
      <c r="E36" s="22">
        <v>0</v>
      </c>
      <c r="F36" s="22">
        <f t="shared" si="9"/>
        <v>0</v>
      </c>
      <c r="G36" s="22">
        <v>0</v>
      </c>
      <c r="H36" s="22">
        <v>0</v>
      </c>
      <c r="I36" s="22">
        <f t="shared" si="10"/>
        <v>0</v>
      </c>
      <c r="J36" s="22">
        <v>0</v>
      </c>
      <c r="K36" s="22">
        <v>0</v>
      </c>
      <c r="L36" s="22">
        <f t="shared" si="11"/>
        <v>0</v>
      </c>
      <c r="M36" s="22">
        <v>0</v>
      </c>
      <c r="N36" s="22">
        <v>0</v>
      </c>
      <c r="O36" s="22">
        <f t="shared" si="12"/>
        <v>0</v>
      </c>
      <c r="P36" s="22">
        <v>0</v>
      </c>
      <c r="Q36" s="38" t="e">
        <f>M36-#REF!</f>
        <v>#REF!</v>
      </c>
    </row>
    <row r="37" spans="1:17" ht="12.75">
      <c r="A37" s="23">
        <v>3210</v>
      </c>
      <c r="B37" s="23">
        <v>3210</v>
      </c>
      <c r="C37" s="3" t="s">
        <v>69</v>
      </c>
      <c r="D37" s="22">
        <v>139823.2</v>
      </c>
      <c r="E37" s="22">
        <v>201317</v>
      </c>
      <c r="F37" s="22">
        <f t="shared" si="9"/>
        <v>-61493.79999999999</v>
      </c>
      <c r="G37" s="22">
        <v>156238.2</v>
      </c>
      <c r="H37" s="22">
        <v>241317</v>
      </c>
      <c r="I37" s="22">
        <f t="shared" si="10"/>
        <v>-85078.79999999999</v>
      </c>
      <c r="J37" s="22">
        <v>167908.2</v>
      </c>
      <c r="K37" s="22">
        <v>261317</v>
      </c>
      <c r="L37" s="22">
        <f t="shared" si="11"/>
        <v>-93408.79999999999</v>
      </c>
      <c r="M37" s="22">
        <v>318868.2</v>
      </c>
      <c r="N37" s="22">
        <v>395528</v>
      </c>
      <c r="O37" s="22">
        <f t="shared" si="12"/>
        <v>-76659.79999999999</v>
      </c>
      <c r="P37" s="22">
        <v>395528</v>
      </c>
      <c r="Q37" s="38" t="e">
        <f>M37-#REF!</f>
        <v>#REF!</v>
      </c>
    </row>
    <row r="38" spans="1:17" ht="12.75">
      <c r="A38" s="23">
        <v>3215</v>
      </c>
      <c r="B38" s="23">
        <v>3215</v>
      </c>
      <c r="C38" s="3" t="s">
        <v>70</v>
      </c>
      <c r="D38" s="22">
        <v>0</v>
      </c>
      <c r="E38" s="22">
        <v>0</v>
      </c>
      <c r="F38" s="22">
        <f t="shared" si="9"/>
        <v>0</v>
      </c>
      <c r="G38" s="22">
        <v>0</v>
      </c>
      <c r="H38" s="22">
        <v>0</v>
      </c>
      <c r="I38" s="22">
        <f t="shared" si="10"/>
        <v>0</v>
      </c>
      <c r="J38" s="22">
        <v>0</v>
      </c>
      <c r="K38" s="22">
        <v>0</v>
      </c>
      <c r="L38" s="22">
        <f t="shared" si="11"/>
        <v>0</v>
      </c>
      <c r="M38" s="22">
        <v>0</v>
      </c>
      <c r="N38" s="22">
        <v>0</v>
      </c>
      <c r="O38" s="22">
        <f t="shared" si="12"/>
        <v>0</v>
      </c>
      <c r="P38" s="22">
        <v>0</v>
      </c>
      <c r="Q38" s="38" t="e">
        <f>M38-#REF!</f>
        <v>#REF!</v>
      </c>
    </row>
    <row r="39" spans="1:17" ht="12.75">
      <c r="A39" s="23">
        <v>3217</v>
      </c>
      <c r="B39" s="23">
        <v>3217</v>
      </c>
      <c r="C39" s="3" t="s">
        <v>71</v>
      </c>
      <c r="D39" s="22">
        <v>0</v>
      </c>
      <c r="E39" s="22">
        <v>0</v>
      </c>
      <c r="F39" s="22">
        <f t="shared" si="9"/>
        <v>0</v>
      </c>
      <c r="G39" s="22">
        <v>0</v>
      </c>
      <c r="H39" s="22">
        <v>0</v>
      </c>
      <c r="I39" s="22">
        <f t="shared" si="10"/>
        <v>0</v>
      </c>
      <c r="J39" s="22">
        <v>0</v>
      </c>
      <c r="K39" s="22">
        <v>0</v>
      </c>
      <c r="L39" s="22">
        <f t="shared" si="11"/>
        <v>0</v>
      </c>
      <c r="M39" s="22">
        <v>0</v>
      </c>
      <c r="N39" s="22">
        <v>0</v>
      </c>
      <c r="O39" s="22">
        <f t="shared" si="12"/>
        <v>0</v>
      </c>
      <c r="P39" s="22">
        <v>0</v>
      </c>
      <c r="Q39" s="38" t="e">
        <f>M39-#REF!</f>
        <v>#REF!</v>
      </c>
    </row>
    <row r="40" spans="1:17" ht="12.75">
      <c r="A40" s="23">
        <v>3218</v>
      </c>
      <c r="B40" s="23">
        <v>3218</v>
      </c>
      <c r="C40" s="3" t="s">
        <v>72</v>
      </c>
      <c r="D40" s="22">
        <v>0</v>
      </c>
      <c r="E40" s="22">
        <v>0</v>
      </c>
      <c r="F40" s="22">
        <f t="shared" si="9"/>
        <v>0</v>
      </c>
      <c r="G40" s="22">
        <v>0</v>
      </c>
      <c r="H40" s="22">
        <v>0</v>
      </c>
      <c r="I40" s="22">
        <f t="shared" si="10"/>
        <v>0</v>
      </c>
      <c r="J40" s="22">
        <v>0</v>
      </c>
      <c r="K40" s="22">
        <v>0</v>
      </c>
      <c r="L40" s="22">
        <f t="shared" si="11"/>
        <v>0</v>
      </c>
      <c r="M40" s="22">
        <v>0</v>
      </c>
      <c r="N40" s="22">
        <v>0</v>
      </c>
      <c r="O40" s="22">
        <f t="shared" si="12"/>
        <v>0</v>
      </c>
      <c r="P40" s="22">
        <v>0</v>
      </c>
      <c r="Q40" s="38" t="e">
        <f>M40-#REF!</f>
        <v>#REF!</v>
      </c>
    </row>
    <row r="41" spans="1:17" ht="12.75">
      <c r="A41" s="23">
        <v>3220</v>
      </c>
      <c r="B41" s="23">
        <v>3220</v>
      </c>
      <c r="C41" s="3" t="s">
        <v>73</v>
      </c>
      <c r="D41" s="22">
        <v>0</v>
      </c>
      <c r="E41" s="22">
        <v>0</v>
      </c>
      <c r="F41" s="22">
        <f t="shared" si="9"/>
        <v>0</v>
      </c>
      <c r="G41" s="22">
        <v>0</v>
      </c>
      <c r="H41" s="22">
        <v>0</v>
      </c>
      <c r="I41" s="22">
        <f t="shared" si="10"/>
        <v>0</v>
      </c>
      <c r="J41" s="22">
        <v>0</v>
      </c>
      <c r="K41" s="22">
        <v>0</v>
      </c>
      <c r="L41" s="22">
        <f t="shared" si="11"/>
        <v>0</v>
      </c>
      <c r="M41" s="22">
        <v>0</v>
      </c>
      <c r="N41" s="22">
        <v>0</v>
      </c>
      <c r="O41" s="22">
        <f t="shared" si="12"/>
        <v>0</v>
      </c>
      <c r="P41" s="22">
        <v>0</v>
      </c>
      <c r="Q41" s="38" t="e">
        <f>M41-#REF!</f>
        <v>#REF!</v>
      </c>
    </row>
    <row r="42" spans="1:17" ht="12.75">
      <c r="A42" s="23">
        <v>3320</v>
      </c>
      <c r="B42" s="23">
        <v>3320</v>
      </c>
      <c r="C42" s="3" t="s">
        <v>74</v>
      </c>
      <c r="D42" s="22">
        <v>58104.08</v>
      </c>
      <c r="E42" s="22">
        <v>17400</v>
      </c>
      <c r="F42" s="22">
        <f t="shared" si="9"/>
        <v>40704.08</v>
      </c>
      <c r="G42" s="22">
        <v>78104.08</v>
      </c>
      <c r="H42" s="22">
        <v>17400</v>
      </c>
      <c r="I42" s="22">
        <f t="shared" si="10"/>
        <v>60704.08</v>
      </c>
      <c r="J42" s="22">
        <v>78104.08</v>
      </c>
      <c r="K42" s="22">
        <v>17400</v>
      </c>
      <c r="L42" s="22">
        <f t="shared" si="11"/>
        <v>60704.08</v>
      </c>
      <c r="M42" s="22">
        <v>78104.08</v>
      </c>
      <c r="N42" s="22">
        <v>29000</v>
      </c>
      <c r="O42" s="22">
        <f t="shared" si="12"/>
        <v>49104.08</v>
      </c>
      <c r="P42" s="22">
        <v>29000</v>
      </c>
      <c r="Q42" s="38" t="e">
        <f>M42-#REF!</f>
        <v>#REF!</v>
      </c>
    </row>
    <row r="43" spans="1:17" ht="12.75">
      <c r="A43" s="23">
        <v>3321</v>
      </c>
      <c r="B43" s="23">
        <v>3321</v>
      </c>
      <c r="C43" s="3" t="s">
        <v>75</v>
      </c>
      <c r="D43" s="22">
        <v>0</v>
      </c>
      <c r="E43" s="22">
        <v>0</v>
      </c>
      <c r="F43" s="22">
        <f t="shared" si="9"/>
        <v>0</v>
      </c>
      <c r="G43" s="22">
        <v>0</v>
      </c>
      <c r="H43" s="22">
        <v>0</v>
      </c>
      <c r="I43" s="22">
        <f t="shared" si="10"/>
        <v>0</v>
      </c>
      <c r="J43" s="22">
        <v>0</v>
      </c>
      <c r="K43" s="22">
        <v>0</v>
      </c>
      <c r="L43" s="22">
        <f t="shared" si="11"/>
        <v>0</v>
      </c>
      <c r="M43" s="22">
        <v>0</v>
      </c>
      <c r="N43" s="22">
        <v>0</v>
      </c>
      <c r="O43" s="22">
        <f t="shared" si="12"/>
        <v>0</v>
      </c>
      <c r="P43" s="22">
        <v>0</v>
      </c>
      <c r="Q43" s="38" t="e">
        <f>M43-#REF!</f>
        <v>#REF!</v>
      </c>
    </row>
    <row r="44" spans="1:17" ht="12.75">
      <c r="A44" s="23">
        <v>3325</v>
      </c>
      <c r="B44" s="23">
        <v>3325</v>
      </c>
      <c r="C44" s="3" t="s">
        <v>22</v>
      </c>
      <c r="D44" s="22">
        <v>33417.75</v>
      </c>
      <c r="E44" s="22">
        <v>95400</v>
      </c>
      <c r="F44" s="22">
        <f t="shared" si="9"/>
        <v>-61982.25</v>
      </c>
      <c r="G44" s="22">
        <v>88217.75</v>
      </c>
      <c r="H44" s="22">
        <v>95400</v>
      </c>
      <c r="I44" s="22">
        <f t="shared" si="10"/>
        <v>-7182.25</v>
      </c>
      <c r="J44" s="22">
        <v>90017.75</v>
      </c>
      <c r="K44" s="22">
        <v>95400</v>
      </c>
      <c r="L44" s="22">
        <f t="shared" si="11"/>
        <v>-5382.25</v>
      </c>
      <c r="M44" s="22">
        <v>120017.75</v>
      </c>
      <c r="N44" s="22">
        <v>140000</v>
      </c>
      <c r="O44" s="22">
        <f t="shared" si="12"/>
        <v>-19982.25</v>
      </c>
      <c r="P44" s="22">
        <v>140000</v>
      </c>
      <c r="Q44" s="38" t="e">
        <f>M44-#REF!</f>
        <v>#REF!</v>
      </c>
    </row>
    <row r="45" spans="1:17" ht="12.75">
      <c r="A45" s="23">
        <v>3350</v>
      </c>
      <c r="B45" s="23">
        <v>3350</v>
      </c>
      <c r="C45" s="3" t="s">
        <v>76</v>
      </c>
      <c r="D45" s="22">
        <v>0</v>
      </c>
      <c r="E45" s="22">
        <v>0</v>
      </c>
      <c r="F45" s="22">
        <f t="shared" si="9"/>
        <v>0</v>
      </c>
      <c r="G45" s="22">
        <v>0</v>
      </c>
      <c r="H45" s="22">
        <v>0</v>
      </c>
      <c r="I45" s="22">
        <f t="shared" si="10"/>
        <v>0</v>
      </c>
      <c r="J45" s="22">
        <v>0</v>
      </c>
      <c r="K45" s="22">
        <v>0</v>
      </c>
      <c r="L45" s="22">
        <f t="shared" si="11"/>
        <v>0</v>
      </c>
      <c r="M45" s="22">
        <v>0</v>
      </c>
      <c r="N45" s="22">
        <v>0</v>
      </c>
      <c r="O45" s="22">
        <f t="shared" si="12"/>
        <v>0</v>
      </c>
      <c r="P45" s="22">
        <v>0</v>
      </c>
      <c r="Q45" s="38" t="e">
        <f>M45-#REF!</f>
        <v>#REF!</v>
      </c>
    </row>
    <row r="46" spans="1:17" ht="12.75">
      <c r="A46" s="23">
        <v>3360</v>
      </c>
      <c r="B46" s="23">
        <v>3360</v>
      </c>
      <c r="C46" s="3" t="s">
        <v>77</v>
      </c>
      <c r="D46" s="22">
        <v>0</v>
      </c>
      <c r="E46" s="22">
        <v>0</v>
      </c>
      <c r="F46" s="22">
        <f t="shared" si="9"/>
        <v>0</v>
      </c>
      <c r="G46" s="22">
        <v>0</v>
      </c>
      <c r="H46" s="22">
        <v>0</v>
      </c>
      <c r="I46" s="22">
        <f t="shared" si="10"/>
        <v>0</v>
      </c>
      <c r="J46" s="22">
        <v>0</v>
      </c>
      <c r="K46" s="22">
        <v>0</v>
      </c>
      <c r="L46" s="22">
        <f t="shared" si="11"/>
        <v>0</v>
      </c>
      <c r="M46" s="22">
        <v>0</v>
      </c>
      <c r="N46" s="22">
        <v>0</v>
      </c>
      <c r="O46" s="22">
        <f t="shared" si="12"/>
        <v>0</v>
      </c>
      <c r="P46" s="22">
        <v>0</v>
      </c>
      <c r="Q46" s="38" t="e">
        <f>M46-#REF!</f>
        <v>#REF!</v>
      </c>
    </row>
    <row r="47" spans="1:17" ht="12.75">
      <c r="A47" s="23">
        <v>3440</v>
      </c>
      <c r="B47" s="23">
        <v>3440</v>
      </c>
      <c r="C47" s="3" t="s">
        <v>27</v>
      </c>
      <c r="D47" s="22">
        <v>0</v>
      </c>
      <c r="E47" s="22">
        <v>0</v>
      </c>
      <c r="F47" s="22">
        <f t="shared" si="9"/>
        <v>0</v>
      </c>
      <c r="G47" s="22">
        <v>0</v>
      </c>
      <c r="H47" s="22">
        <v>0</v>
      </c>
      <c r="I47" s="22">
        <f t="shared" si="10"/>
        <v>0</v>
      </c>
      <c r="J47" s="22">
        <v>0</v>
      </c>
      <c r="K47" s="22">
        <v>0</v>
      </c>
      <c r="L47" s="22">
        <f t="shared" si="11"/>
        <v>0</v>
      </c>
      <c r="M47" s="22">
        <v>0</v>
      </c>
      <c r="N47" s="22">
        <v>0</v>
      </c>
      <c r="O47" s="22">
        <f t="shared" si="12"/>
        <v>0</v>
      </c>
      <c r="P47" s="22">
        <v>0</v>
      </c>
      <c r="Q47" s="38" t="e">
        <f>M47-#REF!</f>
        <v>#REF!</v>
      </c>
    </row>
    <row r="48" spans="1:17" ht="12.75">
      <c r="A48" s="23">
        <v>3500</v>
      </c>
      <c r="B48" s="23">
        <v>3500</v>
      </c>
      <c r="C48" s="3" t="s">
        <v>23</v>
      </c>
      <c r="D48" s="22">
        <v>0</v>
      </c>
      <c r="E48" s="22">
        <v>0</v>
      </c>
      <c r="F48" s="22">
        <f t="shared" si="9"/>
        <v>0</v>
      </c>
      <c r="G48" s="22">
        <v>0</v>
      </c>
      <c r="H48" s="22">
        <v>0</v>
      </c>
      <c r="I48" s="22">
        <f t="shared" si="10"/>
        <v>0</v>
      </c>
      <c r="J48" s="22">
        <v>0</v>
      </c>
      <c r="K48" s="22">
        <v>0</v>
      </c>
      <c r="L48" s="22">
        <f t="shared" si="11"/>
        <v>0</v>
      </c>
      <c r="M48" s="22">
        <v>0</v>
      </c>
      <c r="N48" s="22">
        <v>0</v>
      </c>
      <c r="O48" s="22">
        <f t="shared" si="12"/>
        <v>0</v>
      </c>
      <c r="P48" s="22">
        <v>0</v>
      </c>
      <c r="Q48" s="38" t="e">
        <f>M48-#REF!</f>
        <v>#REF!</v>
      </c>
    </row>
    <row r="49" spans="1:17" ht="12.75">
      <c r="A49" s="23">
        <v>3605</v>
      </c>
      <c r="B49" s="23">
        <v>3605</v>
      </c>
      <c r="C49" s="3" t="s">
        <v>78</v>
      </c>
      <c r="D49" s="22">
        <v>0</v>
      </c>
      <c r="E49" s="22">
        <v>0</v>
      </c>
      <c r="F49" s="22">
        <f t="shared" si="9"/>
        <v>0</v>
      </c>
      <c r="G49" s="22">
        <v>0</v>
      </c>
      <c r="H49" s="22">
        <v>0</v>
      </c>
      <c r="I49" s="22">
        <f t="shared" si="10"/>
        <v>0</v>
      </c>
      <c r="J49" s="22">
        <v>0</v>
      </c>
      <c r="K49" s="22">
        <v>0</v>
      </c>
      <c r="L49" s="22">
        <f t="shared" si="11"/>
        <v>0</v>
      </c>
      <c r="M49" s="22">
        <v>0</v>
      </c>
      <c r="N49" s="22">
        <v>0</v>
      </c>
      <c r="O49" s="22">
        <f t="shared" si="12"/>
        <v>0</v>
      </c>
      <c r="P49" s="22">
        <v>0</v>
      </c>
      <c r="Q49" s="38" t="e">
        <f>M49-#REF!</f>
        <v>#REF!</v>
      </c>
    </row>
    <row r="50" spans="1:17" ht="12.75">
      <c r="A50" s="23">
        <v>3610</v>
      </c>
      <c r="B50" s="23">
        <v>3610</v>
      </c>
      <c r="C50" s="3" t="s">
        <v>79</v>
      </c>
      <c r="D50" s="22">
        <v>0</v>
      </c>
      <c r="E50" s="22">
        <v>0</v>
      </c>
      <c r="F50" s="22">
        <f t="shared" si="9"/>
        <v>0</v>
      </c>
      <c r="G50" s="22">
        <v>0</v>
      </c>
      <c r="H50" s="22">
        <v>0</v>
      </c>
      <c r="I50" s="22">
        <f t="shared" si="10"/>
        <v>0</v>
      </c>
      <c r="J50" s="22">
        <v>0</v>
      </c>
      <c r="K50" s="22">
        <v>0</v>
      </c>
      <c r="L50" s="22">
        <f t="shared" si="11"/>
        <v>0</v>
      </c>
      <c r="M50" s="22">
        <v>0</v>
      </c>
      <c r="N50" s="22">
        <v>0</v>
      </c>
      <c r="O50" s="22">
        <f t="shared" si="12"/>
        <v>0</v>
      </c>
      <c r="P50" s="22">
        <v>0</v>
      </c>
      <c r="Q50" s="38" t="e">
        <f>M50-#REF!</f>
        <v>#REF!</v>
      </c>
    </row>
    <row r="51" spans="1:17" ht="12.75">
      <c r="A51" s="23"/>
      <c r="B51" s="23"/>
      <c r="C51" s="14" t="s">
        <v>6</v>
      </c>
      <c r="D51" s="15">
        <f>SUM(D32:D50)</f>
        <v>308205.03</v>
      </c>
      <c r="E51" s="15">
        <f>SUM(E32:E50)</f>
        <v>383117</v>
      </c>
      <c r="F51" s="15">
        <f t="shared" si="9"/>
        <v>-74911.96999999997</v>
      </c>
      <c r="G51" s="15">
        <f>SUM(G32:G50)</f>
        <v>399590.03</v>
      </c>
      <c r="H51" s="15">
        <f>SUM(H32:H50)</f>
        <v>423117</v>
      </c>
      <c r="I51" s="15">
        <f t="shared" si="10"/>
        <v>-23526.969999999972</v>
      </c>
      <c r="J51" s="15">
        <f>SUM(J32:J50)</f>
        <v>413710.03</v>
      </c>
      <c r="K51" s="15">
        <f>SUM(K32:K50)</f>
        <v>443117</v>
      </c>
      <c r="L51" s="15">
        <f t="shared" si="11"/>
        <v>-29406.969999999972</v>
      </c>
      <c r="M51" s="15">
        <f>SUM(M32:M50)</f>
        <v>634830.03</v>
      </c>
      <c r="N51" s="15">
        <f>SUM(N32:N50)</f>
        <v>679528</v>
      </c>
      <c r="O51" s="15">
        <f t="shared" si="12"/>
        <v>-44697.96999999997</v>
      </c>
      <c r="P51" s="15">
        <f>SUM(P32:P50)</f>
        <v>679528</v>
      </c>
      <c r="Q51" s="39" t="e">
        <f>M51-#REF!</f>
        <v>#REF!</v>
      </c>
    </row>
    <row r="52" spans="1:17" ht="12.75">
      <c r="A52" s="23"/>
      <c r="B52" s="23"/>
      <c r="C52" s="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38"/>
    </row>
    <row r="53" spans="1:17" ht="12.75">
      <c r="A53" s="23">
        <v>3240</v>
      </c>
      <c r="B53" s="23">
        <v>3240</v>
      </c>
      <c r="C53" s="3" t="s">
        <v>80</v>
      </c>
      <c r="D53" s="22">
        <v>0</v>
      </c>
      <c r="E53" s="22">
        <v>0</v>
      </c>
      <c r="F53" s="22">
        <f aca="true" t="shared" si="13" ref="F53:F59">D53-E53</f>
        <v>0</v>
      </c>
      <c r="G53" s="22">
        <v>0</v>
      </c>
      <c r="H53" s="22">
        <v>20000</v>
      </c>
      <c r="I53" s="22">
        <f aca="true" t="shared" si="14" ref="I53:I59">G53-H53</f>
        <v>-20000</v>
      </c>
      <c r="J53" s="22">
        <v>0</v>
      </c>
      <c r="K53" s="22">
        <v>20000</v>
      </c>
      <c r="L53" s="22">
        <f aca="true" t="shared" si="15" ref="L53:L59">J53-K53</f>
        <v>-20000</v>
      </c>
      <c r="M53" s="22">
        <v>50000</v>
      </c>
      <c r="N53" s="22">
        <v>20000</v>
      </c>
      <c r="O53" s="22">
        <f aca="true" t="shared" si="16" ref="O53:O59">M53-N53</f>
        <v>30000</v>
      </c>
      <c r="P53" s="22">
        <v>20000</v>
      </c>
      <c r="Q53" s="38" t="e">
        <f>M53-#REF!</f>
        <v>#REF!</v>
      </c>
    </row>
    <row r="54" spans="1:17" ht="12.75">
      <c r="A54" s="23">
        <v>3441</v>
      </c>
      <c r="B54" s="23">
        <v>3441</v>
      </c>
      <c r="C54" s="3" t="s">
        <v>81</v>
      </c>
      <c r="D54" s="22">
        <v>0</v>
      </c>
      <c r="E54" s="22">
        <v>0</v>
      </c>
      <c r="F54" s="22">
        <f t="shared" si="13"/>
        <v>0</v>
      </c>
      <c r="G54" s="22">
        <v>0</v>
      </c>
      <c r="H54" s="22">
        <v>0</v>
      </c>
      <c r="I54" s="22">
        <f t="shared" si="14"/>
        <v>0</v>
      </c>
      <c r="J54" s="22">
        <v>0</v>
      </c>
      <c r="K54" s="22">
        <v>0</v>
      </c>
      <c r="L54" s="22">
        <f t="shared" si="15"/>
        <v>0</v>
      </c>
      <c r="M54" s="22">
        <v>74024</v>
      </c>
      <c r="N54" s="22">
        <v>30000</v>
      </c>
      <c r="O54" s="22">
        <f t="shared" si="16"/>
        <v>44024</v>
      </c>
      <c r="P54" s="22">
        <v>30000</v>
      </c>
      <c r="Q54" s="38" t="e">
        <f>M54-#REF!</f>
        <v>#REF!</v>
      </c>
    </row>
    <row r="55" spans="1:17" ht="12.75">
      <c r="A55" s="23">
        <v>3461</v>
      </c>
      <c r="B55" s="23">
        <v>3461</v>
      </c>
      <c r="C55" s="3" t="s">
        <v>82</v>
      </c>
      <c r="D55" s="22">
        <v>0</v>
      </c>
      <c r="E55" s="22">
        <v>0</v>
      </c>
      <c r="F55" s="22">
        <f t="shared" si="13"/>
        <v>0</v>
      </c>
      <c r="G55" s="22">
        <v>0</v>
      </c>
      <c r="H55" s="22">
        <v>0</v>
      </c>
      <c r="I55" s="22">
        <f t="shared" si="14"/>
        <v>0</v>
      </c>
      <c r="J55" s="22">
        <v>72085</v>
      </c>
      <c r="K55" s="22">
        <v>0</v>
      </c>
      <c r="L55" s="22">
        <f t="shared" si="15"/>
        <v>72085</v>
      </c>
      <c r="M55" s="22">
        <v>72085</v>
      </c>
      <c r="N55" s="22">
        <v>92000</v>
      </c>
      <c r="O55" s="22">
        <f t="shared" si="16"/>
        <v>-19915</v>
      </c>
      <c r="P55" s="22">
        <v>92000</v>
      </c>
      <c r="Q55" s="38" t="e">
        <f>M55-#REF!</f>
        <v>#REF!</v>
      </c>
    </row>
    <row r="56" spans="1:17" ht="12.75">
      <c r="A56" s="23">
        <v>3630</v>
      </c>
      <c r="B56" s="23">
        <v>3630</v>
      </c>
      <c r="C56" s="3" t="s">
        <v>83</v>
      </c>
      <c r="D56" s="22">
        <v>0</v>
      </c>
      <c r="E56" s="22">
        <v>0</v>
      </c>
      <c r="F56" s="22">
        <f t="shared" si="13"/>
        <v>0</v>
      </c>
      <c r="G56" s="22">
        <v>0</v>
      </c>
      <c r="H56" s="22">
        <v>0</v>
      </c>
      <c r="I56" s="22">
        <f t="shared" si="14"/>
        <v>0</v>
      </c>
      <c r="J56" s="22">
        <v>0</v>
      </c>
      <c r="K56" s="22">
        <v>0</v>
      </c>
      <c r="L56" s="22">
        <f t="shared" si="15"/>
        <v>0</v>
      </c>
      <c r="M56" s="22">
        <v>0</v>
      </c>
      <c r="N56" s="22">
        <v>0</v>
      </c>
      <c r="O56" s="22">
        <f t="shared" si="16"/>
        <v>0</v>
      </c>
      <c r="P56" s="22">
        <v>0</v>
      </c>
      <c r="Q56" s="38" t="e">
        <f>M56-#REF!</f>
        <v>#REF!</v>
      </c>
    </row>
    <row r="57" spans="1:17" ht="12.75">
      <c r="A57" s="23">
        <v>3800</v>
      </c>
      <c r="B57" s="23">
        <v>3800</v>
      </c>
      <c r="C57" s="3" t="s">
        <v>161</v>
      </c>
      <c r="D57" s="22">
        <v>0</v>
      </c>
      <c r="E57" s="22">
        <v>0</v>
      </c>
      <c r="F57" s="22">
        <f>D57-E57</f>
        <v>0</v>
      </c>
      <c r="G57" s="22">
        <v>0</v>
      </c>
      <c r="H57" s="22">
        <v>0</v>
      </c>
      <c r="I57" s="22">
        <f>G57-H57</f>
        <v>0</v>
      </c>
      <c r="J57" s="22">
        <v>0</v>
      </c>
      <c r="K57" s="22">
        <v>0</v>
      </c>
      <c r="L57" s="22">
        <f>J57-K57</f>
        <v>0</v>
      </c>
      <c r="M57" s="22">
        <v>0</v>
      </c>
      <c r="N57" s="22">
        <v>0</v>
      </c>
      <c r="O57" s="22">
        <f>M57-N57</f>
        <v>0</v>
      </c>
      <c r="P57" s="22">
        <v>0</v>
      </c>
      <c r="Q57" s="38" t="e">
        <f>M57-#REF!</f>
        <v>#REF!</v>
      </c>
    </row>
    <row r="58" spans="1:17" ht="12.75">
      <c r="A58" s="23">
        <v>3990</v>
      </c>
      <c r="B58" s="23">
        <v>3990</v>
      </c>
      <c r="C58" s="3" t="s">
        <v>84</v>
      </c>
      <c r="D58" s="22">
        <v>0</v>
      </c>
      <c r="E58" s="22">
        <v>500</v>
      </c>
      <c r="F58" s="22">
        <f t="shared" si="13"/>
        <v>-500</v>
      </c>
      <c r="G58" s="22">
        <v>0</v>
      </c>
      <c r="H58" s="22">
        <v>1000</v>
      </c>
      <c r="I58" s="22">
        <f t="shared" si="14"/>
        <v>-1000</v>
      </c>
      <c r="J58" s="22">
        <v>0</v>
      </c>
      <c r="K58" s="22">
        <v>1000</v>
      </c>
      <c r="L58" s="22">
        <f t="shared" si="15"/>
        <v>-1000</v>
      </c>
      <c r="M58" s="22">
        <v>0</v>
      </c>
      <c r="N58" s="22">
        <v>1500</v>
      </c>
      <c r="O58" s="22">
        <f t="shared" si="16"/>
        <v>-1500</v>
      </c>
      <c r="P58" s="22">
        <v>1500</v>
      </c>
      <c r="Q58" s="38" t="e">
        <f>M58-#REF!</f>
        <v>#REF!</v>
      </c>
    </row>
    <row r="59" spans="1:17" ht="12.75">
      <c r="A59" s="23">
        <v>3995</v>
      </c>
      <c r="B59" s="23">
        <v>3995</v>
      </c>
      <c r="C59" s="3" t="s">
        <v>28</v>
      </c>
      <c r="D59" s="22">
        <v>0</v>
      </c>
      <c r="E59" s="22">
        <v>0</v>
      </c>
      <c r="F59" s="22">
        <f t="shared" si="13"/>
        <v>0</v>
      </c>
      <c r="G59" s="22">
        <v>0</v>
      </c>
      <c r="H59" s="22">
        <v>0</v>
      </c>
      <c r="I59" s="22">
        <f t="shared" si="14"/>
        <v>0</v>
      </c>
      <c r="J59" s="22">
        <v>0</v>
      </c>
      <c r="K59" s="22">
        <v>0</v>
      </c>
      <c r="L59" s="22">
        <f t="shared" si="15"/>
        <v>0</v>
      </c>
      <c r="M59" s="22">
        <v>0</v>
      </c>
      <c r="N59" s="22">
        <v>0</v>
      </c>
      <c r="O59" s="22">
        <f t="shared" si="16"/>
        <v>0</v>
      </c>
      <c r="P59" s="22">
        <v>0</v>
      </c>
      <c r="Q59" s="38" t="e">
        <f>M59-#REF!</f>
        <v>#REF!</v>
      </c>
    </row>
    <row r="60" spans="1:17" ht="12.75">
      <c r="A60" s="23"/>
      <c r="B60" s="23"/>
      <c r="C60" s="14" t="s">
        <v>15</v>
      </c>
      <c r="D60" s="15">
        <f>SUM(D53:D59)</f>
        <v>0</v>
      </c>
      <c r="E60" s="15">
        <f aca="true" t="shared" si="17" ref="E60:P60">SUM(E53:E59)</f>
        <v>500</v>
      </c>
      <c r="F60" s="15">
        <f t="shared" si="17"/>
        <v>-500</v>
      </c>
      <c r="G60" s="15">
        <f t="shared" si="17"/>
        <v>0</v>
      </c>
      <c r="H60" s="15">
        <f t="shared" si="17"/>
        <v>21000</v>
      </c>
      <c r="I60" s="15">
        <f t="shared" si="17"/>
        <v>-21000</v>
      </c>
      <c r="J60" s="15">
        <f t="shared" si="17"/>
        <v>72085</v>
      </c>
      <c r="K60" s="15">
        <f t="shared" si="17"/>
        <v>21000</v>
      </c>
      <c r="L60" s="15">
        <f t="shared" si="17"/>
        <v>51085</v>
      </c>
      <c r="M60" s="15">
        <f t="shared" si="17"/>
        <v>196109</v>
      </c>
      <c r="N60" s="15">
        <f t="shared" si="17"/>
        <v>143500</v>
      </c>
      <c r="O60" s="15">
        <f t="shared" si="17"/>
        <v>52609</v>
      </c>
      <c r="P60" s="15">
        <f t="shared" si="17"/>
        <v>143500</v>
      </c>
      <c r="Q60" s="39" t="e">
        <f>M60-#REF!</f>
        <v>#REF!</v>
      </c>
    </row>
    <row r="61" spans="1:17" ht="12.75">
      <c r="A61" s="19"/>
      <c r="B61" s="19"/>
      <c r="C61" s="14" t="s">
        <v>2</v>
      </c>
      <c r="D61" s="15">
        <f>D51+D60</f>
        <v>308205.03</v>
      </c>
      <c r="E61" s="15">
        <f aca="true" t="shared" si="18" ref="E61:P61">E51+E60</f>
        <v>383617</v>
      </c>
      <c r="F61" s="15">
        <f t="shared" si="18"/>
        <v>-75411.96999999997</v>
      </c>
      <c r="G61" s="15">
        <f t="shared" si="18"/>
        <v>399590.03</v>
      </c>
      <c r="H61" s="15">
        <f t="shared" si="18"/>
        <v>444117</v>
      </c>
      <c r="I61" s="15">
        <f t="shared" si="18"/>
        <v>-44526.96999999997</v>
      </c>
      <c r="J61" s="15">
        <f t="shared" si="18"/>
        <v>485795.03</v>
      </c>
      <c r="K61" s="15">
        <f t="shared" si="18"/>
        <v>464117</v>
      </c>
      <c r="L61" s="15">
        <f t="shared" si="18"/>
        <v>21678.030000000028</v>
      </c>
      <c r="M61" s="15">
        <f t="shared" si="18"/>
        <v>830939.03</v>
      </c>
      <c r="N61" s="15">
        <f t="shared" si="18"/>
        <v>823028</v>
      </c>
      <c r="O61" s="15">
        <f t="shared" si="18"/>
        <v>7911.030000000028</v>
      </c>
      <c r="P61" s="15">
        <f t="shared" si="18"/>
        <v>823028</v>
      </c>
      <c r="Q61" s="39" t="e">
        <f>M61-#REF!</f>
        <v>#REF!</v>
      </c>
    </row>
    <row r="62" spans="1:17" ht="12.75">
      <c r="A62" s="23"/>
      <c r="B62" s="23"/>
      <c r="C62" s="3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38"/>
    </row>
    <row r="63" spans="1:17" ht="12.75">
      <c r="A63" s="23">
        <v>4220</v>
      </c>
      <c r="B63" s="23">
        <v>4220</v>
      </c>
      <c r="C63" s="3" t="s">
        <v>86</v>
      </c>
      <c r="D63" s="22">
        <v>0</v>
      </c>
      <c r="E63" s="22">
        <v>0</v>
      </c>
      <c r="F63" s="22">
        <f aca="true" t="shared" si="19" ref="F63:F76">+E63-D63</f>
        <v>0</v>
      </c>
      <c r="G63" s="22">
        <v>0</v>
      </c>
      <c r="H63" s="22">
        <v>0</v>
      </c>
      <c r="I63" s="22">
        <f aca="true" t="shared" si="20" ref="I63:I75">G63-H63</f>
        <v>0</v>
      </c>
      <c r="J63" s="22">
        <v>0</v>
      </c>
      <c r="K63" s="22">
        <v>4000</v>
      </c>
      <c r="L63" s="22">
        <f aca="true" t="shared" si="21" ref="L63:L75">J63-K63</f>
        <v>-4000</v>
      </c>
      <c r="M63" s="22">
        <v>3500</v>
      </c>
      <c r="N63" s="22">
        <v>4000</v>
      </c>
      <c r="O63" s="22">
        <f aca="true" t="shared" si="22" ref="O63:O75">M63-N63</f>
        <v>-500</v>
      </c>
      <c r="P63" s="22">
        <v>4000</v>
      </c>
      <c r="Q63" s="38" t="e">
        <f>M63-#REF!</f>
        <v>#REF!</v>
      </c>
    </row>
    <row r="64" spans="1:17" ht="12.75">
      <c r="A64" s="23">
        <v>4221</v>
      </c>
      <c r="B64" s="23">
        <v>4221</v>
      </c>
      <c r="C64" s="3" t="s">
        <v>29</v>
      </c>
      <c r="D64" s="22">
        <v>0</v>
      </c>
      <c r="E64" s="22">
        <v>0</v>
      </c>
      <c r="F64" s="22">
        <f t="shared" si="19"/>
        <v>0</v>
      </c>
      <c r="G64" s="22">
        <v>0</v>
      </c>
      <c r="H64" s="22">
        <v>0</v>
      </c>
      <c r="I64" s="22">
        <f t="shared" si="20"/>
        <v>0</v>
      </c>
      <c r="J64" s="22">
        <v>0</v>
      </c>
      <c r="K64" s="22">
        <v>0</v>
      </c>
      <c r="L64" s="22">
        <f t="shared" si="21"/>
        <v>0</v>
      </c>
      <c r="M64" s="22">
        <v>0</v>
      </c>
      <c r="N64" s="22">
        <v>0</v>
      </c>
      <c r="O64" s="22">
        <f t="shared" si="22"/>
        <v>0</v>
      </c>
      <c r="P64" s="22">
        <v>0</v>
      </c>
      <c r="Q64" s="38" t="e">
        <f>M64-#REF!</f>
        <v>#REF!</v>
      </c>
    </row>
    <row r="65" spans="1:17" ht="12.75">
      <c r="A65" s="23">
        <v>4230</v>
      </c>
      <c r="B65" s="23">
        <v>4230</v>
      </c>
      <c r="C65" s="3" t="s">
        <v>170</v>
      </c>
      <c r="D65" s="22">
        <v>8000</v>
      </c>
      <c r="E65" s="22">
        <v>25000</v>
      </c>
      <c r="F65" s="22">
        <f t="shared" si="19"/>
        <v>17000</v>
      </c>
      <c r="G65" s="22">
        <v>16000</v>
      </c>
      <c r="H65" s="22">
        <v>25000</v>
      </c>
      <c r="I65" s="22">
        <f>G65-H65</f>
        <v>-9000</v>
      </c>
      <c r="J65" s="22">
        <v>16000</v>
      </c>
      <c r="K65" s="22">
        <v>25000</v>
      </c>
      <c r="L65" s="22">
        <f>J65-K65</f>
        <v>-9000</v>
      </c>
      <c r="M65" s="22">
        <v>31000</v>
      </c>
      <c r="N65" s="22">
        <v>25000</v>
      </c>
      <c r="O65" s="22">
        <f>M65-N65</f>
        <v>6000</v>
      </c>
      <c r="P65" s="22">
        <v>25000</v>
      </c>
      <c r="Q65" s="38" t="e">
        <f>M65-#REF!</f>
        <v>#REF!</v>
      </c>
    </row>
    <row r="66" spans="1:17" ht="12.75">
      <c r="A66" s="23">
        <v>4241</v>
      </c>
      <c r="B66" s="23">
        <v>4241</v>
      </c>
      <c r="C66" s="3" t="s">
        <v>88</v>
      </c>
      <c r="D66" s="22">
        <v>26110</v>
      </c>
      <c r="E66" s="22">
        <v>24000</v>
      </c>
      <c r="F66" s="22">
        <f t="shared" si="19"/>
        <v>-2110</v>
      </c>
      <c r="G66" s="22">
        <v>51190</v>
      </c>
      <c r="H66" s="22">
        <v>24000</v>
      </c>
      <c r="I66" s="22">
        <f t="shared" si="20"/>
        <v>27190</v>
      </c>
      <c r="J66" s="22">
        <v>51320</v>
      </c>
      <c r="K66" s="22">
        <v>24000</v>
      </c>
      <c r="L66" s="22">
        <f t="shared" si="21"/>
        <v>27320</v>
      </c>
      <c r="M66" s="22">
        <v>70575</v>
      </c>
      <c r="N66" s="22">
        <v>40000</v>
      </c>
      <c r="O66" s="22">
        <f t="shared" si="22"/>
        <v>30575</v>
      </c>
      <c r="P66" s="22">
        <v>40000</v>
      </c>
      <c r="Q66" s="38" t="e">
        <f>M66-#REF!</f>
        <v>#REF!</v>
      </c>
    </row>
    <row r="67" spans="1:17" ht="12.75">
      <c r="A67" s="23">
        <v>4247</v>
      </c>
      <c r="B67" s="23">
        <v>4247</v>
      </c>
      <c r="C67" s="3" t="s">
        <v>30</v>
      </c>
      <c r="D67" s="22">
        <v>0</v>
      </c>
      <c r="E67" s="22">
        <v>0</v>
      </c>
      <c r="F67" s="22">
        <f>+E67-D67</f>
        <v>0</v>
      </c>
      <c r="G67" s="22">
        <v>0</v>
      </c>
      <c r="H67" s="22">
        <v>0</v>
      </c>
      <c r="I67" s="22">
        <f>G67-H67</f>
        <v>0</v>
      </c>
      <c r="J67" s="22">
        <v>0</v>
      </c>
      <c r="K67" s="22">
        <v>0</v>
      </c>
      <c r="L67" s="22">
        <f>J67-K67</f>
        <v>0</v>
      </c>
      <c r="M67" s="22">
        <v>0</v>
      </c>
      <c r="N67" s="22">
        <v>0</v>
      </c>
      <c r="O67" s="22">
        <f>M67-N67</f>
        <v>0</v>
      </c>
      <c r="P67" s="22">
        <v>0</v>
      </c>
      <c r="Q67" s="38" t="e">
        <f>M67-#REF!</f>
        <v>#REF!</v>
      </c>
    </row>
    <row r="68" spans="1:17" ht="12.75">
      <c r="A68" s="23">
        <v>4280</v>
      </c>
      <c r="B68" s="23">
        <v>4280</v>
      </c>
      <c r="C68" s="3" t="s">
        <v>90</v>
      </c>
      <c r="D68" s="22">
        <v>0</v>
      </c>
      <c r="E68" s="22">
        <v>0</v>
      </c>
      <c r="F68" s="22">
        <f t="shared" si="19"/>
        <v>0</v>
      </c>
      <c r="G68" s="22">
        <v>0</v>
      </c>
      <c r="H68" s="22">
        <v>0</v>
      </c>
      <c r="I68" s="22">
        <f t="shared" si="20"/>
        <v>0</v>
      </c>
      <c r="J68" s="22">
        <v>0</v>
      </c>
      <c r="K68" s="22">
        <v>0</v>
      </c>
      <c r="L68" s="22">
        <f t="shared" si="21"/>
        <v>0</v>
      </c>
      <c r="M68" s="22">
        <v>0</v>
      </c>
      <c r="N68" s="22">
        <v>0</v>
      </c>
      <c r="O68" s="22">
        <f t="shared" si="22"/>
        <v>0</v>
      </c>
      <c r="P68" s="22">
        <v>0</v>
      </c>
      <c r="Q68" s="38" t="e">
        <f>M68-#REF!</f>
        <v>#REF!</v>
      </c>
    </row>
    <row r="69" spans="1:17" ht="12.75">
      <c r="A69" s="23">
        <v>6550</v>
      </c>
      <c r="B69" s="23">
        <v>6550</v>
      </c>
      <c r="C69" s="3" t="s">
        <v>111</v>
      </c>
      <c r="D69" s="22">
        <v>17552</v>
      </c>
      <c r="E69" s="22">
        <v>50000</v>
      </c>
      <c r="F69" s="22">
        <f t="shared" si="19"/>
        <v>32448</v>
      </c>
      <c r="G69" s="22">
        <v>18591.6</v>
      </c>
      <c r="H69" s="22">
        <v>50000</v>
      </c>
      <c r="I69" s="22">
        <f t="shared" si="20"/>
        <v>-31408.4</v>
      </c>
      <c r="J69" s="22">
        <v>34315.6</v>
      </c>
      <c r="K69" s="22">
        <v>50000</v>
      </c>
      <c r="L69" s="22">
        <f t="shared" si="21"/>
        <v>-15684.400000000001</v>
      </c>
      <c r="M69" s="22">
        <v>133745.6</v>
      </c>
      <c r="N69" s="22">
        <v>64500</v>
      </c>
      <c r="O69" s="22">
        <f t="shared" si="22"/>
        <v>69245.6</v>
      </c>
      <c r="P69" s="22">
        <v>64500</v>
      </c>
      <c r="Q69" s="38" t="e">
        <f>M69-#REF!</f>
        <v>#REF!</v>
      </c>
    </row>
    <row r="70" spans="1:17" ht="12.75">
      <c r="A70" s="23">
        <v>6555</v>
      </c>
      <c r="B70" s="23">
        <v>6555</v>
      </c>
      <c r="C70" s="3" t="s">
        <v>112</v>
      </c>
      <c r="D70" s="22">
        <v>0</v>
      </c>
      <c r="E70" s="22">
        <v>0</v>
      </c>
      <c r="F70" s="22">
        <f t="shared" si="19"/>
        <v>0</v>
      </c>
      <c r="G70" s="22">
        <v>0</v>
      </c>
      <c r="H70" s="22">
        <v>0</v>
      </c>
      <c r="I70" s="22">
        <f t="shared" si="20"/>
        <v>0</v>
      </c>
      <c r="J70" s="22">
        <v>0</v>
      </c>
      <c r="K70" s="22">
        <v>0</v>
      </c>
      <c r="L70" s="22">
        <f t="shared" si="21"/>
        <v>0</v>
      </c>
      <c r="M70" s="22">
        <v>0</v>
      </c>
      <c r="N70" s="22">
        <v>0</v>
      </c>
      <c r="O70" s="22">
        <f t="shared" si="22"/>
        <v>0</v>
      </c>
      <c r="P70" s="22">
        <v>0</v>
      </c>
      <c r="Q70" s="38" t="e">
        <f>M70-#REF!</f>
        <v>#REF!</v>
      </c>
    </row>
    <row r="71" spans="1:17" ht="12.75">
      <c r="A71" s="19"/>
      <c r="B71" s="19"/>
      <c r="C71" s="14" t="s">
        <v>46</v>
      </c>
      <c r="D71" s="15">
        <f>SUM(D63:D70)</f>
        <v>51662</v>
      </c>
      <c r="E71" s="15">
        <f aca="true" t="shared" si="23" ref="E71:P71">SUM(E63:E70)</f>
        <v>99000</v>
      </c>
      <c r="F71" s="15">
        <f t="shared" si="23"/>
        <v>47338</v>
      </c>
      <c r="G71" s="15">
        <f t="shared" si="23"/>
        <v>85781.6</v>
      </c>
      <c r="H71" s="15">
        <f t="shared" si="23"/>
        <v>99000</v>
      </c>
      <c r="I71" s="15">
        <f t="shared" si="23"/>
        <v>-13218.400000000001</v>
      </c>
      <c r="J71" s="15">
        <f t="shared" si="23"/>
        <v>101635.6</v>
      </c>
      <c r="K71" s="15">
        <f t="shared" si="23"/>
        <v>103000</v>
      </c>
      <c r="L71" s="15">
        <f t="shared" si="23"/>
        <v>-1364.4000000000015</v>
      </c>
      <c r="M71" s="15">
        <f t="shared" si="23"/>
        <v>238820.6</v>
      </c>
      <c r="N71" s="15">
        <f t="shared" si="23"/>
        <v>133500</v>
      </c>
      <c r="O71" s="15">
        <f t="shared" si="23"/>
        <v>105320.6</v>
      </c>
      <c r="P71" s="15">
        <f t="shared" si="23"/>
        <v>133500</v>
      </c>
      <c r="Q71" s="39" t="e">
        <f>M71-#REF!</f>
        <v>#REF!</v>
      </c>
    </row>
    <row r="72" spans="1:17" ht="12.75">
      <c r="A72" s="23"/>
      <c r="B72" s="23"/>
      <c r="C72" s="3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38" t="e">
        <f>M72-#REF!</f>
        <v>#REF!</v>
      </c>
    </row>
    <row r="73" spans="1:17" ht="12.75">
      <c r="A73" s="23">
        <v>4225</v>
      </c>
      <c r="B73" s="23">
        <v>4225</v>
      </c>
      <c r="C73" s="3" t="s">
        <v>171</v>
      </c>
      <c r="D73" s="22">
        <v>105965.8</v>
      </c>
      <c r="E73" s="22">
        <v>100000</v>
      </c>
      <c r="F73" s="22">
        <f t="shared" si="19"/>
        <v>-5965.800000000003</v>
      </c>
      <c r="G73" s="22">
        <v>106965.8</v>
      </c>
      <c r="H73" s="22">
        <v>100000</v>
      </c>
      <c r="I73" s="22">
        <f t="shared" si="20"/>
        <v>6965.800000000003</v>
      </c>
      <c r="J73" s="22">
        <v>108234.18</v>
      </c>
      <c r="K73" s="22">
        <v>100000</v>
      </c>
      <c r="L73" s="22">
        <f t="shared" si="21"/>
        <v>8234.179999999993</v>
      </c>
      <c r="M73" s="22">
        <v>108234.18</v>
      </c>
      <c r="N73" s="22">
        <v>130000</v>
      </c>
      <c r="O73" s="22">
        <f t="shared" si="22"/>
        <v>-21765.820000000007</v>
      </c>
      <c r="P73" s="22">
        <v>130000</v>
      </c>
      <c r="Q73" s="38" t="e">
        <f>M73-#REF!</f>
        <v>#REF!</v>
      </c>
    </row>
    <row r="74" spans="1:17" ht="12.75">
      <c r="A74" s="23">
        <v>4228</v>
      </c>
      <c r="B74" s="23">
        <v>4228</v>
      </c>
      <c r="C74" s="3" t="s">
        <v>172</v>
      </c>
      <c r="D74" s="22">
        <v>0</v>
      </c>
      <c r="E74" s="22">
        <v>0</v>
      </c>
      <c r="F74" s="22">
        <f t="shared" si="19"/>
        <v>0</v>
      </c>
      <c r="G74" s="22">
        <v>0</v>
      </c>
      <c r="H74" s="22">
        <v>0</v>
      </c>
      <c r="I74" s="22">
        <f t="shared" si="20"/>
        <v>0</v>
      </c>
      <c r="J74" s="22">
        <v>0</v>
      </c>
      <c r="K74" s="22">
        <v>0</v>
      </c>
      <c r="L74" s="22">
        <f t="shared" si="21"/>
        <v>0</v>
      </c>
      <c r="M74" s="22">
        <v>0</v>
      </c>
      <c r="N74" s="22">
        <v>0</v>
      </c>
      <c r="O74" s="22">
        <f t="shared" si="22"/>
        <v>0</v>
      </c>
      <c r="P74" s="22">
        <v>0</v>
      </c>
      <c r="Q74" s="38" t="e">
        <f>M74-#REF!</f>
        <v>#REF!</v>
      </c>
    </row>
    <row r="75" spans="1:17" ht="12.75">
      <c r="A75" s="23">
        <v>4331</v>
      </c>
      <c r="B75" s="23">
        <v>4331</v>
      </c>
      <c r="C75" s="3" t="s">
        <v>92</v>
      </c>
      <c r="D75" s="22">
        <v>0</v>
      </c>
      <c r="E75" s="22">
        <v>0</v>
      </c>
      <c r="F75" s="22">
        <f t="shared" si="19"/>
        <v>0</v>
      </c>
      <c r="G75" s="22">
        <v>0</v>
      </c>
      <c r="H75" s="22">
        <v>0</v>
      </c>
      <c r="I75" s="22">
        <f t="shared" si="20"/>
        <v>0</v>
      </c>
      <c r="J75" s="22">
        <v>0</v>
      </c>
      <c r="K75" s="22">
        <v>0</v>
      </c>
      <c r="L75" s="22">
        <f t="shared" si="21"/>
        <v>0</v>
      </c>
      <c r="M75" s="22">
        <v>0</v>
      </c>
      <c r="N75" s="22">
        <v>0</v>
      </c>
      <c r="O75" s="22">
        <f t="shared" si="22"/>
        <v>0</v>
      </c>
      <c r="P75" s="22">
        <v>0</v>
      </c>
      <c r="Q75" s="38" t="e">
        <f>M75-#REF!</f>
        <v>#REF!</v>
      </c>
    </row>
    <row r="76" spans="1:17" ht="12.75">
      <c r="A76" s="23">
        <v>7400</v>
      </c>
      <c r="B76" s="23">
        <v>7400</v>
      </c>
      <c r="C76" s="3" t="s">
        <v>131</v>
      </c>
      <c r="D76" s="22">
        <v>0</v>
      </c>
      <c r="E76" s="22">
        <v>0</v>
      </c>
      <c r="F76" s="22">
        <f t="shared" si="19"/>
        <v>0</v>
      </c>
      <c r="G76" s="22">
        <v>0</v>
      </c>
      <c r="H76" s="22">
        <v>0</v>
      </c>
      <c r="I76" s="22">
        <f>G76-H76</f>
        <v>0</v>
      </c>
      <c r="J76" s="22">
        <v>0</v>
      </c>
      <c r="K76" s="22">
        <v>0</v>
      </c>
      <c r="L76" s="22">
        <f>J76-K76</f>
        <v>0</v>
      </c>
      <c r="M76" s="22">
        <v>0</v>
      </c>
      <c r="N76" s="22">
        <v>0</v>
      </c>
      <c r="O76" s="22">
        <f>M76-N76</f>
        <v>0</v>
      </c>
      <c r="P76" s="22">
        <v>0</v>
      </c>
      <c r="Q76" s="38" t="e">
        <f>M76-#REF!</f>
        <v>#REF!</v>
      </c>
    </row>
    <row r="77" spans="1:17" ht="12.75">
      <c r="A77" s="19"/>
      <c r="B77" s="19"/>
      <c r="C77" s="14" t="s">
        <v>47</v>
      </c>
      <c r="D77" s="15">
        <f>SUM(D73:D76)</f>
        <v>105965.8</v>
      </c>
      <c r="E77" s="15">
        <f aca="true" t="shared" si="24" ref="E77:P77">SUM(E73:E76)</f>
        <v>100000</v>
      </c>
      <c r="F77" s="15">
        <f t="shared" si="24"/>
        <v>-5965.800000000003</v>
      </c>
      <c r="G77" s="15">
        <f t="shared" si="24"/>
        <v>106965.8</v>
      </c>
      <c r="H77" s="15">
        <f t="shared" si="24"/>
        <v>100000</v>
      </c>
      <c r="I77" s="15">
        <f t="shared" si="24"/>
        <v>6965.800000000003</v>
      </c>
      <c r="J77" s="15">
        <f t="shared" si="24"/>
        <v>108234.18</v>
      </c>
      <c r="K77" s="15">
        <f t="shared" si="24"/>
        <v>100000</v>
      </c>
      <c r="L77" s="15">
        <f t="shared" si="24"/>
        <v>8234.179999999993</v>
      </c>
      <c r="M77" s="15">
        <f t="shared" si="24"/>
        <v>108234.18</v>
      </c>
      <c r="N77" s="15">
        <f t="shared" si="24"/>
        <v>130000</v>
      </c>
      <c r="O77" s="15">
        <f t="shared" si="24"/>
        <v>-21765.820000000007</v>
      </c>
      <c r="P77" s="15">
        <f t="shared" si="24"/>
        <v>130000</v>
      </c>
      <c r="Q77" s="39" t="e">
        <f>M77-#REF!</f>
        <v>#REF!</v>
      </c>
    </row>
    <row r="78" spans="1:17" ht="12.75">
      <c r="A78" s="23"/>
      <c r="B78" s="23"/>
      <c r="C78" s="3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38" t="e">
        <f>M78-#REF!</f>
        <v>#REF!</v>
      </c>
    </row>
    <row r="79" spans="1:17" ht="12.75">
      <c r="A79" s="23">
        <v>4120</v>
      </c>
      <c r="B79" s="23">
        <v>4120</v>
      </c>
      <c r="C79" s="3" t="s">
        <v>85</v>
      </c>
      <c r="D79" s="22">
        <v>0</v>
      </c>
      <c r="E79" s="22">
        <v>0</v>
      </c>
      <c r="F79" s="22">
        <f>+E79-D79</f>
        <v>0</v>
      </c>
      <c r="G79" s="22">
        <v>0</v>
      </c>
      <c r="H79" s="22">
        <v>0</v>
      </c>
      <c r="I79" s="22">
        <f>G79-H79</f>
        <v>0</v>
      </c>
      <c r="J79" s="22">
        <v>0</v>
      </c>
      <c r="K79" s="22">
        <v>0</v>
      </c>
      <c r="L79" s="22">
        <f>J79-K79</f>
        <v>0</v>
      </c>
      <c r="M79" s="22">
        <v>0</v>
      </c>
      <c r="N79" s="22">
        <v>0</v>
      </c>
      <c r="O79" s="22">
        <f>M79-N79</f>
        <v>0</v>
      </c>
      <c r="P79" s="22">
        <v>0</v>
      </c>
      <c r="Q79" s="38"/>
    </row>
    <row r="80" spans="1:17" ht="12.75">
      <c r="A80" s="23">
        <v>4300</v>
      </c>
      <c r="B80" s="23">
        <v>4300</v>
      </c>
      <c r="C80" s="3" t="s">
        <v>91</v>
      </c>
      <c r="D80" s="22">
        <v>0</v>
      </c>
      <c r="E80" s="22">
        <v>0</v>
      </c>
      <c r="F80" s="22">
        <f>+E80-D80</f>
        <v>0</v>
      </c>
      <c r="G80" s="22">
        <v>0</v>
      </c>
      <c r="H80" s="22">
        <v>0</v>
      </c>
      <c r="I80" s="22">
        <f>G80-H80</f>
        <v>0</v>
      </c>
      <c r="J80" s="22">
        <v>0</v>
      </c>
      <c r="K80" s="22">
        <v>0</v>
      </c>
      <c r="L80" s="22">
        <f>J80-K80</f>
        <v>0</v>
      </c>
      <c r="M80" s="22">
        <v>0</v>
      </c>
      <c r="N80" s="22">
        <v>0</v>
      </c>
      <c r="O80" s="22">
        <f>M80-N80</f>
        <v>0</v>
      </c>
      <c r="P80" s="22">
        <v>0</v>
      </c>
      <c r="Q80" s="38"/>
    </row>
    <row r="81" spans="1:17" ht="12.75">
      <c r="A81" s="23">
        <v>4400</v>
      </c>
      <c r="B81" s="23">
        <v>4400</v>
      </c>
      <c r="C81" s="3" t="s">
        <v>173</v>
      </c>
      <c r="D81" s="22">
        <v>0</v>
      </c>
      <c r="E81" s="22">
        <v>0</v>
      </c>
      <c r="F81" s="22">
        <f>+E81-D81</f>
        <v>0</v>
      </c>
      <c r="G81" s="22">
        <v>0</v>
      </c>
      <c r="H81" s="22">
        <v>0</v>
      </c>
      <c r="I81" s="22">
        <f>G81-H81</f>
        <v>0</v>
      </c>
      <c r="J81" s="22">
        <v>0</v>
      </c>
      <c r="K81" s="22">
        <v>0</v>
      </c>
      <c r="L81" s="22">
        <f>J81-K81</f>
        <v>0</v>
      </c>
      <c r="M81" s="22">
        <v>0</v>
      </c>
      <c r="N81" s="22">
        <v>0</v>
      </c>
      <c r="O81" s="22">
        <f>M81-N81</f>
        <v>0</v>
      </c>
      <c r="P81" s="22">
        <v>0</v>
      </c>
      <c r="Q81" s="38"/>
    </row>
    <row r="82" spans="1:17" ht="12.75">
      <c r="A82" s="23">
        <v>4990</v>
      </c>
      <c r="B82" s="23">
        <v>4990</v>
      </c>
      <c r="C82" s="3" t="s">
        <v>93</v>
      </c>
      <c r="D82" s="22">
        <v>554</v>
      </c>
      <c r="E82" s="22">
        <v>0</v>
      </c>
      <c r="F82" s="22">
        <f>+E82-D82</f>
        <v>-554</v>
      </c>
      <c r="G82" s="22">
        <v>704</v>
      </c>
      <c r="H82" s="22">
        <v>0</v>
      </c>
      <c r="I82" s="22">
        <f>G82-H82</f>
        <v>704</v>
      </c>
      <c r="J82" s="22">
        <v>1005</v>
      </c>
      <c r="K82" s="22">
        <v>0</v>
      </c>
      <c r="L82" s="22">
        <f>J82-K82</f>
        <v>1005</v>
      </c>
      <c r="M82" s="22">
        <v>7870</v>
      </c>
      <c r="N82" s="22">
        <v>0</v>
      </c>
      <c r="O82" s="22">
        <f>M82-N82</f>
        <v>7870</v>
      </c>
      <c r="P82" s="22">
        <v>0</v>
      </c>
      <c r="Q82" s="38"/>
    </row>
    <row r="83" spans="1:17" ht="12.75">
      <c r="A83" s="19"/>
      <c r="B83" s="19"/>
      <c r="C83" s="14" t="s">
        <v>48</v>
      </c>
      <c r="D83" s="15">
        <f>SUM(D79:D82)</f>
        <v>554</v>
      </c>
      <c r="E83" s="15">
        <f aca="true" t="shared" si="25" ref="E83:P83">SUM(E79:E82)</f>
        <v>0</v>
      </c>
      <c r="F83" s="15">
        <f t="shared" si="25"/>
        <v>-554</v>
      </c>
      <c r="G83" s="15">
        <f t="shared" si="25"/>
        <v>704</v>
      </c>
      <c r="H83" s="15">
        <f t="shared" si="25"/>
        <v>0</v>
      </c>
      <c r="I83" s="15">
        <f t="shared" si="25"/>
        <v>704</v>
      </c>
      <c r="J83" s="15">
        <f t="shared" si="25"/>
        <v>1005</v>
      </c>
      <c r="K83" s="15">
        <f t="shared" si="25"/>
        <v>0</v>
      </c>
      <c r="L83" s="15">
        <f t="shared" si="25"/>
        <v>1005</v>
      </c>
      <c r="M83" s="15">
        <f t="shared" si="25"/>
        <v>7870</v>
      </c>
      <c r="N83" s="15">
        <f t="shared" si="25"/>
        <v>0</v>
      </c>
      <c r="O83" s="15">
        <f t="shared" si="25"/>
        <v>7870</v>
      </c>
      <c r="P83" s="15">
        <f t="shared" si="25"/>
        <v>0</v>
      </c>
      <c r="Q83" s="39"/>
    </row>
    <row r="84" spans="1:17" ht="12.75">
      <c r="A84" s="23"/>
      <c r="B84" s="23"/>
      <c r="C84" s="3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38"/>
    </row>
    <row r="85" spans="1:17" ht="12.75">
      <c r="A85" s="19"/>
      <c r="B85" s="19"/>
      <c r="C85" s="14" t="s">
        <v>7</v>
      </c>
      <c r="D85" s="15">
        <f>+D83+D77+D71</f>
        <v>158181.8</v>
      </c>
      <c r="E85" s="15">
        <f aca="true" t="shared" si="26" ref="E85:P85">+E83+E77+E71</f>
        <v>199000</v>
      </c>
      <c r="F85" s="15">
        <f t="shared" si="26"/>
        <v>40818.2</v>
      </c>
      <c r="G85" s="15">
        <f t="shared" si="26"/>
        <v>193451.40000000002</v>
      </c>
      <c r="H85" s="15">
        <f t="shared" si="26"/>
        <v>199000</v>
      </c>
      <c r="I85" s="15">
        <f t="shared" si="26"/>
        <v>-5548.5999999999985</v>
      </c>
      <c r="J85" s="15">
        <f t="shared" si="26"/>
        <v>210874.78</v>
      </c>
      <c r="K85" s="15">
        <f t="shared" si="26"/>
        <v>203000</v>
      </c>
      <c r="L85" s="15">
        <f t="shared" si="26"/>
        <v>7874.779999999992</v>
      </c>
      <c r="M85" s="15">
        <f t="shared" si="26"/>
        <v>354924.78</v>
      </c>
      <c r="N85" s="15">
        <f t="shared" si="26"/>
        <v>263500</v>
      </c>
      <c r="O85" s="15">
        <f t="shared" si="26"/>
        <v>91424.78</v>
      </c>
      <c r="P85" s="15">
        <f t="shared" si="26"/>
        <v>263500</v>
      </c>
      <c r="Q85" s="39" t="e">
        <f>M85-#REF!</f>
        <v>#REF!</v>
      </c>
    </row>
    <row r="86" spans="1:17" ht="12.75">
      <c r="A86" s="23"/>
      <c r="B86" s="23"/>
      <c r="C86" s="3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38"/>
    </row>
    <row r="87" spans="1:17" ht="12.75">
      <c r="A87" s="23">
        <v>4240</v>
      </c>
      <c r="B87" s="23">
        <v>4240</v>
      </c>
      <c r="C87" s="3" t="s">
        <v>87</v>
      </c>
      <c r="D87" s="22">
        <v>26250</v>
      </c>
      <c r="E87" s="22">
        <v>1000</v>
      </c>
      <c r="F87" s="22">
        <f aca="true" t="shared" si="27" ref="F87:F109">+E87-D87</f>
        <v>-25250</v>
      </c>
      <c r="G87" s="22">
        <v>27250</v>
      </c>
      <c r="H87" s="22">
        <v>2000</v>
      </c>
      <c r="I87" s="22">
        <f aca="true" t="shared" si="28" ref="I87:I109">G87-H87</f>
        <v>25250</v>
      </c>
      <c r="J87" s="22">
        <v>31000</v>
      </c>
      <c r="K87" s="22">
        <v>3000</v>
      </c>
      <c r="L87" s="22">
        <f aca="true" t="shared" si="29" ref="L87:L109">J87-K87</f>
        <v>28000</v>
      </c>
      <c r="M87" s="22">
        <v>48850</v>
      </c>
      <c r="N87" s="22">
        <v>4000</v>
      </c>
      <c r="O87" s="22">
        <f aca="true" t="shared" si="30" ref="O87:O109">M87-N87</f>
        <v>44850</v>
      </c>
      <c r="P87" s="22">
        <v>4000</v>
      </c>
      <c r="Q87" s="38" t="e">
        <f>M87-#REF!</f>
        <v>#REF!</v>
      </c>
    </row>
    <row r="88" spans="1:17" ht="12.75">
      <c r="A88" s="23">
        <v>4250</v>
      </c>
      <c r="B88" s="23">
        <v>4250</v>
      </c>
      <c r="C88" s="3" t="s">
        <v>89</v>
      </c>
      <c r="D88" s="22">
        <v>0</v>
      </c>
      <c r="E88" s="22">
        <v>0</v>
      </c>
      <c r="F88" s="22">
        <f t="shared" si="27"/>
        <v>0</v>
      </c>
      <c r="G88" s="22">
        <v>0</v>
      </c>
      <c r="H88" s="22">
        <v>0</v>
      </c>
      <c r="I88" s="22">
        <f>G88-H88</f>
        <v>0</v>
      </c>
      <c r="J88" s="22">
        <v>0</v>
      </c>
      <c r="K88" s="22">
        <v>0</v>
      </c>
      <c r="L88" s="22">
        <f>J88-K88</f>
        <v>0</v>
      </c>
      <c r="M88" s="22">
        <v>0</v>
      </c>
      <c r="N88" s="22">
        <v>0</v>
      </c>
      <c r="O88" s="22">
        <f>M88-N88</f>
        <v>0</v>
      </c>
      <c r="P88" s="22">
        <v>0</v>
      </c>
      <c r="Q88" s="38" t="e">
        <f>M88-#REF!</f>
        <v>#REF!</v>
      </c>
    </row>
    <row r="89" spans="1:17" ht="12.75">
      <c r="A89" s="23">
        <v>5000</v>
      </c>
      <c r="B89" s="23">
        <v>5000</v>
      </c>
      <c r="C89" s="3" t="s">
        <v>94</v>
      </c>
      <c r="D89" s="22">
        <v>0</v>
      </c>
      <c r="E89" s="22">
        <v>0</v>
      </c>
      <c r="F89" s="22">
        <f t="shared" si="27"/>
        <v>0</v>
      </c>
      <c r="G89" s="22">
        <v>0</v>
      </c>
      <c r="H89" s="22">
        <v>0</v>
      </c>
      <c r="I89" s="22">
        <f>G89-H89</f>
        <v>0</v>
      </c>
      <c r="J89" s="22">
        <v>0</v>
      </c>
      <c r="K89" s="22">
        <v>0</v>
      </c>
      <c r="L89" s="22">
        <f>J89-K89</f>
        <v>0</v>
      </c>
      <c r="M89" s="22">
        <v>0</v>
      </c>
      <c r="N89" s="22">
        <v>0</v>
      </c>
      <c r="O89" s="22">
        <f>M89-N89</f>
        <v>0</v>
      </c>
      <c r="P89" s="22">
        <v>0</v>
      </c>
      <c r="Q89" s="38" t="e">
        <f>M89-#REF!</f>
        <v>#REF!</v>
      </c>
    </row>
    <row r="90" spans="1:17" ht="12.75">
      <c r="A90" s="23">
        <v>5006</v>
      </c>
      <c r="B90" s="23">
        <v>5006</v>
      </c>
      <c r="C90" s="3" t="s">
        <v>155</v>
      </c>
      <c r="D90" s="22">
        <v>0</v>
      </c>
      <c r="E90" s="22">
        <v>0</v>
      </c>
      <c r="F90" s="22">
        <f t="shared" si="27"/>
        <v>0</v>
      </c>
      <c r="G90" s="22">
        <v>0</v>
      </c>
      <c r="H90" s="22">
        <v>0</v>
      </c>
      <c r="I90" s="22">
        <f>G90-H90</f>
        <v>0</v>
      </c>
      <c r="J90" s="22">
        <v>0</v>
      </c>
      <c r="K90" s="22">
        <v>0</v>
      </c>
      <c r="L90" s="22">
        <f>J90-K90</f>
        <v>0</v>
      </c>
      <c r="M90" s="22">
        <v>0</v>
      </c>
      <c r="N90" s="22">
        <v>0</v>
      </c>
      <c r="O90" s="22">
        <f>M90-N90</f>
        <v>0</v>
      </c>
      <c r="P90" s="22">
        <v>0</v>
      </c>
      <c r="Q90" s="38" t="e">
        <f>M90-#REF!</f>
        <v>#REF!</v>
      </c>
    </row>
    <row r="91" spans="1:17" ht="12.75">
      <c r="A91" s="23">
        <v>5007</v>
      </c>
      <c r="B91" s="23">
        <v>5007</v>
      </c>
      <c r="C91" s="3" t="s">
        <v>36</v>
      </c>
      <c r="D91" s="22">
        <v>0</v>
      </c>
      <c r="E91" s="22">
        <v>0</v>
      </c>
      <c r="F91" s="22">
        <f t="shared" si="27"/>
        <v>0</v>
      </c>
      <c r="G91" s="22">
        <v>0</v>
      </c>
      <c r="H91" s="22">
        <v>0</v>
      </c>
      <c r="I91" s="22">
        <f t="shared" si="28"/>
        <v>0</v>
      </c>
      <c r="J91" s="22">
        <v>0</v>
      </c>
      <c r="K91" s="22">
        <v>0</v>
      </c>
      <c r="L91" s="22">
        <f t="shared" si="29"/>
        <v>0</v>
      </c>
      <c r="M91" s="22">
        <v>0</v>
      </c>
      <c r="N91" s="22">
        <v>0</v>
      </c>
      <c r="O91" s="22">
        <f t="shared" si="30"/>
        <v>0</v>
      </c>
      <c r="P91" s="22">
        <v>0</v>
      </c>
      <c r="Q91" s="38" t="e">
        <f>M91-#REF!</f>
        <v>#REF!</v>
      </c>
    </row>
    <row r="92" spans="1:17" ht="12.75">
      <c r="A92" s="23">
        <v>5010</v>
      </c>
      <c r="B92" s="23">
        <v>5010</v>
      </c>
      <c r="C92" s="3" t="s">
        <v>95</v>
      </c>
      <c r="D92" s="22">
        <v>0</v>
      </c>
      <c r="E92" s="22">
        <v>0</v>
      </c>
      <c r="F92" s="22">
        <f t="shared" si="27"/>
        <v>0</v>
      </c>
      <c r="G92" s="22">
        <v>0</v>
      </c>
      <c r="H92" s="22">
        <v>0</v>
      </c>
      <c r="I92" s="22">
        <f t="shared" si="28"/>
        <v>0</v>
      </c>
      <c r="J92" s="22">
        <v>0</v>
      </c>
      <c r="K92" s="22">
        <v>0</v>
      </c>
      <c r="L92" s="22">
        <f t="shared" si="29"/>
        <v>0</v>
      </c>
      <c r="M92" s="22">
        <v>0</v>
      </c>
      <c r="N92" s="22">
        <v>0</v>
      </c>
      <c r="O92" s="22">
        <f t="shared" si="30"/>
        <v>0</v>
      </c>
      <c r="P92" s="22">
        <v>0</v>
      </c>
      <c r="Q92" s="38" t="e">
        <f>M92-#REF!</f>
        <v>#REF!</v>
      </c>
    </row>
    <row r="93" spans="1:17" ht="12.75">
      <c r="A93" s="23">
        <v>5040</v>
      </c>
      <c r="B93" s="23">
        <v>5040</v>
      </c>
      <c r="C93" s="3" t="s">
        <v>26</v>
      </c>
      <c r="D93" s="22">
        <v>0</v>
      </c>
      <c r="E93" s="22">
        <v>0</v>
      </c>
      <c r="F93" s="22">
        <f t="shared" si="27"/>
        <v>0</v>
      </c>
      <c r="G93" s="22">
        <v>0</v>
      </c>
      <c r="H93" s="22">
        <v>0</v>
      </c>
      <c r="I93" s="22">
        <f t="shared" si="28"/>
        <v>0</v>
      </c>
      <c r="J93" s="22">
        <v>0</v>
      </c>
      <c r="K93" s="22">
        <v>0</v>
      </c>
      <c r="L93" s="22">
        <f t="shared" si="29"/>
        <v>0</v>
      </c>
      <c r="M93" s="22">
        <v>0</v>
      </c>
      <c r="N93" s="22">
        <v>0</v>
      </c>
      <c r="O93" s="22">
        <f t="shared" si="30"/>
        <v>0</v>
      </c>
      <c r="P93" s="22">
        <v>0</v>
      </c>
      <c r="Q93" s="38" t="e">
        <f>M93-#REF!</f>
        <v>#REF!</v>
      </c>
    </row>
    <row r="94" spans="1:17" ht="12.75">
      <c r="A94" s="23">
        <v>5090</v>
      </c>
      <c r="B94" s="23">
        <v>5090</v>
      </c>
      <c r="C94" s="3" t="s">
        <v>96</v>
      </c>
      <c r="D94" s="22">
        <v>0</v>
      </c>
      <c r="E94" s="22">
        <v>0</v>
      </c>
      <c r="F94" s="22">
        <f t="shared" si="27"/>
        <v>0</v>
      </c>
      <c r="G94" s="22">
        <v>0</v>
      </c>
      <c r="H94" s="22">
        <v>0</v>
      </c>
      <c r="I94" s="22">
        <f t="shared" si="28"/>
        <v>0</v>
      </c>
      <c r="J94" s="22">
        <v>0</v>
      </c>
      <c r="K94" s="22">
        <v>0</v>
      </c>
      <c r="L94" s="22">
        <f t="shared" si="29"/>
        <v>0</v>
      </c>
      <c r="M94" s="22">
        <v>0</v>
      </c>
      <c r="N94" s="22">
        <v>0</v>
      </c>
      <c r="O94" s="22">
        <f t="shared" si="30"/>
        <v>0</v>
      </c>
      <c r="P94" s="22">
        <v>0</v>
      </c>
      <c r="Q94" s="38" t="e">
        <f>M94-#REF!</f>
        <v>#REF!</v>
      </c>
    </row>
    <row r="95" spans="1:17" ht="12.75">
      <c r="A95" s="23">
        <v>5100</v>
      </c>
      <c r="B95" s="23">
        <v>5100</v>
      </c>
      <c r="C95" s="3" t="s">
        <v>31</v>
      </c>
      <c r="D95" s="22">
        <v>184983</v>
      </c>
      <c r="E95" s="22">
        <v>180750</v>
      </c>
      <c r="F95" s="22">
        <f t="shared" si="27"/>
        <v>-4233</v>
      </c>
      <c r="G95" s="22">
        <v>269431</v>
      </c>
      <c r="H95" s="22">
        <v>253500</v>
      </c>
      <c r="I95" s="22">
        <f t="shared" si="28"/>
        <v>15931</v>
      </c>
      <c r="J95" s="22">
        <v>305271</v>
      </c>
      <c r="K95" s="22">
        <v>253500</v>
      </c>
      <c r="L95" s="22">
        <f t="shared" si="29"/>
        <v>51771</v>
      </c>
      <c r="M95" s="22">
        <v>434435</v>
      </c>
      <c r="N95" s="22">
        <v>475350</v>
      </c>
      <c r="O95" s="22">
        <f t="shared" si="30"/>
        <v>-40915</v>
      </c>
      <c r="P95" s="22">
        <v>475350</v>
      </c>
      <c r="Q95" s="38" t="e">
        <f>M95-#REF!</f>
        <v>#REF!</v>
      </c>
    </row>
    <row r="96" spans="1:17" ht="12.75">
      <c r="A96" s="23">
        <v>5180</v>
      </c>
      <c r="B96" s="23">
        <v>5180</v>
      </c>
      <c r="C96" s="3" t="s">
        <v>97</v>
      </c>
      <c r="D96" s="22">
        <v>0</v>
      </c>
      <c r="E96" s="22">
        <v>21690</v>
      </c>
      <c r="F96" s="22">
        <f t="shared" si="27"/>
        <v>21690</v>
      </c>
      <c r="G96" s="22">
        <v>0</v>
      </c>
      <c r="H96" s="22">
        <v>30420</v>
      </c>
      <c r="I96" s="22">
        <f t="shared" si="28"/>
        <v>-30420</v>
      </c>
      <c r="J96" s="22">
        <v>0</v>
      </c>
      <c r="K96" s="22">
        <v>30420</v>
      </c>
      <c r="L96" s="22">
        <f t="shared" si="29"/>
        <v>-30420</v>
      </c>
      <c r="M96" s="22">
        <v>0</v>
      </c>
      <c r="N96" s="22">
        <v>57042</v>
      </c>
      <c r="O96" s="22">
        <f t="shared" si="30"/>
        <v>-57042</v>
      </c>
      <c r="P96" s="22">
        <v>57042</v>
      </c>
      <c r="Q96" s="38" t="e">
        <f>M96-#REF!</f>
        <v>#REF!</v>
      </c>
    </row>
    <row r="97" spans="1:17" ht="12.75">
      <c r="A97" s="23">
        <v>5182</v>
      </c>
      <c r="B97" s="23">
        <v>5182</v>
      </c>
      <c r="C97" s="3" t="s">
        <v>98</v>
      </c>
      <c r="D97" s="22">
        <v>0</v>
      </c>
      <c r="E97" s="22">
        <v>0</v>
      </c>
      <c r="F97" s="22">
        <f t="shared" si="27"/>
        <v>0</v>
      </c>
      <c r="G97" s="22">
        <v>0</v>
      </c>
      <c r="H97" s="22">
        <v>0</v>
      </c>
      <c r="I97" s="22">
        <f t="shared" si="28"/>
        <v>0</v>
      </c>
      <c r="J97" s="22">
        <v>0</v>
      </c>
      <c r="K97" s="22">
        <v>0</v>
      </c>
      <c r="L97" s="22">
        <f t="shared" si="29"/>
        <v>0</v>
      </c>
      <c r="M97" s="22">
        <v>0</v>
      </c>
      <c r="N97" s="22">
        <v>0</v>
      </c>
      <c r="O97" s="22">
        <f t="shared" si="30"/>
        <v>0</v>
      </c>
      <c r="P97" s="22">
        <v>0</v>
      </c>
      <c r="Q97" s="38" t="e">
        <f>M97-#REF!</f>
        <v>#REF!</v>
      </c>
    </row>
    <row r="98" spans="1:17" ht="12.75">
      <c r="A98" s="23">
        <v>5210</v>
      </c>
      <c r="B98" s="23">
        <v>5210</v>
      </c>
      <c r="C98" s="3" t="s">
        <v>99</v>
      </c>
      <c r="D98" s="22">
        <v>0</v>
      </c>
      <c r="E98" s="22">
        <v>0</v>
      </c>
      <c r="F98" s="22">
        <f t="shared" si="27"/>
        <v>0</v>
      </c>
      <c r="G98" s="22">
        <v>0</v>
      </c>
      <c r="H98" s="22">
        <v>0</v>
      </c>
      <c r="I98" s="22">
        <f t="shared" si="28"/>
        <v>0</v>
      </c>
      <c r="J98" s="22">
        <v>0</v>
      </c>
      <c r="K98" s="22">
        <v>0</v>
      </c>
      <c r="L98" s="22">
        <f t="shared" si="29"/>
        <v>0</v>
      </c>
      <c r="M98" s="22">
        <v>0</v>
      </c>
      <c r="N98" s="22">
        <v>0</v>
      </c>
      <c r="O98" s="22">
        <f t="shared" si="30"/>
        <v>0</v>
      </c>
      <c r="P98" s="22">
        <v>0</v>
      </c>
      <c r="Q98" s="38" t="e">
        <f>M98-#REF!</f>
        <v>#REF!</v>
      </c>
    </row>
    <row r="99" spans="1:17" ht="12.75">
      <c r="A99" s="23">
        <v>5230</v>
      </c>
      <c r="B99" s="23">
        <v>5230</v>
      </c>
      <c r="C99" s="3" t="s">
        <v>32</v>
      </c>
      <c r="D99" s="22">
        <v>0</v>
      </c>
      <c r="E99" s="22">
        <v>0</v>
      </c>
      <c r="F99" s="22">
        <f t="shared" si="27"/>
        <v>0</v>
      </c>
      <c r="G99" s="22">
        <v>0</v>
      </c>
      <c r="H99" s="22">
        <v>0</v>
      </c>
      <c r="I99" s="22">
        <f t="shared" si="28"/>
        <v>0</v>
      </c>
      <c r="J99" s="22">
        <v>0</v>
      </c>
      <c r="K99" s="22">
        <v>0</v>
      </c>
      <c r="L99" s="22">
        <f t="shared" si="29"/>
        <v>0</v>
      </c>
      <c r="M99" s="22">
        <v>0</v>
      </c>
      <c r="N99" s="22">
        <v>0</v>
      </c>
      <c r="O99" s="22">
        <f t="shared" si="30"/>
        <v>0</v>
      </c>
      <c r="P99" s="22">
        <v>0</v>
      </c>
      <c r="Q99" s="38" t="e">
        <f>M99-#REF!</f>
        <v>#REF!</v>
      </c>
    </row>
    <row r="100" spans="1:17" ht="12.75">
      <c r="A100" s="23">
        <v>5231</v>
      </c>
      <c r="B100" s="23">
        <v>5231</v>
      </c>
      <c r="C100" s="3" t="s">
        <v>33</v>
      </c>
      <c r="D100" s="22">
        <v>0</v>
      </c>
      <c r="E100" s="22">
        <v>0</v>
      </c>
      <c r="F100" s="22">
        <f t="shared" si="27"/>
        <v>0</v>
      </c>
      <c r="G100" s="22">
        <v>0</v>
      </c>
      <c r="H100" s="22">
        <v>0</v>
      </c>
      <c r="I100" s="22">
        <f t="shared" si="28"/>
        <v>0</v>
      </c>
      <c r="J100" s="22">
        <v>0</v>
      </c>
      <c r="K100" s="22">
        <v>0</v>
      </c>
      <c r="L100" s="22">
        <f t="shared" si="29"/>
        <v>0</v>
      </c>
      <c r="M100" s="22">
        <v>0</v>
      </c>
      <c r="N100" s="22">
        <v>0</v>
      </c>
      <c r="O100" s="22">
        <f t="shared" si="30"/>
        <v>0</v>
      </c>
      <c r="P100" s="22">
        <v>0</v>
      </c>
      <c r="Q100" s="38" t="e">
        <f>M100-#REF!</f>
        <v>#REF!</v>
      </c>
    </row>
    <row r="101" spans="1:17" ht="12.75">
      <c r="A101" s="23">
        <v>5250</v>
      </c>
      <c r="B101" s="23">
        <v>5250</v>
      </c>
      <c r="C101" s="3" t="s">
        <v>100</v>
      </c>
      <c r="D101" s="22">
        <v>0</v>
      </c>
      <c r="E101" s="22">
        <v>0</v>
      </c>
      <c r="F101" s="22">
        <f t="shared" si="27"/>
        <v>0</v>
      </c>
      <c r="G101" s="22">
        <v>0</v>
      </c>
      <c r="H101" s="22">
        <v>0</v>
      </c>
      <c r="I101" s="22">
        <f t="shared" si="28"/>
        <v>0</v>
      </c>
      <c r="J101" s="22">
        <v>0</v>
      </c>
      <c r="K101" s="22">
        <v>0</v>
      </c>
      <c r="L101" s="22">
        <f t="shared" si="29"/>
        <v>0</v>
      </c>
      <c r="M101" s="22">
        <v>0</v>
      </c>
      <c r="N101" s="22">
        <v>0</v>
      </c>
      <c r="O101" s="22">
        <f t="shared" si="30"/>
        <v>0</v>
      </c>
      <c r="P101" s="22">
        <v>0</v>
      </c>
      <c r="Q101" s="38" t="e">
        <f>M101-#REF!</f>
        <v>#REF!</v>
      </c>
    </row>
    <row r="102" spans="1:17" ht="12.75">
      <c r="A102" s="23">
        <v>5290</v>
      </c>
      <c r="B102" s="23">
        <v>5290</v>
      </c>
      <c r="C102" s="3" t="s">
        <v>101</v>
      </c>
      <c r="D102" s="22">
        <v>0</v>
      </c>
      <c r="E102" s="22">
        <v>0</v>
      </c>
      <c r="F102" s="22">
        <f t="shared" si="27"/>
        <v>0</v>
      </c>
      <c r="G102" s="22">
        <v>0</v>
      </c>
      <c r="H102" s="22">
        <v>0</v>
      </c>
      <c r="I102" s="22">
        <f t="shared" si="28"/>
        <v>0</v>
      </c>
      <c r="J102" s="22">
        <v>0</v>
      </c>
      <c r="K102" s="22">
        <v>0</v>
      </c>
      <c r="L102" s="22">
        <f t="shared" si="29"/>
        <v>0</v>
      </c>
      <c r="M102" s="22">
        <v>0</v>
      </c>
      <c r="N102" s="22">
        <v>0</v>
      </c>
      <c r="O102" s="22">
        <f t="shared" si="30"/>
        <v>0</v>
      </c>
      <c r="P102" s="22">
        <v>0</v>
      </c>
      <c r="Q102" s="38" t="e">
        <f>M102-#REF!</f>
        <v>#REF!</v>
      </c>
    </row>
    <row r="103" spans="1:17" ht="12.75">
      <c r="A103" s="23">
        <v>5330</v>
      </c>
      <c r="B103" s="23">
        <v>5330</v>
      </c>
      <c r="C103" s="3" t="s">
        <v>102</v>
      </c>
      <c r="D103" s="22">
        <v>0</v>
      </c>
      <c r="E103" s="22">
        <v>0</v>
      </c>
      <c r="F103" s="22">
        <f t="shared" si="27"/>
        <v>0</v>
      </c>
      <c r="G103" s="22">
        <v>0</v>
      </c>
      <c r="H103" s="22">
        <v>0</v>
      </c>
      <c r="I103" s="22">
        <f t="shared" si="28"/>
        <v>0</v>
      </c>
      <c r="J103" s="22">
        <v>0</v>
      </c>
      <c r="K103" s="22">
        <v>0</v>
      </c>
      <c r="L103" s="22">
        <f t="shared" si="29"/>
        <v>0</v>
      </c>
      <c r="M103" s="22">
        <v>0</v>
      </c>
      <c r="N103" s="22">
        <v>0</v>
      </c>
      <c r="O103" s="22">
        <f t="shared" si="30"/>
        <v>0</v>
      </c>
      <c r="P103" s="22">
        <v>0</v>
      </c>
      <c r="Q103" s="38" t="e">
        <f>M103-#REF!</f>
        <v>#REF!</v>
      </c>
    </row>
    <row r="104" spans="1:17" ht="12.75">
      <c r="A104" s="23">
        <v>5400</v>
      </c>
      <c r="B104" s="23">
        <v>5400</v>
      </c>
      <c r="C104" s="3" t="s">
        <v>103</v>
      </c>
      <c r="D104" s="22">
        <v>0</v>
      </c>
      <c r="E104" s="22">
        <v>0</v>
      </c>
      <c r="F104" s="22">
        <f t="shared" si="27"/>
        <v>0</v>
      </c>
      <c r="G104" s="22">
        <v>0</v>
      </c>
      <c r="H104" s="22">
        <v>0</v>
      </c>
      <c r="I104" s="22">
        <f t="shared" si="28"/>
        <v>0</v>
      </c>
      <c r="J104" s="22">
        <v>0</v>
      </c>
      <c r="K104" s="22">
        <v>0</v>
      </c>
      <c r="L104" s="22">
        <f t="shared" si="29"/>
        <v>0</v>
      </c>
      <c r="M104" s="22">
        <v>0</v>
      </c>
      <c r="N104" s="22">
        <v>0</v>
      </c>
      <c r="O104" s="22">
        <f t="shared" si="30"/>
        <v>0</v>
      </c>
      <c r="P104" s="22">
        <v>0</v>
      </c>
      <c r="Q104" s="38" t="e">
        <f>M104-#REF!</f>
        <v>#REF!</v>
      </c>
    </row>
    <row r="105" spans="1:17" ht="12.75">
      <c r="A105" s="23">
        <v>5425</v>
      </c>
      <c r="B105" s="23">
        <v>5425</v>
      </c>
      <c r="C105" s="3" t="s">
        <v>104</v>
      </c>
      <c r="D105" s="22">
        <v>0</v>
      </c>
      <c r="E105" s="22">
        <v>0</v>
      </c>
      <c r="F105" s="22">
        <f t="shared" si="27"/>
        <v>0</v>
      </c>
      <c r="G105" s="22">
        <v>0</v>
      </c>
      <c r="H105" s="22">
        <v>0</v>
      </c>
      <c r="I105" s="22">
        <f t="shared" si="28"/>
        <v>0</v>
      </c>
      <c r="J105" s="22">
        <v>0</v>
      </c>
      <c r="K105" s="22">
        <v>0</v>
      </c>
      <c r="L105" s="22">
        <f t="shared" si="29"/>
        <v>0</v>
      </c>
      <c r="M105" s="22">
        <v>0</v>
      </c>
      <c r="N105" s="22">
        <v>0</v>
      </c>
      <c r="O105" s="22">
        <f t="shared" si="30"/>
        <v>0</v>
      </c>
      <c r="P105" s="22">
        <v>0</v>
      </c>
      <c r="Q105" s="38" t="e">
        <f>M105-#REF!</f>
        <v>#REF!</v>
      </c>
    </row>
    <row r="106" spans="1:17" ht="12.75">
      <c r="A106" s="23">
        <v>5800</v>
      </c>
      <c r="B106" s="23">
        <v>5800</v>
      </c>
      <c r="C106" s="3" t="s">
        <v>34</v>
      </c>
      <c r="D106" s="22">
        <v>0</v>
      </c>
      <c r="E106" s="22">
        <v>0</v>
      </c>
      <c r="F106" s="22">
        <f t="shared" si="27"/>
        <v>0</v>
      </c>
      <c r="G106" s="22">
        <v>0</v>
      </c>
      <c r="H106" s="22">
        <v>0</v>
      </c>
      <c r="I106" s="22">
        <f t="shared" si="28"/>
        <v>0</v>
      </c>
      <c r="J106" s="22">
        <v>0</v>
      </c>
      <c r="K106" s="22">
        <v>0</v>
      </c>
      <c r="L106" s="22">
        <f t="shared" si="29"/>
        <v>0</v>
      </c>
      <c r="M106" s="22">
        <v>0</v>
      </c>
      <c r="N106" s="22">
        <v>0</v>
      </c>
      <c r="O106" s="22">
        <f t="shared" si="30"/>
        <v>0</v>
      </c>
      <c r="P106" s="22">
        <v>0</v>
      </c>
      <c r="Q106" s="38" t="e">
        <f>M106-#REF!</f>
        <v>#REF!</v>
      </c>
    </row>
    <row r="107" spans="1:17" ht="12.75">
      <c r="A107" s="23">
        <v>5950</v>
      </c>
      <c r="B107" s="23">
        <v>5950</v>
      </c>
      <c r="C107" s="36" t="s">
        <v>105</v>
      </c>
      <c r="D107" s="22">
        <v>0</v>
      </c>
      <c r="E107" s="22">
        <v>0</v>
      </c>
      <c r="F107" s="22">
        <f t="shared" si="27"/>
        <v>0</v>
      </c>
      <c r="G107" s="22">
        <v>0</v>
      </c>
      <c r="H107" s="22">
        <v>0</v>
      </c>
      <c r="I107" s="22">
        <f t="shared" si="28"/>
        <v>0</v>
      </c>
      <c r="J107" s="22">
        <v>0</v>
      </c>
      <c r="K107" s="22">
        <v>0</v>
      </c>
      <c r="L107" s="22">
        <f t="shared" si="29"/>
        <v>0</v>
      </c>
      <c r="M107" s="22">
        <v>0</v>
      </c>
      <c r="N107" s="22">
        <v>0</v>
      </c>
      <c r="O107" s="22">
        <f t="shared" si="30"/>
        <v>0</v>
      </c>
      <c r="P107" s="22">
        <v>0</v>
      </c>
      <c r="Q107" s="38" t="e">
        <f>M107-#REF!</f>
        <v>#REF!</v>
      </c>
    </row>
    <row r="108" spans="1:17" ht="12.75">
      <c r="A108" s="23">
        <v>5990</v>
      </c>
      <c r="B108" s="23">
        <v>5990</v>
      </c>
      <c r="C108" s="3" t="s">
        <v>106</v>
      </c>
      <c r="D108" s="22">
        <v>0</v>
      </c>
      <c r="E108" s="22">
        <v>0</v>
      </c>
      <c r="F108" s="22">
        <f t="shared" si="27"/>
        <v>0</v>
      </c>
      <c r="G108" s="22">
        <v>0</v>
      </c>
      <c r="H108" s="22">
        <v>0</v>
      </c>
      <c r="I108" s="22">
        <f>G108-H108</f>
        <v>0</v>
      </c>
      <c r="J108" s="22">
        <v>0</v>
      </c>
      <c r="K108" s="22">
        <v>0</v>
      </c>
      <c r="L108" s="22">
        <f>J108-K108</f>
        <v>0</v>
      </c>
      <c r="M108" s="22">
        <v>0</v>
      </c>
      <c r="N108" s="22">
        <v>0</v>
      </c>
      <c r="O108" s="22">
        <f>M108-N108</f>
        <v>0</v>
      </c>
      <c r="P108" s="22">
        <v>0</v>
      </c>
      <c r="Q108" s="38" t="e">
        <f>M108-#REF!</f>
        <v>#REF!</v>
      </c>
    </row>
    <row r="109" spans="1:17" ht="12.75">
      <c r="A109" s="23">
        <v>7100</v>
      </c>
      <c r="B109" s="23">
        <v>7100</v>
      </c>
      <c r="C109" s="3" t="s">
        <v>128</v>
      </c>
      <c r="D109" s="22">
        <v>0</v>
      </c>
      <c r="E109" s="22">
        <v>0</v>
      </c>
      <c r="F109" s="22">
        <f t="shared" si="27"/>
        <v>0</v>
      </c>
      <c r="G109" s="22">
        <v>0</v>
      </c>
      <c r="H109" s="22">
        <v>0</v>
      </c>
      <c r="I109" s="22">
        <f t="shared" si="28"/>
        <v>0</v>
      </c>
      <c r="J109" s="22">
        <v>0</v>
      </c>
      <c r="K109" s="22">
        <v>0</v>
      </c>
      <c r="L109" s="22">
        <f t="shared" si="29"/>
        <v>0</v>
      </c>
      <c r="M109" s="22">
        <v>0</v>
      </c>
      <c r="N109" s="22">
        <v>0</v>
      </c>
      <c r="O109" s="22">
        <f t="shared" si="30"/>
        <v>0</v>
      </c>
      <c r="P109" s="22">
        <v>0</v>
      </c>
      <c r="Q109" s="38" t="e">
        <f>M109-#REF!</f>
        <v>#REF!</v>
      </c>
    </row>
    <row r="110" spans="1:17" ht="12.75">
      <c r="A110" s="19"/>
      <c r="B110" s="19"/>
      <c r="C110" s="14" t="s">
        <v>8</v>
      </c>
      <c r="D110" s="15">
        <f>SUM(D87:D109)</f>
        <v>211233</v>
      </c>
      <c r="E110" s="15">
        <f aca="true" t="shared" si="31" ref="E110:P110">SUM(E87:E109)</f>
        <v>203440</v>
      </c>
      <c r="F110" s="15">
        <f t="shared" si="31"/>
        <v>-7793</v>
      </c>
      <c r="G110" s="15">
        <f t="shared" si="31"/>
        <v>296681</v>
      </c>
      <c r="H110" s="15">
        <f t="shared" si="31"/>
        <v>285920</v>
      </c>
      <c r="I110" s="15">
        <f t="shared" si="31"/>
        <v>10761</v>
      </c>
      <c r="J110" s="15">
        <f t="shared" si="31"/>
        <v>336271</v>
      </c>
      <c r="K110" s="15">
        <f t="shared" si="31"/>
        <v>286920</v>
      </c>
      <c r="L110" s="15">
        <f t="shared" si="31"/>
        <v>49351</v>
      </c>
      <c r="M110" s="15">
        <f t="shared" si="31"/>
        <v>483285</v>
      </c>
      <c r="N110" s="15">
        <f t="shared" si="31"/>
        <v>536392</v>
      </c>
      <c r="O110" s="15">
        <f t="shared" si="31"/>
        <v>-53107</v>
      </c>
      <c r="P110" s="15">
        <f t="shared" si="31"/>
        <v>536392</v>
      </c>
      <c r="Q110" s="39" t="e">
        <f>M110-#REF!</f>
        <v>#REF!</v>
      </c>
    </row>
    <row r="111" spans="1:17" ht="12.75">
      <c r="A111" s="23"/>
      <c r="B111" s="23"/>
      <c r="C111" s="3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38"/>
    </row>
    <row r="112" spans="1:17" ht="12.75">
      <c r="A112" s="23">
        <v>4120</v>
      </c>
      <c r="B112" s="23">
        <v>4120</v>
      </c>
      <c r="C112" s="3" t="s">
        <v>107</v>
      </c>
      <c r="D112" s="22">
        <v>0</v>
      </c>
      <c r="E112" s="22">
        <v>0</v>
      </c>
      <c r="F112" s="22">
        <f aca="true" t="shared" si="32" ref="F112:F147">+E112-D112</f>
        <v>0</v>
      </c>
      <c r="G112" s="22">
        <v>0</v>
      </c>
      <c r="H112" s="22">
        <v>0</v>
      </c>
      <c r="I112" s="22">
        <f aca="true" t="shared" si="33" ref="I112:I147">G112-H112</f>
        <v>0</v>
      </c>
      <c r="J112" s="22">
        <v>0</v>
      </c>
      <c r="K112" s="22">
        <v>0</v>
      </c>
      <c r="L112" s="22">
        <f aca="true" t="shared" si="34" ref="L112:L147">J112-K112</f>
        <v>0</v>
      </c>
      <c r="M112" s="22">
        <v>0</v>
      </c>
      <c r="N112" s="22">
        <v>0</v>
      </c>
      <c r="O112" s="22">
        <f aca="true" t="shared" si="35" ref="O112:O147">M112-N112</f>
        <v>0</v>
      </c>
      <c r="P112" s="22">
        <v>0</v>
      </c>
      <c r="Q112" s="38" t="e">
        <f>M112-#REF!</f>
        <v>#REF!</v>
      </c>
    </row>
    <row r="113" spans="1:17" ht="12.75">
      <c r="A113" s="23">
        <v>6320</v>
      </c>
      <c r="B113" s="23">
        <v>6320</v>
      </c>
      <c r="C113" s="3" t="s">
        <v>107</v>
      </c>
      <c r="D113" s="22">
        <v>0</v>
      </c>
      <c r="E113" s="22">
        <v>0</v>
      </c>
      <c r="F113" s="22">
        <f t="shared" si="32"/>
        <v>0</v>
      </c>
      <c r="G113" s="22">
        <v>0</v>
      </c>
      <c r="H113" s="22">
        <v>0</v>
      </c>
      <c r="I113" s="22">
        <f>G113-H113</f>
        <v>0</v>
      </c>
      <c r="J113" s="22">
        <v>0</v>
      </c>
      <c r="K113" s="22">
        <v>0</v>
      </c>
      <c r="L113" s="22">
        <f>J113-K113</f>
        <v>0</v>
      </c>
      <c r="M113" s="22">
        <v>0</v>
      </c>
      <c r="N113" s="22">
        <v>0</v>
      </c>
      <c r="O113" s="22">
        <f>M113-N113</f>
        <v>0</v>
      </c>
      <c r="P113" s="22">
        <v>0</v>
      </c>
      <c r="Q113" s="38" t="e">
        <f>M113-#REF!</f>
        <v>#REF!</v>
      </c>
    </row>
    <row r="114" spans="1:17" ht="12.75">
      <c r="A114" s="23">
        <v>6340</v>
      </c>
      <c r="B114" s="23">
        <v>6340</v>
      </c>
      <c r="C114" s="3" t="s">
        <v>108</v>
      </c>
      <c r="D114" s="22">
        <v>0</v>
      </c>
      <c r="E114" s="22">
        <v>0</v>
      </c>
      <c r="F114" s="22">
        <f t="shared" si="32"/>
        <v>0</v>
      </c>
      <c r="G114" s="22">
        <v>0</v>
      </c>
      <c r="H114" s="22">
        <v>0</v>
      </c>
      <c r="I114" s="22">
        <f t="shared" si="33"/>
        <v>0</v>
      </c>
      <c r="J114" s="22">
        <v>0</v>
      </c>
      <c r="K114" s="22">
        <v>0</v>
      </c>
      <c r="L114" s="22">
        <f t="shared" si="34"/>
        <v>0</v>
      </c>
      <c r="M114" s="22">
        <v>0</v>
      </c>
      <c r="N114" s="22">
        <v>0</v>
      </c>
      <c r="O114" s="22">
        <f t="shared" si="35"/>
        <v>0</v>
      </c>
      <c r="P114" s="22">
        <v>0</v>
      </c>
      <c r="Q114" s="38" t="e">
        <f>M114-#REF!</f>
        <v>#REF!</v>
      </c>
    </row>
    <row r="115" spans="1:17" ht="12.75">
      <c r="A115" s="23">
        <v>6420</v>
      </c>
      <c r="B115" s="23">
        <v>6420</v>
      </c>
      <c r="C115" s="3" t="s">
        <v>109</v>
      </c>
      <c r="D115" s="22">
        <v>0</v>
      </c>
      <c r="E115" s="22">
        <v>0</v>
      </c>
      <c r="F115" s="22">
        <f t="shared" si="32"/>
        <v>0</v>
      </c>
      <c r="G115" s="22">
        <v>0</v>
      </c>
      <c r="H115" s="22">
        <v>0</v>
      </c>
      <c r="I115" s="22">
        <f t="shared" si="33"/>
        <v>0</v>
      </c>
      <c r="J115" s="22">
        <v>0</v>
      </c>
      <c r="K115" s="22">
        <v>0</v>
      </c>
      <c r="L115" s="22">
        <f t="shared" si="34"/>
        <v>0</v>
      </c>
      <c r="M115" s="22">
        <v>0</v>
      </c>
      <c r="N115" s="22">
        <v>0</v>
      </c>
      <c r="O115" s="22">
        <f t="shared" si="35"/>
        <v>0</v>
      </c>
      <c r="P115" s="22">
        <v>0</v>
      </c>
      <c r="Q115" s="38" t="e">
        <f>M115-#REF!</f>
        <v>#REF!</v>
      </c>
    </row>
    <row r="116" spans="1:17" ht="12.75">
      <c r="A116" s="23">
        <v>6500</v>
      </c>
      <c r="B116" s="23">
        <v>6500</v>
      </c>
      <c r="C116" s="3" t="s">
        <v>110</v>
      </c>
      <c r="D116" s="22">
        <v>0</v>
      </c>
      <c r="E116" s="22">
        <v>0</v>
      </c>
      <c r="F116" s="22">
        <f t="shared" si="32"/>
        <v>0</v>
      </c>
      <c r="G116" s="22">
        <v>0</v>
      </c>
      <c r="H116" s="22">
        <v>0</v>
      </c>
      <c r="I116" s="22">
        <f t="shared" si="33"/>
        <v>0</v>
      </c>
      <c r="J116" s="22">
        <v>0</v>
      </c>
      <c r="K116" s="22">
        <v>0</v>
      </c>
      <c r="L116" s="22">
        <f t="shared" si="34"/>
        <v>0</v>
      </c>
      <c r="M116" s="22">
        <v>0</v>
      </c>
      <c r="N116" s="22">
        <v>0</v>
      </c>
      <c r="O116" s="22">
        <f t="shared" si="35"/>
        <v>0</v>
      </c>
      <c r="P116" s="22">
        <v>0</v>
      </c>
      <c r="Q116" s="38" t="e">
        <f>M116-#REF!</f>
        <v>#REF!</v>
      </c>
    </row>
    <row r="117" spans="1:17" ht="12.75">
      <c r="A117" s="23">
        <v>6600</v>
      </c>
      <c r="B117" s="23">
        <v>6600</v>
      </c>
      <c r="C117" s="3" t="s">
        <v>113</v>
      </c>
      <c r="D117" s="22">
        <v>0</v>
      </c>
      <c r="E117" s="22">
        <v>0</v>
      </c>
      <c r="F117" s="22">
        <f t="shared" si="32"/>
        <v>0</v>
      </c>
      <c r="G117" s="22">
        <v>0</v>
      </c>
      <c r="H117" s="22">
        <v>0</v>
      </c>
      <c r="I117" s="22">
        <f t="shared" si="33"/>
        <v>0</v>
      </c>
      <c r="J117" s="22">
        <v>0</v>
      </c>
      <c r="K117" s="22">
        <v>0</v>
      </c>
      <c r="L117" s="22">
        <f t="shared" si="34"/>
        <v>0</v>
      </c>
      <c r="M117" s="22">
        <v>0</v>
      </c>
      <c r="N117" s="22">
        <v>0</v>
      </c>
      <c r="O117" s="22">
        <f t="shared" si="35"/>
        <v>0</v>
      </c>
      <c r="P117" s="22">
        <v>0</v>
      </c>
      <c r="Q117" s="38" t="e">
        <f>M117-#REF!</f>
        <v>#REF!</v>
      </c>
    </row>
    <row r="118" spans="1:17" ht="12.75">
      <c r="A118" s="23">
        <v>6620</v>
      </c>
      <c r="B118" s="23">
        <v>6620</v>
      </c>
      <c r="C118" s="3" t="s">
        <v>114</v>
      </c>
      <c r="D118" s="22">
        <v>0</v>
      </c>
      <c r="E118" s="22">
        <v>0</v>
      </c>
      <c r="F118" s="22">
        <f t="shared" si="32"/>
        <v>0</v>
      </c>
      <c r="G118" s="22">
        <v>0</v>
      </c>
      <c r="H118" s="22">
        <v>0</v>
      </c>
      <c r="I118" s="22">
        <f t="shared" si="33"/>
        <v>0</v>
      </c>
      <c r="J118" s="22">
        <v>0</v>
      </c>
      <c r="K118" s="22">
        <v>0</v>
      </c>
      <c r="L118" s="22">
        <f t="shared" si="34"/>
        <v>0</v>
      </c>
      <c r="M118" s="22">
        <v>0</v>
      </c>
      <c r="N118" s="22">
        <v>0</v>
      </c>
      <c r="O118" s="22">
        <f t="shared" si="35"/>
        <v>0</v>
      </c>
      <c r="P118" s="22">
        <v>0</v>
      </c>
      <c r="Q118" s="38" t="e">
        <f>M118-#REF!</f>
        <v>#REF!</v>
      </c>
    </row>
    <row r="119" spans="1:17" ht="12.75">
      <c r="A119" s="23">
        <v>6625</v>
      </c>
      <c r="B119" s="23">
        <v>6625</v>
      </c>
      <c r="C119" s="3" t="s">
        <v>115</v>
      </c>
      <c r="D119" s="22">
        <v>0</v>
      </c>
      <c r="E119" s="22">
        <v>0</v>
      </c>
      <c r="F119" s="22">
        <f t="shared" si="32"/>
        <v>0</v>
      </c>
      <c r="G119" s="22">
        <v>0</v>
      </c>
      <c r="H119" s="22">
        <v>0</v>
      </c>
      <c r="I119" s="22">
        <f t="shared" si="33"/>
        <v>0</v>
      </c>
      <c r="J119" s="22">
        <v>0</v>
      </c>
      <c r="K119" s="22">
        <v>0</v>
      </c>
      <c r="L119" s="22">
        <f t="shared" si="34"/>
        <v>0</v>
      </c>
      <c r="M119" s="22">
        <v>0</v>
      </c>
      <c r="N119" s="22">
        <v>0</v>
      </c>
      <c r="O119" s="22">
        <f t="shared" si="35"/>
        <v>0</v>
      </c>
      <c r="P119" s="22">
        <v>0</v>
      </c>
      <c r="Q119" s="38" t="e">
        <f>M119-#REF!</f>
        <v>#REF!</v>
      </c>
    </row>
    <row r="120" spans="1:17" ht="12.75">
      <c r="A120" s="23">
        <v>6630</v>
      </c>
      <c r="B120" s="23">
        <v>6630</v>
      </c>
      <c r="C120" s="3" t="s">
        <v>116</v>
      </c>
      <c r="D120" s="22">
        <v>0</v>
      </c>
      <c r="E120" s="22">
        <v>0</v>
      </c>
      <c r="F120" s="22">
        <f t="shared" si="32"/>
        <v>0</v>
      </c>
      <c r="G120" s="22">
        <v>0</v>
      </c>
      <c r="H120" s="22">
        <v>0</v>
      </c>
      <c r="I120" s="22">
        <f t="shared" si="33"/>
        <v>0</v>
      </c>
      <c r="J120" s="22">
        <v>0</v>
      </c>
      <c r="K120" s="22">
        <v>0</v>
      </c>
      <c r="L120" s="22">
        <f t="shared" si="34"/>
        <v>0</v>
      </c>
      <c r="M120" s="22">
        <v>0</v>
      </c>
      <c r="N120" s="22">
        <v>0</v>
      </c>
      <c r="O120" s="22">
        <f t="shared" si="35"/>
        <v>0</v>
      </c>
      <c r="P120" s="22">
        <v>0</v>
      </c>
      <c r="Q120" s="38" t="e">
        <f>M120-#REF!</f>
        <v>#REF!</v>
      </c>
    </row>
    <row r="121" spans="1:17" ht="12.75">
      <c r="A121" s="23">
        <v>6700</v>
      </c>
      <c r="B121" s="23">
        <v>6700</v>
      </c>
      <c r="C121" s="3" t="s">
        <v>117</v>
      </c>
      <c r="D121" s="22">
        <v>0</v>
      </c>
      <c r="E121" s="22">
        <v>0</v>
      </c>
      <c r="F121" s="22">
        <f t="shared" si="32"/>
        <v>0</v>
      </c>
      <c r="G121" s="22">
        <v>0</v>
      </c>
      <c r="H121" s="22">
        <v>0</v>
      </c>
      <c r="I121" s="22">
        <f t="shared" si="33"/>
        <v>0</v>
      </c>
      <c r="J121" s="22">
        <v>0</v>
      </c>
      <c r="K121" s="22">
        <v>0</v>
      </c>
      <c r="L121" s="22">
        <f t="shared" si="34"/>
        <v>0</v>
      </c>
      <c r="M121" s="22">
        <v>0</v>
      </c>
      <c r="N121" s="22">
        <v>0</v>
      </c>
      <c r="O121" s="22">
        <f t="shared" si="35"/>
        <v>0</v>
      </c>
      <c r="P121" s="22">
        <v>0</v>
      </c>
      <c r="Q121" s="38" t="e">
        <f>M121-#REF!</f>
        <v>#REF!</v>
      </c>
    </row>
    <row r="122" spans="1:17" ht="12.75">
      <c r="A122" s="23">
        <v>6710</v>
      </c>
      <c r="B122" s="23">
        <v>6710</v>
      </c>
      <c r="C122" s="3" t="s">
        <v>118</v>
      </c>
      <c r="D122" s="22">
        <v>0</v>
      </c>
      <c r="E122" s="22">
        <v>0</v>
      </c>
      <c r="F122" s="22">
        <f t="shared" si="32"/>
        <v>0</v>
      </c>
      <c r="G122" s="22">
        <v>0</v>
      </c>
      <c r="H122" s="22">
        <v>0</v>
      </c>
      <c r="I122" s="22">
        <f t="shared" si="33"/>
        <v>0</v>
      </c>
      <c r="J122" s="22">
        <v>0</v>
      </c>
      <c r="K122" s="22">
        <v>0</v>
      </c>
      <c r="L122" s="22">
        <f t="shared" si="34"/>
        <v>0</v>
      </c>
      <c r="M122" s="22">
        <v>0</v>
      </c>
      <c r="N122" s="22">
        <v>0</v>
      </c>
      <c r="O122" s="22">
        <f t="shared" si="35"/>
        <v>0</v>
      </c>
      <c r="P122" s="22">
        <v>0</v>
      </c>
      <c r="Q122" s="38" t="e">
        <f>M122-#REF!</f>
        <v>#REF!</v>
      </c>
    </row>
    <row r="123" spans="1:17" ht="12.75">
      <c r="A123" s="23">
        <v>6790</v>
      </c>
      <c r="B123" s="23">
        <v>6790</v>
      </c>
      <c r="C123" s="3" t="s">
        <v>119</v>
      </c>
      <c r="D123" s="22">
        <v>0</v>
      </c>
      <c r="E123" s="22">
        <v>0</v>
      </c>
      <c r="F123" s="22">
        <f t="shared" si="32"/>
        <v>0</v>
      </c>
      <c r="G123" s="22">
        <v>0</v>
      </c>
      <c r="H123" s="22">
        <v>0</v>
      </c>
      <c r="I123" s="22">
        <f t="shared" si="33"/>
        <v>0</v>
      </c>
      <c r="J123" s="22">
        <v>0</v>
      </c>
      <c r="K123" s="22">
        <v>0</v>
      </c>
      <c r="L123" s="22">
        <f t="shared" si="34"/>
        <v>0</v>
      </c>
      <c r="M123" s="22">
        <v>0</v>
      </c>
      <c r="N123" s="22">
        <v>0</v>
      </c>
      <c r="O123" s="22">
        <f t="shared" si="35"/>
        <v>0</v>
      </c>
      <c r="P123" s="22">
        <v>0</v>
      </c>
      <c r="Q123" s="38" t="e">
        <f>M123-#REF!</f>
        <v>#REF!</v>
      </c>
    </row>
    <row r="124" spans="1:17" ht="12.75">
      <c r="A124" s="23">
        <v>6800</v>
      </c>
      <c r="B124" s="23">
        <v>6800</v>
      </c>
      <c r="C124" s="3" t="s">
        <v>120</v>
      </c>
      <c r="D124" s="22">
        <v>0</v>
      </c>
      <c r="E124" s="22">
        <v>0</v>
      </c>
      <c r="F124" s="22">
        <f t="shared" si="32"/>
        <v>0</v>
      </c>
      <c r="G124" s="22">
        <v>0</v>
      </c>
      <c r="H124" s="22">
        <v>0</v>
      </c>
      <c r="I124" s="22">
        <f t="shared" si="33"/>
        <v>0</v>
      </c>
      <c r="J124" s="22">
        <v>0</v>
      </c>
      <c r="K124" s="22">
        <v>0</v>
      </c>
      <c r="L124" s="22">
        <f t="shared" si="34"/>
        <v>0</v>
      </c>
      <c r="M124" s="22">
        <v>0</v>
      </c>
      <c r="N124" s="22">
        <v>0</v>
      </c>
      <c r="O124" s="22">
        <f t="shared" si="35"/>
        <v>0</v>
      </c>
      <c r="P124" s="22">
        <v>0</v>
      </c>
      <c r="Q124" s="38" t="e">
        <f>M124-#REF!</f>
        <v>#REF!</v>
      </c>
    </row>
    <row r="125" spans="1:17" ht="12.75">
      <c r="A125" s="23">
        <v>6815</v>
      </c>
      <c r="B125" s="23">
        <v>6815</v>
      </c>
      <c r="C125" s="3" t="s">
        <v>121</v>
      </c>
      <c r="D125" s="22">
        <v>0</v>
      </c>
      <c r="E125" s="22">
        <v>0</v>
      </c>
      <c r="F125" s="22">
        <f t="shared" si="32"/>
        <v>0</v>
      </c>
      <c r="G125" s="22">
        <v>0</v>
      </c>
      <c r="H125" s="22">
        <v>0</v>
      </c>
      <c r="I125" s="22">
        <f t="shared" si="33"/>
        <v>0</v>
      </c>
      <c r="J125" s="22">
        <v>0</v>
      </c>
      <c r="K125" s="22">
        <v>0</v>
      </c>
      <c r="L125" s="22">
        <f t="shared" si="34"/>
        <v>0</v>
      </c>
      <c r="M125" s="22">
        <v>5970</v>
      </c>
      <c r="N125" s="22">
        <v>0</v>
      </c>
      <c r="O125" s="22">
        <f t="shared" si="35"/>
        <v>5970</v>
      </c>
      <c r="P125" s="22">
        <v>0</v>
      </c>
      <c r="Q125" s="38" t="e">
        <f>M125-#REF!</f>
        <v>#REF!</v>
      </c>
    </row>
    <row r="126" spans="1:17" ht="12.75">
      <c r="A126" s="23">
        <v>6820</v>
      </c>
      <c r="B126" s="23">
        <v>6820</v>
      </c>
      <c r="C126" s="3" t="s">
        <v>122</v>
      </c>
      <c r="D126" s="22">
        <v>0</v>
      </c>
      <c r="E126" s="22">
        <v>0</v>
      </c>
      <c r="F126" s="22">
        <f t="shared" si="32"/>
        <v>0</v>
      </c>
      <c r="G126" s="22">
        <v>0</v>
      </c>
      <c r="H126" s="22">
        <v>0</v>
      </c>
      <c r="I126" s="22">
        <f t="shared" si="33"/>
        <v>0</v>
      </c>
      <c r="J126" s="22">
        <v>13418.75</v>
      </c>
      <c r="K126" s="22">
        <v>0</v>
      </c>
      <c r="L126" s="22">
        <f t="shared" si="34"/>
        <v>13418.75</v>
      </c>
      <c r="M126" s="22">
        <v>13418.75</v>
      </c>
      <c r="N126" s="22">
        <v>0</v>
      </c>
      <c r="O126" s="22">
        <f t="shared" si="35"/>
        <v>13418.75</v>
      </c>
      <c r="P126" s="22">
        <v>0</v>
      </c>
      <c r="Q126" s="38" t="e">
        <f>M126-#REF!</f>
        <v>#REF!</v>
      </c>
    </row>
    <row r="127" spans="1:17" ht="12.75">
      <c r="A127" s="23">
        <v>6860</v>
      </c>
      <c r="B127" s="23">
        <v>6860</v>
      </c>
      <c r="C127" s="3" t="s">
        <v>123</v>
      </c>
      <c r="D127" s="22">
        <v>0</v>
      </c>
      <c r="E127" s="22">
        <v>0</v>
      </c>
      <c r="F127" s="22">
        <f t="shared" si="32"/>
        <v>0</v>
      </c>
      <c r="G127" s="22">
        <v>1360</v>
      </c>
      <c r="H127" s="22">
        <v>0</v>
      </c>
      <c r="I127" s="22">
        <f t="shared" si="33"/>
        <v>1360</v>
      </c>
      <c r="J127" s="22">
        <v>1360</v>
      </c>
      <c r="K127" s="22">
        <v>0</v>
      </c>
      <c r="L127" s="22">
        <f t="shared" si="34"/>
        <v>1360</v>
      </c>
      <c r="M127" s="22">
        <v>1360</v>
      </c>
      <c r="N127" s="22">
        <v>0</v>
      </c>
      <c r="O127" s="22">
        <f t="shared" si="35"/>
        <v>1360</v>
      </c>
      <c r="P127" s="22">
        <v>0</v>
      </c>
      <c r="Q127" s="38" t="e">
        <f>M127-#REF!</f>
        <v>#REF!</v>
      </c>
    </row>
    <row r="128" spans="1:17" ht="12.75">
      <c r="A128" s="23">
        <v>6900</v>
      </c>
      <c r="B128" s="23">
        <v>6900</v>
      </c>
      <c r="C128" s="3" t="s">
        <v>124</v>
      </c>
      <c r="D128" s="22">
        <v>0</v>
      </c>
      <c r="E128" s="22">
        <v>0</v>
      </c>
      <c r="F128" s="22">
        <f t="shared" si="32"/>
        <v>0</v>
      </c>
      <c r="G128" s="22">
        <v>0</v>
      </c>
      <c r="H128" s="22">
        <v>0</v>
      </c>
      <c r="I128" s="22">
        <f t="shared" si="33"/>
        <v>0</v>
      </c>
      <c r="J128" s="22">
        <v>0</v>
      </c>
      <c r="K128" s="22">
        <v>0</v>
      </c>
      <c r="L128" s="22">
        <f t="shared" si="34"/>
        <v>0</v>
      </c>
      <c r="M128" s="22">
        <v>0</v>
      </c>
      <c r="N128" s="22">
        <v>0</v>
      </c>
      <c r="O128" s="22">
        <f t="shared" si="35"/>
        <v>0</v>
      </c>
      <c r="P128" s="22">
        <v>0</v>
      </c>
      <c r="Q128" s="38" t="e">
        <f>M128-#REF!</f>
        <v>#REF!</v>
      </c>
    </row>
    <row r="129" spans="1:17" ht="12.75">
      <c r="A129" s="23">
        <v>6920</v>
      </c>
      <c r="B129" s="23">
        <v>6920</v>
      </c>
      <c r="C129" s="3" t="s">
        <v>125</v>
      </c>
      <c r="D129" s="22">
        <v>0</v>
      </c>
      <c r="E129" s="22">
        <v>0</v>
      </c>
      <c r="F129" s="22">
        <f t="shared" si="32"/>
        <v>0</v>
      </c>
      <c r="G129" s="22">
        <v>0</v>
      </c>
      <c r="H129" s="22">
        <v>0</v>
      </c>
      <c r="I129" s="22">
        <f t="shared" si="33"/>
        <v>0</v>
      </c>
      <c r="J129" s="22">
        <v>0</v>
      </c>
      <c r="K129" s="22">
        <v>0</v>
      </c>
      <c r="L129" s="22">
        <f t="shared" si="34"/>
        <v>0</v>
      </c>
      <c r="M129" s="22">
        <v>0</v>
      </c>
      <c r="N129" s="22">
        <v>0</v>
      </c>
      <c r="O129" s="22">
        <f t="shared" si="35"/>
        <v>0</v>
      </c>
      <c r="P129" s="22">
        <v>0</v>
      </c>
      <c r="Q129" s="38" t="e">
        <f>M129-#REF!</f>
        <v>#REF!</v>
      </c>
    </row>
    <row r="130" spans="1:17" ht="12.75">
      <c r="A130" s="23">
        <v>6930</v>
      </c>
      <c r="B130" s="23">
        <v>6930</v>
      </c>
      <c r="C130" s="3" t="s">
        <v>126</v>
      </c>
      <c r="D130" s="22">
        <v>0</v>
      </c>
      <c r="E130" s="22">
        <v>0</v>
      </c>
      <c r="F130" s="22">
        <f t="shared" si="32"/>
        <v>0</v>
      </c>
      <c r="G130" s="22">
        <v>0</v>
      </c>
      <c r="H130" s="22">
        <v>0</v>
      </c>
      <c r="I130" s="22">
        <f t="shared" si="33"/>
        <v>0</v>
      </c>
      <c r="J130" s="22">
        <v>0</v>
      </c>
      <c r="K130" s="22">
        <v>0</v>
      </c>
      <c r="L130" s="22">
        <f t="shared" si="34"/>
        <v>0</v>
      </c>
      <c r="M130" s="22">
        <v>0</v>
      </c>
      <c r="N130" s="22">
        <v>0</v>
      </c>
      <c r="O130" s="22">
        <f t="shared" si="35"/>
        <v>0</v>
      </c>
      <c r="P130" s="22">
        <v>0</v>
      </c>
      <c r="Q130" s="38" t="e">
        <f>M130-#REF!</f>
        <v>#REF!</v>
      </c>
    </row>
    <row r="131" spans="1:17" ht="12.75">
      <c r="A131" s="23">
        <v>6940</v>
      </c>
      <c r="B131" s="23">
        <v>6940</v>
      </c>
      <c r="C131" s="3" t="s">
        <v>127</v>
      </c>
      <c r="D131" s="22">
        <v>0</v>
      </c>
      <c r="E131" s="22">
        <v>0</v>
      </c>
      <c r="F131" s="22">
        <f t="shared" si="32"/>
        <v>0</v>
      </c>
      <c r="G131" s="22">
        <v>0</v>
      </c>
      <c r="H131" s="22">
        <v>0</v>
      </c>
      <c r="I131" s="22">
        <f t="shared" si="33"/>
        <v>0</v>
      </c>
      <c r="J131" s="22">
        <v>0</v>
      </c>
      <c r="K131" s="22">
        <v>0</v>
      </c>
      <c r="L131" s="22">
        <f t="shared" si="34"/>
        <v>0</v>
      </c>
      <c r="M131" s="22">
        <v>0</v>
      </c>
      <c r="N131" s="22">
        <v>0</v>
      </c>
      <c r="O131" s="22">
        <f t="shared" si="35"/>
        <v>0</v>
      </c>
      <c r="P131" s="22">
        <v>0</v>
      </c>
      <c r="Q131" s="38" t="e">
        <f>M131-#REF!</f>
        <v>#REF!</v>
      </c>
    </row>
    <row r="132" spans="1:17" ht="12.75">
      <c r="A132" s="23">
        <v>7140</v>
      </c>
      <c r="B132" s="23">
        <v>7140</v>
      </c>
      <c r="C132" s="3" t="s">
        <v>129</v>
      </c>
      <c r="D132" s="22">
        <v>0</v>
      </c>
      <c r="E132" s="22">
        <v>0</v>
      </c>
      <c r="F132" s="22">
        <f t="shared" si="32"/>
        <v>0</v>
      </c>
      <c r="G132" s="22">
        <v>0</v>
      </c>
      <c r="H132" s="22">
        <v>0</v>
      </c>
      <c r="I132" s="22">
        <f t="shared" si="33"/>
        <v>0</v>
      </c>
      <c r="J132" s="22">
        <v>0</v>
      </c>
      <c r="K132" s="22">
        <v>0</v>
      </c>
      <c r="L132" s="22">
        <f t="shared" si="34"/>
        <v>0</v>
      </c>
      <c r="M132" s="22">
        <v>0</v>
      </c>
      <c r="N132" s="22">
        <v>0</v>
      </c>
      <c r="O132" s="22">
        <f t="shared" si="35"/>
        <v>0</v>
      </c>
      <c r="P132" s="22">
        <v>0</v>
      </c>
      <c r="Q132" s="38" t="e">
        <f>M132-#REF!</f>
        <v>#REF!</v>
      </c>
    </row>
    <row r="133" spans="1:17" ht="12.75">
      <c r="A133" s="23">
        <v>7320</v>
      </c>
      <c r="B133" s="23">
        <v>7320</v>
      </c>
      <c r="C133" s="3" t="s">
        <v>130</v>
      </c>
      <c r="D133" s="22">
        <v>0</v>
      </c>
      <c r="E133" s="22">
        <v>0</v>
      </c>
      <c r="F133" s="22">
        <f t="shared" si="32"/>
        <v>0</v>
      </c>
      <c r="G133" s="22">
        <v>0</v>
      </c>
      <c r="H133" s="22">
        <v>0</v>
      </c>
      <c r="I133" s="22">
        <f t="shared" si="33"/>
        <v>0</v>
      </c>
      <c r="J133" s="22">
        <v>0</v>
      </c>
      <c r="K133" s="22">
        <v>0</v>
      </c>
      <c r="L133" s="22">
        <f t="shared" si="34"/>
        <v>0</v>
      </c>
      <c r="M133" s="22">
        <v>0</v>
      </c>
      <c r="N133" s="22">
        <v>0</v>
      </c>
      <c r="O133" s="22">
        <f t="shared" si="35"/>
        <v>0</v>
      </c>
      <c r="P133" s="22">
        <v>0</v>
      </c>
      <c r="Q133" s="38" t="e">
        <f>M133-#REF!</f>
        <v>#REF!</v>
      </c>
    </row>
    <row r="134" spans="1:17" ht="12.75">
      <c r="A134" s="23">
        <v>7430</v>
      </c>
      <c r="B134" s="23">
        <v>7430</v>
      </c>
      <c r="C134" s="3" t="s">
        <v>132</v>
      </c>
      <c r="D134" s="22">
        <v>0</v>
      </c>
      <c r="E134" s="22">
        <v>0</v>
      </c>
      <c r="F134" s="22">
        <f t="shared" si="32"/>
        <v>0</v>
      </c>
      <c r="G134" s="22">
        <v>0</v>
      </c>
      <c r="H134" s="22">
        <v>0</v>
      </c>
      <c r="I134" s="22">
        <f t="shared" si="33"/>
        <v>0</v>
      </c>
      <c r="J134" s="22">
        <v>0</v>
      </c>
      <c r="K134" s="22">
        <v>0</v>
      </c>
      <c r="L134" s="22">
        <f t="shared" si="34"/>
        <v>0</v>
      </c>
      <c r="M134" s="22">
        <v>0</v>
      </c>
      <c r="N134" s="22">
        <v>0</v>
      </c>
      <c r="O134" s="22">
        <f t="shared" si="35"/>
        <v>0</v>
      </c>
      <c r="P134" s="22">
        <v>0</v>
      </c>
      <c r="Q134" s="38" t="e">
        <f>M134-#REF!</f>
        <v>#REF!</v>
      </c>
    </row>
    <row r="135" spans="1:17" ht="12.75">
      <c r="A135" s="23">
        <v>7500</v>
      </c>
      <c r="B135" s="23">
        <v>7500</v>
      </c>
      <c r="C135" s="3" t="s">
        <v>133</v>
      </c>
      <c r="D135" s="22">
        <v>0</v>
      </c>
      <c r="E135" s="22">
        <v>0</v>
      </c>
      <c r="F135" s="22">
        <f t="shared" si="32"/>
        <v>0</v>
      </c>
      <c r="G135" s="22">
        <v>0</v>
      </c>
      <c r="H135" s="22">
        <v>0</v>
      </c>
      <c r="I135" s="22">
        <f t="shared" si="33"/>
        <v>0</v>
      </c>
      <c r="J135" s="22">
        <v>0</v>
      </c>
      <c r="K135" s="22">
        <v>0</v>
      </c>
      <c r="L135" s="22">
        <f t="shared" si="34"/>
        <v>0</v>
      </c>
      <c r="M135" s="22">
        <v>0</v>
      </c>
      <c r="N135" s="22">
        <v>0</v>
      </c>
      <c r="O135" s="22">
        <f t="shared" si="35"/>
        <v>0</v>
      </c>
      <c r="P135" s="22">
        <v>0</v>
      </c>
      <c r="Q135" s="38" t="e">
        <f>M135-#REF!</f>
        <v>#REF!</v>
      </c>
    </row>
    <row r="136" spans="1:17" ht="12.75">
      <c r="A136" s="23">
        <v>7601</v>
      </c>
      <c r="B136" s="23">
        <v>7601</v>
      </c>
      <c r="C136" s="3" t="s">
        <v>134</v>
      </c>
      <c r="D136" s="22">
        <v>0</v>
      </c>
      <c r="E136" s="22">
        <v>0</v>
      </c>
      <c r="F136" s="22">
        <f t="shared" si="32"/>
        <v>0</v>
      </c>
      <c r="G136" s="22">
        <v>0</v>
      </c>
      <c r="H136" s="22">
        <v>0</v>
      </c>
      <c r="I136" s="22">
        <f t="shared" si="33"/>
        <v>0</v>
      </c>
      <c r="J136" s="22">
        <v>0</v>
      </c>
      <c r="K136" s="22">
        <v>0</v>
      </c>
      <c r="L136" s="22">
        <f t="shared" si="34"/>
        <v>0</v>
      </c>
      <c r="M136" s="22">
        <v>0</v>
      </c>
      <c r="N136" s="22">
        <v>0</v>
      </c>
      <c r="O136" s="22">
        <f t="shared" si="35"/>
        <v>0</v>
      </c>
      <c r="P136" s="22">
        <v>0</v>
      </c>
      <c r="Q136" s="38" t="e">
        <f>M136-#REF!</f>
        <v>#REF!</v>
      </c>
    </row>
    <row r="137" spans="1:17" ht="12.75">
      <c r="A137" s="23">
        <v>7740</v>
      </c>
      <c r="B137" s="23">
        <v>7740</v>
      </c>
      <c r="C137" s="3" t="s">
        <v>135</v>
      </c>
      <c r="D137" s="22">
        <v>0</v>
      </c>
      <c r="E137" s="22">
        <v>0</v>
      </c>
      <c r="F137" s="22">
        <f t="shared" si="32"/>
        <v>0</v>
      </c>
      <c r="G137" s="22">
        <v>0</v>
      </c>
      <c r="H137" s="22">
        <v>0</v>
      </c>
      <c r="I137" s="22">
        <f t="shared" si="33"/>
        <v>0</v>
      </c>
      <c r="J137" s="22">
        <v>0</v>
      </c>
      <c r="K137" s="22">
        <v>0</v>
      </c>
      <c r="L137" s="22">
        <f t="shared" si="34"/>
        <v>0</v>
      </c>
      <c r="M137" s="22">
        <v>0</v>
      </c>
      <c r="N137" s="22">
        <v>0</v>
      </c>
      <c r="O137" s="22">
        <f t="shared" si="35"/>
        <v>0</v>
      </c>
      <c r="P137" s="22">
        <v>0</v>
      </c>
      <c r="Q137" s="38" t="e">
        <f>M137-#REF!</f>
        <v>#REF!</v>
      </c>
    </row>
    <row r="138" spans="1:17" ht="12.75">
      <c r="A138" s="23">
        <v>7770</v>
      </c>
      <c r="B138" s="23">
        <v>7770</v>
      </c>
      <c r="C138" s="3" t="s">
        <v>136</v>
      </c>
      <c r="D138" s="22">
        <v>151.5</v>
      </c>
      <c r="E138" s="22">
        <v>250</v>
      </c>
      <c r="F138" s="22">
        <f t="shared" si="32"/>
        <v>98.5</v>
      </c>
      <c r="G138" s="22">
        <v>274.5</v>
      </c>
      <c r="H138" s="22">
        <v>400</v>
      </c>
      <c r="I138" s="22">
        <f t="shared" si="33"/>
        <v>-125.5</v>
      </c>
      <c r="J138" s="22">
        <v>301.5</v>
      </c>
      <c r="K138" s="22">
        <v>500</v>
      </c>
      <c r="L138" s="22">
        <f t="shared" si="34"/>
        <v>-198.5</v>
      </c>
      <c r="M138" s="22">
        <v>375.25</v>
      </c>
      <c r="N138" s="22">
        <v>700</v>
      </c>
      <c r="O138" s="22">
        <f t="shared" si="35"/>
        <v>-324.75</v>
      </c>
      <c r="P138" s="22">
        <v>700</v>
      </c>
      <c r="Q138" s="38" t="e">
        <f>M138-#REF!</f>
        <v>#REF!</v>
      </c>
    </row>
    <row r="139" spans="1:17" ht="12.75">
      <c r="A139" s="23">
        <v>7780</v>
      </c>
      <c r="B139" s="23">
        <v>7780</v>
      </c>
      <c r="C139" s="3" t="s">
        <v>137</v>
      </c>
      <c r="D139" s="22">
        <v>0</v>
      </c>
      <c r="E139" s="22">
        <v>0</v>
      </c>
      <c r="F139" s="22">
        <f t="shared" si="32"/>
        <v>0</v>
      </c>
      <c r="G139" s="22">
        <v>-245</v>
      </c>
      <c r="H139" s="22">
        <v>0</v>
      </c>
      <c r="I139" s="22">
        <f t="shared" si="33"/>
        <v>-245</v>
      </c>
      <c r="J139" s="22">
        <v>-245</v>
      </c>
      <c r="K139" s="22">
        <v>0</v>
      </c>
      <c r="L139" s="22">
        <f t="shared" si="34"/>
        <v>-245</v>
      </c>
      <c r="M139" s="22">
        <v>-245</v>
      </c>
      <c r="N139" s="22">
        <v>0</v>
      </c>
      <c r="O139" s="22">
        <f t="shared" si="35"/>
        <v>-245</v>
      </c>
      <c r="P139" s="22">
        <v>0</v>
      </c>
      <c r="Q139" s="38" t="e">
        <f>M139-#REF!</f>
        <v>#REF!</v>
      </c>
    </row>
    <row r="140" spans="1:17" ht="12.75">
      <c r="A140" s="23">
        <v>7790</v>
      </c>
      <c r="B140" s="23">
        <v>7790</v>
      </c>
      <c r="C140" s="3" t="s">
        <v>138</v>
      </c>
      <c r="D140" s="22">
        <v>0</v>
      </c>
      <c r="E140" s="22">
        <v>0</v>
      </c>
      <c r="F140" s="22">
        <f t="shared" si="32"/>
        <v>0</v>
      </c>
      <c r="G140" s="22">
        <v>0</v>
      </c>
      <c r="H140" s="22">
        <v>0</v>
      </c>
      <c r="I140" s="22">
        <f t="shared" si="33"/>
        <v>0</v>
      </c>
      <c r="J140" s="22">
        <v>0</v>
      </c>
      <c r="K140" s="22">
        <v>0</v>
      </c>
      <c r="L140" s="22">
        <f t="shared" si="34"/>
        <v>0</v>
      </c>
      <c r="M140" s="22">
        <v>3016</v>
      </c>
      <c r="N140" s="22">
        <v>0</v>
      </c>
      <c r="O140" s="22">
        <f t="shared" si="35"/>
        <v>3016</v>
      </c>
      <c r="P140" s="22">
        <v>0</v>
      </c>
      <c r="Q140" s="38" t="e">
        <f>M140-#REF!</f>
        <v>#REF!</v>
      </c>
    </row>
    <row r="141" spans="1:17" ht="12.75">
      <c r="A141" s="23">
        <v>7791</v>
      </c>
      <c r="B141" s="23">
        <v>7791</v>
      </c>
      <c r="C141" s="3" t="s">
        <v>154</v>
      </c>
      <c r="D141" s="22">
        <v>0</v>
      </c>
      <c r="E141" s="22">
        <v>0</v>
      </c>
      <c r="F141" s="22">
        <f t="shared" si="32"/>
        <v>0</v>
      </c>
      <c r="G141" s="22">
        <v>0</v>
      </c>
      <c r="H141" s="22">
        <v>0</v>
      </c>
      <c r="I141" s="22">
        <f>G141-H141</f>
        <v>0</v>
      </c>
      <c r="J141" s="22">
        <v>0</v>
      </c>
      <c r="K141" s="22">
        <v>0</v>
      </c>
      <c r="L141" s="22">
        <f>J141-K141</f>
        <v>0</v>
      </c>
      <c r="M141" s="22">
        <v>0</v>
      </c>
      <c r="N141" s="22">
        <v>0</v>
      </c>
      <c r="O141" s="22">
        <f>M141-N141</f>
        <v>0</v>
      </c>
      <c r="P141" s="22">
        <v>0</v>
      </c>
      <c r="Q141" s="38" t="e">
        <f>M141-#REF!</f>
        <v>#REF!</v>
      </c>
    </row>
    <row r="142" spans="1:17" ht="12.75">
      <c r="A142" s="23">
        <v>7795</v>
      </c>
      <c r="B142" s="23">
        <v>7795</v>
      </c>
      <c r="C142" s="3" t="s">
        <v>158</v>
      </c>
      <c r="D142" s="22">
        <v>1467.41</v>
      </c>
      <c r="E142" s="22">
        <v>1500</v>
      </c>
      <c r="F142" s="22">
        <f t="shared" si="32"/>
        <v>32.58999999999992</v>
      </c>
      <c r="G142" s="22">
        <v>1495.41</v>
      </c>
      <c r="H142" s="22">
        <v>1500</v>
      </c>
      <c r="I142" s="22">
        <f>G142-H142</f>
        <v>-4.589999999999918</v>
      </c>
      <c r="J142" s="22">
        <v>1495.41</v>
      </c>
      <c r="K142" s="22">
        <v>1500</v>
      </c>
      <c r="L142" s="22">
        <f>J142-K142</f>
        <v>-4.589999999999918</v>
      </c>
      <c r="M142" s="22">
        <v>5426.55</v>
      </c>
      <c r="N142" s="22">
        <v>5000</v>
      </c>
      <c r="O142" s="22">
        <f>M142-N142</f>
        <v>426.5500000000002</v>
      </c>
      <c r="P142" s="22">
        <v>5000</v>
      </c>
      <c r="Q142" s="38" t="e">
        <f>M142-#REF!</f>
        <v>#REF!</v>
      </c>
    </row>
    <row r="143" spans="1:17" ht="12.75">
      <c r="A143" s="23">
        <v>7796</v>
      </c>
      <c r="B143" s="23">
        <v>7796</v>
      </c>
      <c r="C143" s="3" t="s">
        <v>159</v>
      </c>
      <c r="D143" s="22">
        <v>0</v>
      </c>
      <c r="E143" s="22">
        <v>4800</v>
      </c>
      <c r="F143" s="22">
        <f t="shared" si="32"/>
        <v>4800</v>
      </c>
      <c r="G143" s="22">
        <v>0</v>
      </c>
      <c r="H143" s="22">
        <v>4800</v>
      </c>
      <c r="I143" s="22">
        <f>G143-H143</f>
        <v>-4800</v>
      </c>
      <c r="J143" s="22">
        <v>0</v>
      </c>
      <c r="K143" s="22">
        <v>4800</v>
      </c>
      <c r="L143" s="22">
        <f>J143-K143</f>
        <v>-4800</v>
      </c>
      <c r="M143" s="22">
        <v>0</v>
      </c>
      <c r="N143" s="22">
        <v>8000</v>
      </c>
      <c r="O143" s="22">
        <f>M143-N143</f>
        <v>-8000</v>
      </c>
      <c r="P143" s="22">
        <v>8000</v>
      </c>
      <c r="Q143" s="38"/>
    </row>
    <row r="144" spans="1:17" ht="12.75">
      <c r="A144" s="23">
        <v>7797</v>
      </c>
      <c r="B144" s="23">
        <v>7797</v>
      </c>
      <c r="C144" s="3" t="s">
        <v>160</v>
      </c>
      <c r="D144" s="22">
        <v>873.54</v>
      </c>
      <c r="E144" s="22">
        <v>1200</v>
      </c>
      <c r="F144" s="22">
        <f t="shared" si="32"/>
        <v>326.46000000000004</v>
      </c>
      <c r="G144" s="22">
        <v>876.09</v>
      </c>
      <c r="H144" s="22">
        <v>1200</v>
      </c>
      <c r="I144" s="22">
        <f>G144-H144</f>
        <v>-323.90999999999997</v>
      </c>
      <c r="J144" s="22">
        <v>882.84</v>
      </c>
      <c r="K144" s="22">
        <v>1200</v>
      </c>
      <c r="L144" s="22">
        <f>J144-K144</f>
        <v>-317.15999999999997</v>
      </c>
      <c r="M144" s="22">
        <v>917.19</v>
      </c>
      <c r="N144" s="22">
        <v>2000</v>
      </c>
      <c r="O144" s="22">
        <f>M144-N144</f>
        <v>-1082.81</v>
      </c>
      <c r="P144" s="22">
        <v>2000</v>
      </c>
      <c r="Q144" s="38"/>
    </row>
    <row r="145" spans="1:17" ht="12.75">
      <c r="A145" s="23">
        <v>7798</v>
      </c>
      <c r="B145" s="23">
        <v>7798</v>
      </c>
      <c r="C145" s="3" t="s">
        <v>167</v>
      </c>
      <c r="D145" s="22">
        <v>50.98</v>
      </c>
      <c r="E145" s="22">
        <v>0</v>
      </c>
      <c r="F145" s="22">
        <f>+E145-D145</f>
        <v>-50.98</v>
      </c>
      <c r="G145" s="22">
        <v>50.98</v>
      </c>
      <c r="H145" s="22">
        <v>0</v>
      </c>
      <c r="I145" s="22">
        <f>G145-H145</f>
        <v>50.98</v>
      </c>
      <c r="J145" s="22">
        <v>54.48</v>
      </c>
      <c r="K145" s="22">
        <v>0</v>
      </c>
      <c r="L145" s="22">
        <f>J145-K145</f>
        <v>54.48</v>
      </c>
      <c r="M145" s="22">
        <v>60.96</v>
      </c>
      <c r="N145" s="22">
        <v>0</v>
      </c>
      <c r="O145" s="22">
        <f>M145-N145</f>
        <v>60.96</v>
      </c>
      <c r="P145" s="22">
        <v>0</v>
      </c>
      <c r="Q145" s="38"/>
    </row>
    <row r="146" spans="1:17" ht="12.75">
      <c r="A146" s="23">
        <v>7830</v>
      </c>
      <c r="B146" s="23">
        <v>7830</v>
      </c>
      <c r="C146" s="3" t="s">
        <v>139</v>
      </c>
      <c r="D146" s="22">
        <v>0</v>
      </c>
      <c r="E146" s="22">
        <v>0</v>
      </c>
      <c r="F146" s="22">
        <f t="shared" si="32"/>
        <v>0</v>
      </c>
      <c r="G146" s="22">
        <v>0</v>
      </c>
      <c r="H146" s="22">
        <v>0</v>
      </c>
      <c r="I146" s="22">
        <f t="shared" si="33"/>
        <v>0</v>
      </c>
      <c r="J146" s="22">
        <v>0</v>
      </c>
      <c r="K146" s="22">
        <v>0</v>
      </c>
      <c r="L146" s="22">
        <f t="shared" si="34"/>
        <v>0</v>
      </c>
      <c r="M146" s="22">
        <v>0</v>
      </c>
      <c r="N146" s="22">
        <v>0</v>
      </c>
      <c r="O146" s="22">
        <f t="shared" si="35"/>
        <v>0</v>
      </c>
      <c r="P146" s="22">
        <v>0</v>
      </c>
      <c r="Q146" s="38" t="e">
        <f>M146-#REF!</f>
        <v>#REF!</v>
      </c>
    </row>
    <row r="147" spans="1:17" ht="12.75">
      <c r="A147" s="23">
        <v>7990</v>
      </c>
      <c r="B147" s="23">
        <v>7990</v>
      </c>
      <c r="C147" s="3" t="s">
        <v>140</v>
      </c>
      <c r="D147" s="22">
        <v>0</v>
      </c>
      <c r="E147" s="22">
        <v>0</v>
      </c>
      <c r="F147" s="22">
        <f t="shared" si="32"/>
        <v>0</v>
      </c>
      <c r="G147" s="22">
        <v>0</v>
      </c>
      <c r="H147" s="22">
        <v>0</v>
      </c>
      <c r="I147" s="22">
        <f t="shared" si="33"/>
        <v>0</v>
      </c>
      <c r="J147" s="22">
        <v>0</v>
      </c>
      <c r="K147" s="22">
        <v>0</v>
      </c>
      <c r="L147" s="22">
        <f t="shared" si="34"/>
        <v>0</v>
      </c>
      <c r="M147" s="22">
        <v>0</v>
      </c>
      <c r="N147" s="22">
        <v>0</v>
      </c>
      <c r="O147" s="22">
        <f t="shared" si="35"/>
        <v>0</v>
      </c>
      <c r="P147" s="22">
        <v>0</v>
      </c>
      <c r="Q147" s="38" t="e">
        <f>M147-#REF!</f>
        <v>#REF!</v>
      </c>
    </row>
    <row r="148" spans="1:17" ht="12.75">
      <c r="A148" s="23"/>
      <c r="B148" s="23"/>
      <c r="C148" s="3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38"/>
    </row>
    <row r="149" spans="1:17" ht="12.75">
      <c r="A149" s="19"/>
      <c r="B149" s="19"/>
      <c r="C149" s="14" t="s">
        <v>9</v>
      </c>
      <c r="D149" s="15">
        <f aca="true" t="shared" si="36" ref="D149:P149">SUM(D112:D148)</f>
        <v>2543.43</v>
      </c>
      <c r="E149" s="15">
        <f t="shared" si="36"/>
        <v>7750</v>
      </c>
      <c r="F149" s="15">
        <f t="shared" si="36"/>
        <v>5206.570000000001</v>
      </c>
      <c r="G149" s="15">
        <f t="shared" si="36"/>
        <v>3811.98</v>
      </c>
      <c r="H149" s="15">
        <f t="shared" si="36"/>
        <v>7900</v>
      </c>
      <c r="I149" s="15">
        <f t="shared" si="36"/>
        <v>-4088.02</v>
      </c>
      <c r="J149" s="15">
        <f t="shared" si="36"/>
        <v>17267.98</v>
      </c>
      <c r="K149" s="15">
        <f t="shared" si="36"/>
        <v>8000</v>
      </c>
      <c r="L149" s="15">
        <f t="shared" si="36"/>
        <v>9267.98</v>
      </c>
      <c r="M149" s="15">
        <f t="shared" si="36"/>
        <v>30299.699999999997</v>
      </c>
      <c r="N149" s="15">
        <f t="shared" si="36"/>
        <v>15700</v>
      </c>
      <c r="O149" s="15">
        <f t="shared" si="36"/>
        <v>14599.699999999999</v>
      </c>
      <c r="P149" s="15">
        <f t="shared" si="36"/>
        <v>15700</v>
      </c>
      <c r="Q149" s="39" t="e">
        <f>M149-#REF!</f>
        <v>#REF!</v>
      </c>
    </row>
    <row r="150" spans="1:17" ht="12.75">
      <c r="A150" s="19"/>
      <c r="B150" s="19"/>
      <c r="C150" s="14"/>
      <c r="D150" s="22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38"/>
    </row>
    <row r="151" spans="1:17" ht="12.75">
      <c r="A151" s="23">
        <v>6000</v>
      </c>
      <c r="B151" s="23">
        <v>6000</v>
      </c>
      <c r="C151" s="3" t="s">
        <v>141</v>
      </c>
      <c r="D151" s="22">
        <v>0</v>
      </c>
      <c r="E151" s="22">
        <v>0</v>
      </c>
      <c r="F151" s="22">
        <f>+E151-D151</f>
        <v>0</v>
      </c>
      <c r="G151" s="22">
        <v>0</v>
      </c>
      <c r="H151" s="22">
        <v>0</v>
      </c>
      <c r="I151" s="22">
        <f>G151-H151</f>
        <v>0</v>
      </c>
      <c r="J151" s="22">
        <v>0</v>
      </c>
      <c r="K151" s="22">
        <v>0</v>
      </c>
      <c r="L151" s="22">
        <f>J151-K151</f>
        <v>0</v>
      </c>
      <c r="M151" s="22">
        <v>0</v>
      </c>
      <c r="N151" s="22">
        <v>0</v>
      </c>
      <c r="O151" s="22">
        <f>M151-N151</f>
        <v>0</v>
      </c>
      <c r="P151" s="22">
        <v>0</v>
      </c>
      <c r="Q151" s="38" t="e">
        <f>M151-#REF!</f>
        <v>#REF!</v>
      </c>
    </row>
    <row r="152" spans="1:17" ht="12.75">
      <c r="A152" s="23">
        <v>6010</v>
      </c>
      <c r="B152" s="23">
        <v>6010</v>
      </c>
      <c r="C152" s="3" t="s">
        <v>142</v>
      </c>
      <c r="D152" s="22">
        <v>0</v>
      </c>
      <c r="E152" s="22">
        <v>0</v>
      </c>
      <c r="F152" s="22">
        <f>+E152-D152</f>
        <v>0</v>
      </c>
      <c r="G152" s="22">
        <v>0</v>
      </c>
      <c r="H152" s="22">
        <v>0</v>
      </c>
      <c r="I152" s="22">
        <f>G152-H152</f>
        <v>0</v>
      </c>
      <c r="J152" s="22">
        <v>0</v>
      </c>
      <c r="K152" s="22">
        <v>0</v>
      </c>
      <c r="L152" s="22">
        <f>J152-K152</f>
        <v>0</v>
      </c>
      <c r="M152" s="22">
        <v>0</v>
      </c>
      <c r="N152" s="22">
        <v>0</v>
      </c>
      <c r="O152" s="22">
        <f>M152-N152</f>
        <v>0</v>
      </c>
      <c r="P152" s="22">
        <v>0</v>
      </c>
      <c r="Q152" s="38" t="e">
        <f>M152-#REF!</f>
        <v>#REF!</v>
      </c>
    </row>
    <row r="153" spans="1:17" ht="12.75">
      <c r="A153" s="19"/>
      <c r="B153" s="19"/>
      <c r="C153" s="14" t="s">
        <v>16</v>
      </c>
      <c r="D153" s="15">
        <f>SUM(D151:D152)</f>
        <v>0</v>
      </c>
      <c r="E153" s="15">
        <f aca="true" t="shared" si="37" ref="E153:P153">SUM(E151:E152)</f>
        <v>0</v>
      </c>
      <c r="F153" s="15">
        <f t="shared" si="37"/>
        <v>0</v>
      </c>
      <c r="G153" s="15">
        <f t="shared" si="37"/>
        <v>0</v>
      </c>
      <c r="H153" s="15">
        <f t="shared" si="37"/>
        <v>0</v>
      </c>
      <c r="I153" s="15">
        <f t="shared" si="37"/>
        <v>0</v>
      </c>
      <c r="J153" s="15">
        <f t="shared" si="37"/>
        <v>0</v>
      </c>
      <c r="K153" s="15">
        <f t="shared" si="37"/>
        <v>0</v>
      </c>
      <c r="L153" s="15">
        <f t="shared" si="37"/>
        <v>0</v>
      </c>
      <c r="M153" s="15">
        <f t="shared" si="37"/>
        <v>0</v>
      </c>
      <c r="N153" s="15">
        <f t="shared" si="37"/>
        <v>0</v>
      </c>
      <c r="O153" s="15">
        <f t="shared" si="37"/>
        <v>0</v>
      </c>
      <c r="P153" s="15">
        <f t="shared" si="37"/>
        <v>0</v>
      </c>
      <c r="Q153" s="38" t="e">
        <f>M153-#REF!</f>
        <v>#REF!</v>
      </c>
    </row>
    <row r="154" spans="1:17" ht="12.75">
      <c r="A154" s="23"/>
      <c r="B154" s="23"/>
      <c r="C154" s="3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38"/>
    </row>
    <row r="155" spans="1:17" ht="13.5" customHeight="1">
      <c r="A155" s="19"/>
      <c r="B155" s="19"/>
      <c r="C155" s="14" t="s">
        <v>5</v>
      </c>
      <c r="D155" s="15">
        <f>D61-D85-D110-D149-D153</f>
        <v>-63753.19999999996</v>
      </c>
      <c r="E155" s="15">
        <f>E61-E85-E110-E149-E153</f>
        <v>-26573</v>
      </c>
      <c r="F155" s="15">
        <f>F61+F85+F110+F149+F153</f>
        <v>-37180.199999999975</v>
      </c>
      <c r="G155" s="15">
        <f aca="true" t="shared" si="38" ref="G155:P155">G61-G85-G110-G149-G153</f>
        <v>-94354.34999999999</v>
      </c>
      <c r="H155" s="15">
        <f t="shared" si="38"/>
        <v>-48703</v>
      </c>
      <c r="I155" s="15">
        <f t="shared" si="38"/>
        <v>-45651.34999999998</v>
      </c>
      <c r="J155" s="15">
        <f t="shared" si="38"/>
        <v>-78618.73</v>
      </c>
      <c r="K155" s="15">
        <f t="shared" si="38"/>
        <v>-33803</v>
      </c>
      <c r="L155" s="15">
        <f t="shared" si="38"/>
        <v>-44815.72999999997</v>
      </c>
      <c r="M155" s="15">
        <f t="shared" si="38"/>
        <v>-37570.45</v>
      </c>
      <c r="N155" s="15">
        <f t="shared" si="38"/>
        <v>7436</v>
      </c>
      <c r="O155" s="15">
        <f t="shared" si="38"/>
        <v>-45006.44999999997</v>
      </c>
      <c r="P155" s="15">
        <f t="shared" si="38"/>
        <v>7436</v>
      </c>
      <c r="Q155" s="39" t="e">
        <f>M155-#REF!</f>
        <v>#REF!</v>
      </c>
    </row>
    <row r="156" spans="1:17" ht="13.5" customHeight="1">
      <c r="A156" s="23"/>
      <c r="B156" s="23"/>
      <c r="C156" s="3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38"/>
    </row>
    <row r="157" spans="1:17" ht="13.5" customHeight="1">
      <c r="A157" s="23">
        <v>8050</v>
      </c>
      <c r="B157" s="23">
        <v>8050</v>
      </c>
      <c r="C157" s="3" t="s">
        <v>11</v>
      </c>
      <c r="D157" s="22">
        <v>0</v>
      </c>
      <c r="E157" s="22">
        <v>0</v>
      </c>
      <c r="F157" s="22">
        <f>+E157-D157</f>
        <v>0</v>
      </c>
      <c r="G157" s="22">
        <v>0</v>
      </c>
      <c r="H157" s="22">
        <v>0</v>
      </c>
      <c r="I157" s="22">
        <f>G157-H157</f>
        <v>0</v>
      </c>
      <c r="J157" s="22">
        <v>0</v>
      </c>
      <c r="K157" s="22">
        <v>0</v>
      </c>
      <c r="L157" s="22">
        <f>J157-K157</f>
        <v>0</v>
      </c>
      <c r="M157" s="22">
        <v>-222.37</v>
      </c>
      <c r="N157" s="22">
        <v>0</v>
      </c>
      <c r="O157" s="22">
        <f>M157-N157</f>
        <v>-222.37</v>
      </c>
      <c r="P157" s="22">
        <v>0</v>
      </c>
      <c r="Q157" s="38" t="e">
        <f>M157-#REF!</f>
        <v>#REF!</v>
      </c>
    </row>
    <row r="158" spans="1:17" ht="13.5" customHeight="1">
      <c r="A158" s="23">
        <v>8070</v>
      </c>
      <c r="B158" s="23">
        <v>8070</v>
      </c>
      <c r="C158" s="3" t="s">
        <v>35</v>
      </c>
      <c r="D158" s="22">
        <v>0</v>
      </c>
      <c r="E158" s="22">
        <v>0</v>
      </c>
      <c r="F158" s="22">
        <f>+E158-D158</f>
        <v>0</v>
      </c>
      <c r="G158" s="22">
        <v>0</v>
      </c>
      <c r="H158" s="22">
        <v>0</v>
      </c>
      <c r="I158" s="22">
        <f>G158-H158</f>
        <v>0</v>
      </c>
      <c r="J158" s="22">
        <v>0</v>
      </c>
      <c r="K158" s="22">
        <v>0</v>
      </c>
      <c r="L158" s="22">
        <f>J158-K158</f>
        <v>0</v>
      </c>
      <c r="M158" s="22">
        <v>0</v>
      </c>
      <c r="N158" s="22">
        <v>0</v>
      </c>
      <c r="O158" s="22">
        <f>M158-N158</f>
        <v>0</v>
      </c>
      <c r="P158" s="22">
        <v>0</v>
      </c>
      <c r="Q158" s="38" t="e">
        <f>M158-#REF!</f>
        <v>#REF!</v>
      </c>
    </row>
    <row r="159" spans="1:17" ht="13.5" customHeight="1">
      <c r="A159" s="23">
        <v>8150</v>
      </c>
      <c r="B159" s="23">
        <v>8150</v>
      </c>
      <c r="C159" s="3" t="s">
        <v>143</v>
      </c>
      <c r="D159" s="22">
        <v>0</v>
      </c>
      <c r="E159" s="22">
        <v>0</v>
      </c>
      <c r="F159" s="22">
        <f>+E159-D159</f>
        <v>0</v>
      </c>
      <c r="G159" s="22">
        <v>0</v>
      </c>
      <c r="H159" s="22">
        <v>0</v>
      </c>
      <c r="I159" s="22">
        <f>G159-H159</f>
        <v>0</v>
      </c>
      <c r="J159" s="22">
        <v>0</v>
      </c>
      <c r="K159" s="22">
        <v>0</v>
      </c>
      <c r="L159" s="22">
        <f>J159-K159</f>
        <v>0</v>
      </c>
      <c r="M159" s="22">
        <v>0</v>
      </c>
      <c r="N159" s="22">
        <v>0</v>
      </c>
      <c r="O159" s="22">
        <f>M159-N159</f>
        <v>0</v>
      </c>
      <c r="P159" s="22">
        <v>0</v>
      </c>
      <c r="Q159" s="38" t="e">
        <f>M159-#REF!</f>
        <v>#REF!</v>
      </c>
    </row>
    <row r="160" spans="1:17" ht="13.5" customHeight="1">
      <c r="A160" s="19"/>
      <c r="B160" s="19"/>
      <c r="C160" s="14" t="s">
        <v>24</v>
      </c>
      <c r="D160" s="15">
        <f>SUM(D157:D159)</f>
        <v>0</v>
      </c>
      <c r="E160" s="15">
        <f aca="true" t="shared" si="39" ref="E160:P160">SUM(E157:E159)</f>
        <v>0</v>
      </c>
      <c r="F160" s="15">
        <f t="shared" si="39"/>
        <v>0</v>
      </c>
      <c r="G160" s="15">
        <f t="shared" si="39"/>
        <v>0</v>
      </c>
      <c r="H160" s="15">
        <f t="shared" si="39"/>
        <v>0</v>
      </c>
      <c r="I160" s="15">
        <f t="shared" si="39"/>
        <v>0</v>
      </c>
      <c r="J160" s="15">
        <f t="shared" si="39"/>
        <v>0</v>
      </c>
      <c r="K160" s="15">
        <f t="shared" si="39"/>
        <v>0</v>
      </c>
      <c r="L160" s="15">
        <f t="shared" si="39"/>
        <v>0</v>
      </c>
      <c r="M160" s="15">
        <f t="shared" si="39"/>
        <v>-222.37</v>
      </c>
      <c r="N160" s="15">
        <f t="shared" si="39"/>
        <v>0</v>
      </c>
      <c r="O160" s="15">
        <f t="shared" si="39"/>
        <v>-222.37</v>
      </c>
      <c r="P160" s="15">
        <f t="shared" si="39"/>
        <v>0</v>
      </c>
      <c r="Q160" s="38" t="e">
        <f>M160-#REF!</f>
        <v>#REF!</v>
      </c>
    </row>
    <row r="161" spans="1:17" ht="12.75">
      <c r="A161" s="23"/>
      <c r="B161" s="23"/>
      <c r="C161" s="3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38"/>
    </row>
    <row r="162" spans="1:17" ht="12.75">
      <c r="A162" s="19"/>
      <c r="B162" s="19"/>
      <c r="C162" s="16" t="s">
        <v>14</v>
      </c>
      <c r="D162" s="17">
        <f>D155-D160</f>
        <v>-63753.19999999996</v>
      </c>
      <c r="E162" s="17">
        <f aca="true" t="shared" si="40" ref="E162:P162">E155-E160</f>
        <v>-26573</v>
      </c>
      <c r="F162" s="17">
        <f>F155+F160</f>
        <v>-37180.199999999975</v>
      </c>
      <c r="G162" s="17">
        <f t="shared" si="40"/>
        <v>-94354.34999999999</v>
      </c>
      <c r="H162" s="17">
        <f t="shared" si="40"/>
        <v>-48703</v>
      </c>
      <c r="I162" s="17">
        <f t="shared" si="40"/>
        <v>-45651.34999999998</v>
      </c>
      <c r="J162" s="17">
        <f t="shared" si="40"/>
        <v>-78618.73</v>
      </c>
      <c r="K162" s="17">
        <f t="shared" si="40"/>
        <v>-33803</v>
      </c>
      <c r="L162" s="17">
        <f t="shared" si="40"/>
        <v>-44815.72999999997</v>
      </c>
      <c r="M162" s="17">
        <f t="shared" si="40"/>
        <v>-37348.079999999994</v>
      </c>
      <c r="N162" s="17">
        <f t="shared" si="40"/>
        <v>7436</v>
      </c>
      <c r="O162" s="17">
        <f t="shared" si="40"/>
        <v>-44784.079999999965</v>
      </c>
      <c r="P162" s="17">
        <f t="shared" si="40"/>
        <v>7436</v>
      </c>
      <c r="Q162" s="40" t="e">
        <f>M162-#REF!</f>
        <v>#REF!</v>
      </c>
    </row>
    <row r="163" spans="5:17" ht="15.75" customHeight="1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T182"/>
  <sheetViews>
    <sheetView zoomScalePageLayoutView="0" workbookViewId="0" topLeftCell="A1">
      <selection activeCell="R1" sqref="R1:R16384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8" width="10.421875" style="2" customWidth="1"/>
    <col min="9" max="9" width="10.8515625" style="2" customWidth="1"/>
    <col min="10" max="11" width="10.421875" style="2" customWidth="1"/>
    <col min="12" max="12" width="11.8515625" style="2" customWidth="1"/>
    <col min="13" max="14" width="10.421875" style="2" customWidth="1"/>
    <col min="15" max="15" width="11.8515625" style="2" customWidth="1"/>
    <col min="16" max="16" width="10.421875" style="2" customWidth="1"/>
    <col min="17" max="17" width="12.140625" style="2" hidden="1" customWidth="1"/>
  </cols>
  <sheetData>
    <row r="1" spans="3:14" ht="15">
      <c r="C1" s="1" t="s">
        <v>148</v>
      </c>
      <c r="D1" s="1" t="s">
        <v>184</v>
      </c>
      <c r="H1" s="7"/>
      <c r="J1" s="7"/>
      <c r="K1"/>
      <c r="M1"/>
      <c r="N1"/>
    </row>
    <row r="2" spans="1:17" ht="14.25">
      <c r="A2" s="4"/>
      <c r="B2" s="4"/>
      <c r="C2" s="4"/>
      <c r="D2" s="10" t="s">
        <v>12</v>
      </c>
      <c r="E2" s="10" t="s">
        <v>13</v>
      </c>
      <c r="F2" s="10" t="s">
        <v>17</v>
      </c>
      <c r="G2" s="10" t="s">
        <v>12</v>
      </c>
      <c r="H2" s="10" t="s">
        <v>13</v>
      </c>
      <c r="I2" s="10" t="s">
        <v>17</v>
      </c>
      <c r="J2" s="10" t="s">
        <v>12</v>
      </c>
      <c r="K2" s="10" t="s">
        <v>13</v>
      </c>
      <c r="L2" s="10" t="s">
        <v>17</v>
      </c>
      <c r="M2" s="10" t="s">
        <v>12</v>
      </c>
      <c r="N2" s="10" t="s">
        <v>13</v>
      </c>
      <c r="O2" s="10" t="s">
        <v>17</v>
      </c>
      <c r="P2" s="10" t="s">
        <v>13</v>
      </c>
      <c r="Q2" s="10" t="s">
        <v>17</v>
      </c>
    </row>
    <row r="3" spans="1:17" ht="14.25">
      <c r="A3" s="4"/>
      <c r="B3" s="9"/>
      <c r="C3" s="5" t="s">
        <v>0</v>
      </c>
      <c r="D3" s="11" t="s">
        <v>144</v>
      </c>
      <c r="E3" s="11" t="s">
        <v>144</v>
      </c>
      <c r="F3" s="11" t="s">
        <v>144</v>
      </c>
      <c r="G3" s="11" t="s">
        <v>145</v>
      </c>
      <c r="H3" s="11" t="s">
        <v>145</v>
      </c>
      <c r="I3" s="11" t="s">
        <v>145</v>
      </c>
      <c r="J3" s="11" t="s">
        <v>146</v>
      </c>
      <c r="K3" s="11" t="s">
        <v>146</v>
      </c>
      <c r="L3" s="11" t="s">
        <v>146</v>
      </c>
      <c r="M3" s="11" t="s">
        <v>147</v>
      </c>
      <c r="N3" s="11" t="s">
        <v>147</v>
      </c>
      <c r="O3" s="11" t="s">
        <v>147</v>
      </c>
      <c r="P3" s="20">
        <v>2020</v>
      </c>
      <c r="Q3" s="11" t="s">
        <v>61</v>
      </c>
    </row>
    <row r="4" spans="1:17" ht="12.75">
      <c r="A4" s="2">
        <v>321</v>
      </c>
      <c r="B4" s="2">
        <v>321</v>
      </c>
      <c r="C4" s="3" t="s">
        <v>37</v>
      </c>
      <c r="D4" s="21">
        <v>2335127.52</v>
      </c>
      <c r="E4" s="21">
        <v>3149692</v>
      </c>
      <c r="F4" s="21">
        <f aca="true" t="shared" si="0" ref="F4:F10">SUM(D4-E4)</f>
        <v>-814564.48</v>
      </c>
      <c r="G4" s="21">
        <v>4147550.0500000003</v>
      </c>
      <c r="H4" s="21">
        <v>7014692</v>
      </c>
      <c r="I4" s="21">
        <f>SUM(G4-H4)</f>
        <v>-2867141.9499999997</v>
      </c>
      <c r="J4" s="21">
        <v>6217052.279999999</v>
      </c>
      <c r="K4" s="21">
        <v>7334692</v>
      </c>
      <c r="L4" s="21">
        <f>SUM(J4-K4)</f>
        <v>-1117639.7200000007</v>
      </c>
      <c r="M4" s="21">
        <v>6966467.149999999</v>
      </c>
      <c r="N4" s="21">
        <v>8103728</v>
      </c>
      <c r="O4" s="21">
        <f>SUM(M4-N4)</f>
        <v>-1137260.8500000006</v>
      </c>
      <c r="P4" s="21">
        <v>8103728</v>
      </c>
      <c r="Q4" s="37">
        <f aca="true" t="shared" si="1" ref="Q4:Q10">SUM(M4-P4)</f>
        <v>-1137260.8500000006</v>
      </c>
    </row>
    <row r="5" spans="1:17" ht="12.75">
      <c r="A5" s="2">
        <v>322</v>
      </c>
      <c r="B5" s="2">
        <v>322</v>
      </c>
      <c r="C5" s="3" t="s">
        <v>38</v>
      </c>
      <c r="D5" s="22">
        <v>520425</v>
      </c>
      <c r="E5" s="22">
        <v>147000</v>
      </c>
      <c r="F5" s="22">
        <f t="shared" si="0"/>
        <v>373425</v>
      </c>
      <c r="G5" s="22">
        <v>581417.2</v>
      </c>
      <c r="H5" s="22">
        <v>201000</v>
      </c>
      <c r="I5" s="22">
        <f aca="true" t="shared" si="2" ref="I5:I26">SUM(G5-H5)</f>
        <v>380417.19999999995</v>
      </c>
      <c r="J5" s="22">
        <v>581417.2</v>
      </c>
      <c r="K5" s="22">
        <v>231000</v>
      </c>
      <c r="L5" s="22">
        <f aca="true" t="shared" si="3" ref="L5:L26">SUM(J5-K5)</f>
        <v>350417.19999999995</v>
      </c>
      <c r="M5" s="22">
        <v>737677.2</v>
      </c>
      <c r="N5" s="22">
        <v>329000</v>
      </c>
      <c r="O5" s="22">
        <f aca="true" t="shared" si="4" ref="O5:O10">SUM(M5-N5)</f>
        <v>408677.19999999995</v>
      </c>
      <c r="P5" s="22">
        <v>329000</v>
      </c>
      <c r="Q5" s="38">
        <f t="shared" si="1"/>
        <v>408677.19999999995</v>
      </c>
    </row>
    <row r="6" spans="1:17" ht="12.75">
      <c r="A6" s="2">
        <v>323</v>
      </c>
      <c r="B6" s="2">
        <v>323</v>
      </c>
      <c r="C6" s="3" t="s">
        <v>39</v>
      </c>
      <c r="D6" s="22">
        <v>868430.5</v>
      </c>
      <c r="E6" s="22">
        <v>866400</v>
      </c>
      <c r="F6" s="22">
        <f t="shared" si="0"/>
        <v>2030.5</v>
      </c>
      <c r="G6" s="22">
        <v>2086035.25</v>
      </c>
      <c r="H6" s="22">
        <v>2531700</v>
      </c>
      <c r="I6" s="22">
        <f t="shared" si="2"/>
        <v>-445664.75</v>
      </c>
      <c r="J6" s="22">
        <v>2590388.58</v>
      </c>
      <c r="K6" s="22">
        <v>3486200</v>
      </c>
      <c r="L6" s="22">
        <f t="shared" si="3"/>
        <v>-895811.4199999999</v>
      </c>
      <c r="M6" s="22">
        <v>2967225.89</v>
      </c>
      <c r="N6" s="22">
        <v>4370500</v>
      </c>
      <c r="O6" s="22">
        <f t="shared" si="4"/>
        <v>-1403274.1099999999</v>
      </c>
      <c r="P6" s="22">
        <v>4370500</v>
      </c>
      <c r="Q6" s="38">
        <f t="shared" si="1"/>
        <v>-1403274.1099999999</v>
      </c>
    </row>
    <row r="7" spans="1:17" ht="12.75">
      <c r="A7" s="2">
        <v>324</v>
      </c>
      <c r="B7" s="2">
        <v>324</v>
      </c>
      <c r="C7" s="3" t="s">
        <v>40</v>
      </c>
      <c r="D7" s="22">
        <v>179285.66</v>
      </c>
      <c r="E7" s="22">
        <v>255000</v>
      </c>
      <c r="F7" s="22">
        <f t="shared" si="0"/>
        <v>-75714.34</v>
      </c>
      <c r="G7" s="22">
        <v>358163.11</v>
      </c>
      <c r="H7" s="22">
        <v>680000</v>
      </c>
      <c r="I7" s="22">
        <f t="shared" si="2"/>
        <v>-321836.89</v>
      </c>
      <c r="J7" s="22">
        <v>562493.11</v>
      </c>
      <c r="K7" s="22">
        <v>949000</v>
      </c>
      <c r="L7" s="22">
        <f t="shared" si="3"/>
        <v>-386506.89</v>
      </c>
      <c r="M7" s="22">
        <v>1350354.34</v>
      </c>
      <c r="N7" s="22">
        <v>1304000</v>
      </c>
      <c r="O7" s="22">
        <f t="shared" si="4"/>
        <v>46354.340000000084</v>
      </c>
      <c r="P7" s="22">
        <v>1304000</v>
      </c>
      <c r="Q7" s="38">
        <f t="shared" si="1"/>
        <v>46354.340000000084</v>
      </c>
    </row>
    <row r="8" spans="1:17" ht="12.75">
      <c r="A8" s="2">
        <v>325</v>
      </c>
      <c r="B8" s="2">
        <v>325</v>
      </c>
      <c r="C8" s="3" t="s">
        <v>41</v>
      </c>
      <c r="D8" s="22">
        <v>913971.78</v>
      </c>
      <c r="E8" s="22">
        <v>348090</v>
      </c>
      <c r="F8" s="22">
        <f t="shared" si="0"/>
        <v>565881.78</v>
      </c>
      <c r="G8" s="22">
        <v>2565252.56</v>
      </c>
      <c r="H8" s="22">
        <v>1018090</v>
      </c>
      <c r="I8" s="22">
        <f t="shared" si="2"/>
        <v>1547162.56</v>
      </c>
      <c r="J8" s="22">
        <v>3557316.5100000002</v>
      </c>
      <c r="K8" s="22">
        <v>2549298</v>
      </c>
      <c r="L8" s="22">
        <f t="shared" si="3"/>
        <v>1008018.5100000002</v>
      </c>
      <c r="M8" s="22">
        <v>5414585.7</v>
      </c>
      <c r="N8" s="22">
        <v>3726650</v>
      </c>
      <c r="O8" s="22">
        <f t="shared" si="4"/>
        <v>1687935.7000000002</v>
      </c>
      <c r="P8" s="22">
        <v>3726650</v>
      </c>
      <c r="Q8" s="38">
        <f t="shared" si="1"/>
        <v>1687935.7000000002</v>
      </c>
    </row>
    <row r="9" spans="1:17" ht="12.75">
      <c r="A9" s="2">
        <v>326</v>
      </c>
      <c r="B9" s="2">
        <v>326</v>
      </c>
      <c r="C9" s="3" t="s">
        <v>1</v>
      </c>
      <c r="D9" s="22">
        <v>58677</v>
      </c>
      <c r="E9" s="22">
        <v>53500</v>
      </c>
      <c r="F9" s="22">
        <f t="shared" si="0"/>
        <v>5177</v>
      </c>
      <c r="G9" s="22">
        <v>105547.87999999999</v>
      </c>
      <c r="H9" s="22">
        <v>102000</v>
      </c>
      <c r="I9" s="22">
        <f t="shared" si="2"/>
        <v>3547.87999999999</v>
      </c>
      <c r="J9" s="22">
        <v>166421.63</v>
      </c>
      <c r="K9" s="22">
        <v>160000</v>
      </c>
      <c r="L9" s="22">
        <f t="shared" si="3"/>
        <v>6421.630000000005</v>
      </c>
      <c r="M9" s="22">
        <v>273752.98</v>
      </c>
      <c r="N9" s="22">
        <v>253500</v>
      </c>
      <c r="O9" s="22">
        <f t="shared" si="4"/>
        <v>20252.97999999998</v>
      </c>
      <c r="P9" s="22">
        <v>253500</v>
      </c>
      <c r="Q9" s="38">
        <f t="shared" si="1"/>
        <v>20252.97999999998</v>
      </c>
    </row>
    <row r="10" spans="1:17" ht="12.75">
      <c r="A10" s="12"/>
      <c r="B10" s="13"/>
      <c r="C10" s="14" t="s">
        <v>157</v>
      </c>
      <c r="D10" s="15">
        <f>SUM(D4:D9)</f>
        <v>4875917.46</v>
      </c>
      <c r="E10" s="15">
        <f>SUM(E4:E9)</f>
        <v>4819682</v>
      </c>
      <c r="F10" s="15">
        <f t="shared" si="0"/>
        <v>56235.45999999996</v>
      </c>
      <c r="G10" s="15">
        <f>SUM(G4:G9)</f>
        <v>9843966.05</v>
      </c>
      <c r="H10" s="15">
        <f>SUM(H4:H9)</f>
        <v>11547482</v>
      </c>
      <c r="I10" s="15">
        <f t="shared" si="2"/>
        <v>-1703515.9499999993</v>
      </c>
      <c r="J10" s="15">
        <f>SUM(J4:J9)</f>
        <v>13675089.309999999</v>
      </c>
      <c r="K10" s="15">
        <f>SUM(K4:K9)</f>
        <v>14710190</v>
      </c>
      <c r="L10" s="15">
        <f t="shared" si="3"/>
        <v>-1035100.6900000013</v>
      </c>
      <c r="M10" s="15">
        <f>SUM(M4:M9)</f>
        <v>17710063.26</v>
      </c>
      <c r="N10" s="15">
        <f>SUM(N4:N9)</f>
        <v>18087378</v>
      </c>
      <c r="O10" s="15">
        <f t="shared" si="4"/>
        <v>-377314.73999999836</v>
      </c>
      <c r="P10" s="15">
        <f>SUM(P4:P9)</f>
        <v>18087378</v>
      </c>
      <c r="Q10" s="39">
        <f t="shared" si="1"/>
        <v>-377314.73999999836</v>
      </c>
    </row>
    <row r="11" spans="2:17" ht="12.75">
      <c r="B11" s="6"/>
      <c r="C11" s="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38"/>
    </row>
    <row r="12" spans="1:17" ht="12.75">
      <c r="A12" s="2">
        <v>400</v>
      </c>
      <c r="B12" s="2">
        <v>400</v>
      </c>
      <c r="C12" s="3" t="s">
        <v>42</v>
      </c>
      <c r="D12" s="22">
        <v>1276411.5</v>
      </c>
      <c r="E12" s="22">
        <v>1107588</v>
      </c>
      <c r="F12" s="22">
        <f>+E12-D12</f>
        <v>-168823.5</v>
      </c>
      <c r="G12" s="22">
        <v>1594402.92</v>
      </c>
      <c r="H12" s="22">
        <v>2094043</v>
      </c>
      <c r="I12" s="22">
        <f t="shared" si="2"/>
        <v>-499640.0800000001</v>
      </c>
      <c r="J12" s="22">
        <v>2302419.8</v>
      </c>
      <c r="K12" s="22">
        <v>2746328</v>
      </c>
      <c r="L12" s="22">
        <f t="shared" si="3"/>
        <v>-443908.2000000002</v>
      </c>
      <c r="M12" s="22">
        <v>3195812.26</v>
      </c>
      <c r="N12" s="22">
        <v>3388974</v>
      </c>
      <c r="O12" s="22">
        <f aca="true" t="shared" si="5" ref="O12:O19">SUM(M12-N12)</f>
        <v>-193161.74000000022</v>
      </c>
      <c r="P12" s="22">
        <v>3388974</v>
      </c>
      <c r="Q12" s="38">
        <f aca="true" t="shared" si="6" ref="Q12:Q19">SUM(M12-P12)</f>
        <v>-193161.74000000022</v>
      </c>
    </row>
    <row r="13" spans="1:17" ht="12.75">
      <c r="A13" s="2">
        <v>410</v>
      </c>
      <c r="B13" s="2">
        <v>410</v>
      </c>
      <c r="C13" s="3" t="s">
        <v>43</v>
      </c>
      <c r="D13" s="22">
        <v>315790.24</v>
      </c>
      <c r="E13" s="22">
        <v>437344</v>
      </c>
      <c r="F13" s="22">
        <f>+E13-D13</f>
        <v>121553.76000000001</v>
      </c>
      <c r="G13" s="22">
        <v>322339.69</v>
      </c>
      <c r="H13" s="22">
        <v>769640</v>
      </c>
      <c r="I13" s="22">
        <f t="shared" si="2"/>
        <v>-447300.31</v>
      </c>
      <c r="J13" s="22">
        <v>548975.17</v>
      </c>
      <c r="K13" s="22">
        <v>944640</v>
      </c>
      <c r="L13" s="22">
        <f t="shared" si="3"/>
        <v>-395664.82999999996</v>
      </c>
      <c r="M13" s="22">
        <v>645985.3200000001</v>
      </c>
      <c r="N13" s="22">
        <v>1173036</v>
      </c>
      <c r="O13" s="22">
        <f t="shared" si="5"/>
        <v>-527050.6799999999</v>
      </c>
      <c r="P13" s="22">
        <v>1173036</v>
      </c>
      <c r="Q13" s="38">
        <f t="shared" si="6"/>
        <v>-527050.6799999999</v>
      </c>
    </row>
    <row r="14" spans="1:17" ht="12.75">
      <c r="A14" s="2">
        <v>420</v>
      </c>
      <c r="B14" s="2">
        <v>420</v>
      </c>
      <c r="C14" s="3" t="s">
        <v>44</v>
      </c>
      <c r="D14" s="22">
        <v>164086.68</v>
      </c>
      <c r="E14" s="22">
        <v>110750</v>
      </c>
      <c r="F14" s="22">
        <f>+E14-D14</f>
        <v>-53336.67999999999</v>
      </c>
      <c r="G14" s="22">
        <v>265442.43</v>
      </c>
      <c r="H14" s="22">
        <v>512500</v>
      </c>
      <c r="I14" s="22">
        <f t="shared" si="2"/>
        <v>-247057.57</v>
      </c>
      <c r="J14" s="22">
        <v>615014.68</v>
      </c>
      <c r="K14" s="22">
        <v>671750</v>
      </c>
      <c r="L14" s="22">
        <f t="shared" si="3"/>
        <v>-56735.31999999995</v>
      </c>
      <c r="M14" s="22">
        <v>1227697.73</v>
      </c>
      <c r="N14" s="22">
        <v>940000</v>
      </c>
      <c r="O14" s="22">
        <f t="shared" si="5"/>
        <v>287697.73</v>
      </c>
      <c r="P14" s="22">
        <v>940000</v>
      </c>
      <c r="Q14" s="38">
        <f t="shared" si="6"/>
        <v>287697.73</v>
      </c>
    </row>
    <row r="15" spans="1:17" ht="12.75">
      <c r="A15" s="2">
        <v>500</v>
      </c>
      <c r="B15" s="2">
        <v>500</v>
      </c>
      <c r="C15" s="3" t="s">
        <v>45</v>
      </c>
      <c r="D15" s="22">
        <v>2156648.4</v>
      </c>
      <c r="E15" s="22">
        <v>2393812</v>
      </c>
      <c r="F15" s="22">
        <f>+E15-D15</f>
        <v>237163.6000000001</v>
      </c>
      <c r="G15" s="22">
        <v>3411878.96</v>
      </c>
      <c r="H15" s="22">
        <v>4922976</v>
      </c>
      <c r="I15" s="22">
        <f t="shared" si="2"/>
        <v>-1511097.04</v>
      </c>
      <c r="J15" s="22">
        <v>4990946.67</v>
      </c>
      <c r="K15" s="22">
        <v>6802250</v>
      </c>
      <c r="L15" s="22">
        <f t="shared" si="3"/>
        <v>-1811303.33</v>
      </c>
      <c r="M15" s="22">
        <v>7663526.08</v>
      </c>
      <c r="N15" s="22">
        <v>9374952</v>
      </c>
      <c r="O15" s="22">
        <f t="shared" si="5"/>
        <v>-1711425.92</v>
      </c>
      <c r="P15" s="22">
        <v>9374952</v>
      </c>
      <c r="Q15" s="38">
        <f t="shared" si="6"/>
        <v>-1711425.92</v>
      </c>
    </row>
    <row r="16" spans="1:17" ht="12.75">
      <c r="A16" s="2">
        <v>610</v>
      </c>
      <c r="B16" s="2">
        <v>610</v>
      </c>
      <c r="C16" s="3" t="s">
        <v>4</v>
      </c>
      <c r="D16" s="22">
        <v>1157432.8499999999</v>
      </c>
      <c r="E16" s="22">
        <v>1015679</v>
      </c>
      <c r="F16" s="22">
        <f>+E16-D16</f>
        <v>-141753.84999999986</v>
      </c>
      <c r="G16" s="22">
        <v>1507135.47</v>
      </c>
      <c r="H16" s="22">
        <v>1549149</v>
      </c>
      <c r="I16" s="22">
        <f t="shared" si="2"/>
        <v>-42013.53000000003</v>
      </c>
      <c r="J16" s="22">
        <v>2585604.7699999996</v>
      </c>
      <c r="K16" s="22">
        <v>1976719</v>
      </c>
      <c r="L16" s="22">
        <f t="shared" si="3"/>
        <v>608885.7699999996</v>
      </c>
      <c r="M16" s="22">
        <v>3438149.5100000002</v>
      </c>
      <c r="N16" s="22">
        <v>2573709</v>
      </c>
      <c r="O16" s="22">
        <f t="shared" si="5"/>
        <v>864440.5100000002</v>
      </c>
      <c r="P16" s="22">
        <v>2573709</v>
      </c>
      <c r="Q16" s="38">
        <f t="shared" si="6"/>
        <v>864440.5100000002</v>
      </c>
    </row>
    <row r="17" spans="1:17" ht="12.75">
      <c r="A17" s="12"/>
      <c r="B17" s="13"/>
      <c r="C17" s="14" t="s">
        <v>156</v>
      </c>
      <c r="D17" s="15">
        <f>SUM(D12:D16)</f>
        <v>5070369.67</v>
      </c>
      <c r="E17" s="15">
        <f aca="true" t="shared" si="7" ref="E17:P17">SUM(E12:E16)</f>
        <v>5065173</v>
      </c>
      <c r="F17" s="15">
        <f t="shared" si="7"/>
        <v>-5196.669999999751</v>
      </c>
      <c r="G17" s="15">
        <f t="shared" si="7"/>
        <v>7101199.47</v>
      </c>
      <c r="H17" s="15">
        <f t="shared" si="7"/>
        <v>9848308</v>
      </c>
      <c r="I17" s="15">
        <f t="shared" si="7"/>
        <v>-2747108.5300000003</v>
      </c>
      <c r="J17" s="15">
        <f t="shared" si="7"/>
        <v>11042961.09</v>
      </c>
      <c r="K17" s="15">
        <f t="shared" si="7"/>
        <v>13141687</v>
      </c>
      <c r="L17" s="15">
        <f t="shared" si="7"/>
        <v>-2098725.9100000006</v>
      </c>
      <c r="M17" s="15">
        <f t="shared" si="7"/>
        <v>16171170.9</v>
      </c>
      <c r="N17" s="15">
        <f t="shared" si="7"/>
        <v>17450671</v>
      </c>
      <c r="O17" s="15">
        <f t="shared" si="7"/>
        <v>-1279500.1</v>
      </c>
      <c r="P17" s="15">
        <f t="shared" si="7"/>
        <v>17450671</v>
      </c>
      <c r="Q17" s="39">
        <f t="shared" si="6"/>
        <v>-1279500.0999999996</v>
      </c>
    </row>
    <row r="18" spans="3:17" ht="12.75">
      <c r="C18" s="3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38"/>
    </row>
    <row r="19" spans="1:17" s="45" customFormat="1" ht="12.75">
      <c r="A19" s="4">
        <v>600</v>
      </c>
      <c r="B19" s="4">
        <v>600</v>
      </c>
      <c r="C19" s="41" t="s">
        <v>3</v>
      </c>
      <c r="D19" s="44">
        <v>122162.04</v>
      </c>
      <c r="E19" s="44">
        <v>189400</v>
      </c>
      <c r="F19" s="44">
        <f>+E19-D19</f>
        <v>67237.96</v>
      </c>
      <c r="G19" s="44">
        <v>244324.08</v>
      </c>
      <c r="H19" s="44">
        <v>378800</v>
      </c>
      <c r="I19" s="44">
        <f t="shared" si="2"/>
        <v>-134475.92</v>
      </c>
      <c r="J19" s="44">
        <v>366486.12</v>
      </c>
      <c r="K19" s="44">
        <v>568200</v>
      </c>
      <c r="L19" s="44">
        <f t="shared" si="3"/>
        <v>-201713.88</v>
      </c>
      <c r="M19" s="44">
        <v>713651.3</v>
      </c>
      <c r="N19" s="44">
        <v>757600</v>
      </c>
      <c r="O19" s="44">
        <f t="shared" si="5"/>
        <v>-43948.69999999995</v>
      </c>
      <c r="P19" s="44">
        <v>757600</v>
      </c>
      <c r="Q19" s="46">
        <f t="shared" si="6"/>
        <v>-43948.69999999995</v>
      </c>
    </row>
    <row r="20" spans="2:17" ht="12.75">
      <c r="B20" s="6"/>
      <c r="C20" s="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38"/>
    </row>
    <row r="21" spans="1:17" ht="12.75">
      <c r="A21" s="12"/>
      <c r="B21" s="13"/>
      <c r="C21" s="14" t="s">
        <v>5</v>
      </c>
      <c r="D21" s="15">
        <f>D10-D17-D19</f>
        <v>-316614.24999999994</v>
      </c>
      <c r="E21" s="15">
        <f aca="true" t="shared" si="8" ref="E21:P21">E10-E17-E19</f>
        <v>-434891</v>
      </c>
      <c r="F21" s="15">
        <f>F10+F17+F19</f>
        <v>118276.75000000022</v>
      </c>
      <c r="G21" s="15">
        <f t="shared" si="8"/>
        <v>2498442.500000001</v>
      </c>
      <c r="H21" s="15">
        <f t="shared" si="8"/>
        <v>1320374</v>
      </c>
      <c r="I21" s="15">
        <f t="shared" si="8"/>
        <v>1178068.500000001</v>
      </c>
      <c r="J21" s="15">
        <f t="shared" si="8"/>
        <v>2265642.0999999987</v>
      </c>
      <c r="K21" s="15">
        <f t="shared" si="8"/>
        <v>1000303</v>
      </c>
      <c r="L21" s="15">
        <f t="shared" si="8"/>
        <v>1265339.0999999992</v>
      </c>
      <c r="M21" s="15">
        <f t="shared" si="8"/>
        <v>825241.0600000012</v>
      </c>
      <c r="N21" s="15">
        <f t="shared" si="8"/>
        <v>-120893</v>
      </c>
      <c r="O21" s="15">
        <f t="shared" si="8"/>
        <v>946134.0600000017</v>
      </c>
      <c r="P21" s="15">
        <f t="shared" si="8"/>
        <v>-120893</v>
      </c>
      <c r="Q21" s="39">
        <f>SUM(M21-P21)</f>
        <v>946134.0600000012</v>
      </c>
    </row>
    <row r="22" spans="2:17" ht="12.75">
      <c r="B22" s="6"/>
      <c r="C22" s="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38"/>
    </row>
    <row r="23" spans="1:17" ht="12.75">
      <c r="A23" s="2">
        <v>805</v>
      </c>
      <c r="B23" s="6">
        <v>805</v>
      </c>
      <c r="C23" s="3" t="s">
        <v>11</v>
      </c>
      <c r="D23" s="22">
        <v>0</v>
      </c>
      <c r="E23" s="22">
        <v>0</v>
      </c>
      <c r="F23" s="22">
        <f>+E23-D23</f>
        <v>0</v>
      </c>
      <c r="G23" s="22">
        <v>0</v>
      </c>
      <c r="H23" s="22">
        <v>0</v>
      </c>
      <c r="I23" s="22">
        <f t="shared" si="2"/>
        <v>0</v>
      </c>
      <c r="J23" s="22">
        <v>0</v>
      </c>
      <c r="K23" s="22">
        <v>0</v>
      </c>
      <c r="L23" s="22">
        <f t="shared" si="3"/>
        <v>0</v>
      </c>
      <c r="M23" s="22">
        <v>-13328.240000000002</v>
      </c>
      <c r="N23" s="22">
        <v>0</v>
      </c>
      <c r="O23" s="22">
        <f>SUM(M23-N23)</f>
        <v>-13328.240000000002</v>
      </c>
      <c r="P23" s="22">
        <v>0</v>
      </c>
      <c r="Q23" s="38">
        <f>SUM(M23-P23)</f>
        <v>-13328.240000000002</v>
      </c>
    </row>
    <row r="24" spans="1:17" ht="12.75">
      <c r="A24" s="2">
        <v>815</v>
      </c>
      <c r="B24" s="6">
        <v>815</v>
      </c>
      <c r="C24" s="3" t="s">
        <v>10</v>
      </c>
      <c r="D24" s="22">
        <v>0</v>
      </c>
      <c r="E24" s="22">
        <v>0</v>
      </c>
      <c r="F24" s="22">
        <f>+E24-D24</f>
        <v>0</v>
      </c>
      <c r="G24" s="22">
        <v>0</v>
      </c>
      <c r="H24" s="22">
        <v>0</v>
      </c>
      <c r="I24" s="22">
        <f t="shared" si="2"/>
        <v>0</v>
      </c>
      <c r="J24" s="22">
        <v>0</v>
      </c>
      <c r="K24" s="22">
        <v>0</v>
      </c>
      <c r="L24" s="22">
        <f t="shared" si="3"/>
        <v>0</v>
      </c>
      <c r="M24" s="22">
        <v>1400</v>
      </c>
      <c r="N24" s="22">
        <v>25000</v>
      </c>
      <c r="O24" s="22">
        <f>SUM(M24-N24)</f>
        <v>-23600</v>
      </c>
      <c r="P24" s="22">
        <v>25000</v>
      </c>
      <c r="Q24" s="38">
        <f>SUM(M24-P24)</f>
        <v>-23600</v>
      </c>
    </row>
    <row r="25" spans="2:17" ht="12.75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</row>
    <row r="26" spans="1:17" ht="12.75">
      <c r="A26" s="12"/>
      <c r="B26" s="13"/>
      <c r="C26" s="16" t="s">
        <v>14</v>
      </c>
      <c r="D26" s="17">
        <f>D21+D23*-1-D24</f>
        <v>-316614.24999999994</v>
      </c>
      <c r="E26" s="17">
        <f>E21+E23*-1-E24</f>
        <v>-434891</v>
      </c>
      <c r="F26" s="17">
        <f>SUM(D26-E26)</f>
        <v>118276.75000000006</v>
      </c>
      <c r="G26" s="17">
        <f>G21+G23*-1-G24</f>
        <v>2498442.500000001</v>
      </c>
      <c r="H26" s="17">
        <f>H21+H23*-1-H24</f>
        <v>1320374</v>
      </c>
      <c r="I26" s="17">
        <f t="shared" si="2"/>
        <v>1178068.500000001</v>
      </c>
      <c r="J26" s="17">
        <f>J21+J23*-1-J24</f>
        <v>2265642.0999999987</v>
      </c>
      <c r="K26" s="17">
        <f>K21+K23*-1-K24</f>
        <v>1000303</v>
      </c>
      <c r="L26" s="17">
        <f t="shared" si="3"/>
        <v>1265339.0999999987</v>
      </c>
      <c r="M26" s="17">
        <f>M21+M23*-1-M24</f>
        <v>837169.3000000012</v>
      </c>
      <c r="N26" s="17">
        <f>N21+N23*-1-N24</f>
        <v>-145893</v>
      </c>
      <c r="O26" s="17">
        <f>SUM(M26-N26)</f>
        <v>983062.3000000012</v>
      </c>
      <c r="P26" s="17">
        <f>P21+P23*-1-P24</f>
        <v>-145893</v>
      </c>
      <c r="Q26" s="40">
        <f>SUM(M26-P26)</f>
        <v>983062.3000000012</v>
      </c>
    </row>
    <row r="27" spans="5:17" ht="12.75"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5:17" ht="12.75"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4:17" ht="14.25">
      <c r="D29" s="10" t="s">
        <v>12</v>
      </c>
      <c r="E29" s="10" t="s">
        <v>13</v>
      </c>
      <c r="F29" s="10" t="s">
        <v>17</v>
      </c>
      <c r="G29" s="10" t="s">
        <v>12</v>
      </c>
      <c r="H29" s="10" t="s">
        <v>13</v>
      </c>
      <c r="I29" s="10" t="s">
        <v>17</v>
      </c>
      <c r="J29" s="10" t="s">
        <v>12</v>
      </c>
      <c r="K29" s="10" t="s">
        <v>13</v>
      </c>
      <c r="L29" s="10" t="s">
        <v>17</v>
      </c>
      <c r="M29" s="10" t="s">
        <v>12</v>
      </c>
      <c r="N29" s="10" t="s">
        <v>13</v>
      </c>
      <c r="O29" s="10" t="s">
        <v>17</v>
      </c>
      <c r="P29" s="10" t="s">
        <v>13</v>
      </c>
      <c r="Q29" s="10" t="s">
        <v>17</v>
      </c>
    </row>
    <row r="30" spans="1:17" ht="14.25">
      <c r="A30" s="7"/>
      <c r="B30" s="8"/>
      <c r="C30" s="5" t="s">
        <v>0</v>
      </c>
      <c r="D30" s="11" t="s">
        <v>144</v>
      </c>
      <c r="E30" s="11" t="s">
        <v>144</v>
      </c>
      <c r="F30" s="11" t="s">
        <v>144</v>
      </c>
      <c r="G30" s="11" t="s">
        <v>145</v>
      </c>
      <c r="H30" s="11" t="s">
        <v>145</v>
      </c>
      <c r="I30" s="11" t="s">
        <v>145</v>
      </c>
      <c r="J30" s="11" t="s">
        <v>146</v>
      </c>
      <c r="K30" s="11" t="s">
        <v>146</v>
      </c>
      <c r="L30" s="11" t="s">
        <v>146</v>
      </c>
      <c r="M30" s="11" t="s">
        <v>147</v>
      </c>
      <c r="N30" s="11" t="s">
        <v>147</v>
      </c>
      <c r="O30" s="11" t="s">
        <v>147</v>
      </c>
      <c r="P30" s="20">
        <v>2020</v>
      </c>
      <c r="Q30" s="20" t="s">
        <v>61</v>
      </c>
    </row>
    <row r="31" spans="1:17" ht="12.75">
      <c r="A31" s="23"/>
      <c r="B31" s="23"/>
      <c r="C31" s="3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37"/>
    </row>
    <row r="32" spans="1:17" ht="12.75">
      <c r="A32" s="23">
        <v>3100</v>
      </c>
      <c r="B32" s="23">
        <v>3100</v>
      </c>
      <c r="C32" s="3" t="s">
        <v>64</v>
      </c>
      <c r="D32" s="22">
        <v>0</v>
      </c>
      <c r="E32" s="22">
        <v>0</v>
      </c>
      <c r="F32" s="22">
        <f>SUM(D32-E32)</f>
        <v>0</v>
      </c>
      <c r="G32" s="22">
        <v>0</v>
      </c>
      <c r="H32" s="22">
        <v>0</v>
      </c>
      <c r="I32" s="22">
        <f>SUM(G32-H32)</f>
        <v>0</v>
      </c>
      <c r="J32" s="22">
        <v>0</v>
      </c>
      <c r="K32" s="22">
        <v>0</v>
      </c>
      <c r="L32" s="22">
        <f>SUM(J32-K32)</f>
        <v>0</v>
      </c>
      <c r="M32" s="22">
        <v>0</v>
      </c>
      <c r="N32" s="22">
        <v>0</v>
      </c>
      <c r="O32" s="22">
        <f>SUM(M32-N32)</f>
        <v>0</v>
      </c>
      <c r="P32" s="22">
        <v>0</v>
      </c>
      <c r="Q32" s="38">
        <f aca="true" t="shared" si="9" ref="Q32:Q51">SUM(M32-P32)</f>
        <v>0</v>
      </c>
    </row>
    <row r="33" spans="1:17" ht="12.75">
      <c r="A33" s="23">
        <v>3120</v>
      </c>
      <c r="B33" s="23">
        <v>3120</v>
      </c>
      <c r="C33" s="3" t="s">
        <v>65</v>
      </c>
      <c r="D33" s="22">
        <v>520425</v>
      </c>
      <c r="E33" s="22">
        <v>147000</v>
      </c>
      <c r="F33" s="22">
        <f aca="true" t="shared" si="10" ref="F33:F50">SUM(D33-E33)</f>
        <v>373425</v>
      </c>
      <c r="G33" s="22">
        <v>581417.2</v>
      </c>
      <c r="H33" s="22">
        <v>201000</v>
      </c>
      <c r="I33" s="22">
        <f aca="true" t="shared" si="11" ref="I33:I50">SUM(G33-H33)</f>
        <v>380417.19999999995</v>
      </c>
      <c r="J33" s="22">
        <v>581417.2</v>
      </c>
      <c r="K33" s="22">
        <v>231000</v>
      </c>
      <c r="L33" s="22">
        <f aca="true" t="shared" si="12" ref="L33:L50">SUM(J33-K33)</f>
        <v>350417.19999999995</v>
      </c>
      <c r="M33" s="22">
        <v>737677.2</v>
      </c>
      <c r="N33" s="22">
        <v>329000</v>
      </c>
      <c r="O33" s="22">
        <f aca="true" t="shared" si="13" ref="O33:O50">SUM(M33-N33)</f>
        <v>408677.19999999995</v>
      </c>
      <c r="P33" s="22">
        <v>329000</v>
      </c>
      <c r="Q33" s="38">
        <f t="shared" si="9"/>
        <v>408677.19999999995</v>
      </c>
    </row>
    <row r="34" spans="1:17" ht="12.75">
      <c r="A34" s="23">
        <v>3125</v>
      </c>
      <c r="B34" s="23">
        <v>3125</v>
      </c>
      <c r="C34" s="3" t="s">
        <v>66</v>
      </c>
      <c r="D34" s="22">
        <v>0</v>
      </c>
      <c r="E34" s="22">
        <v>15000</v>
      </c>
      <c r="F34" s="22">
        <f t="shared" si="10"/>
        <v>-15000</v>
      </c>
      <c r="G34" s="22">
        <v>0</v>
      </c>
      <c r="H34" s="22">
        <v>15000</v>
      </c>
      <c r="I34" s="22">
        <f t="shared" si="11"/>
        <v>-15000</v>
      </c>
      <c r="J34" s="22">
        <v>0</v>
      </c>
      <c r="K34" s="22">
        <v>15000</v>
      </c>
      <c r="L34" s="22">
        <f t="shared" si="12"/>
        <v>-15000</v>
      </c>
      <c r="M34" s="22">
        <v>0</v>
      </c>
      <c r="N34" s="22">
        <v>25000</v>
      </c>
      <c r="O34" s="22">
        <f t="shared" si="13"/>
        <v>-25000</v>
      </c>
      <c r="P34" s="22">
        <v>25000</v>
      </c>
      <c r="Q34" s="38">
        <f t="shared" si="9"/>
        <v>-25000</v>
      </c>
    </row>
    <row r="35" spans="1:17" ht="12.75">
      <c r="A35" s="23">
        <v>3130</v>
      </c>
      <c r="B35" s="23">
        <v>3130</v>
      </c>
      <c r="C35" s="3" t="s">
        <v>67</v>
      </c>
      <c r="D35" s="22">
        <v>179285.66</v>
      </c>
      <c r="E35" s="22">
        <v>255000</v>
      </c>
      <c r="F35" s="22">
        <f t="shared" si="10"/>
        <v>-75714.34</v>
      </c>
      <c r="G35" s="22">
        <v>358163.11</v>
      </c>
      <c r="H35" s="22">
        <v>680000</v>
      </c>
      <c r="I35" s="22">
        <f t="shared" si="11"/>
        <v>-321836.89</v>
      </c>
      <c r="J35" s="22">
        <v>562493.11</v>
      </c>
      <c r="K35" s="22">
        <v>949000</v>
      </c>
      <c r="L35" s="22">
        <f t="shared" si="12"/>
        <v>-386506.89</v>
      </c>
      <c r="M35" s="22">
        <v>1350354.34</v>
      </c>
      <c r="N35" s="22">
        <v>1304000</v>
      </c>
      <c r="O35" s="22">
        <f t="shared" si="13"/>
        <v>46354.340000000084</v>
      </c>
      <c r="P35" s="22">
        <v>1304000</v>
      </c>
      <c r="Q35" s="38">
        <f t="shared" si="9"/>
        <v>46354.340000000084</v>
      </c>
    </row>
    <row r="36" spans="1:17" ht="12.75">
      <c r="A36" s="23">
        <v>3200</v>
      </c>
      <c r="B36" s="23">
        <v>3200</v>
      </c>
      <c r="C36" s="3" t="s">
        <v>68</v>
      </c>
      <c r="D36" s="22">
        <v>0</v>
      </c>
      <c r="E36" s="22">
        <v>0</v>
      </c>
      <c r="F36" s="22">
        <f t="shared" si="10"/>
        <v>0</v>
      </c>
      <c r="G36" s="22">
        <v>0</v>
      </c>
      <c r="H36" s="22">
        <v>0</v>
      </c>
      <c r="I36" s="22">
        <f t="shared" si="11"/>
        <v>0</v>
      </c>
      <c r="J36" s="22">
        <v>0</v>
      </c>
      <c r="K36" s="22">
        <v>0</v>
      </c>
      <c r="L36" s="22">
        <f t="shared" si="12"/>
        <v>0</v>
      </c>
      <c r="M36" s="22">
        <v>0</v>
      </c>
      <c r="N36" s="22">
        <v>0</v>
      </c>
      <c r="O36" s="22">
        <f t="shared" si="13"/>
        <v>0</v>
      </c>
      <c r="P36" s="22">
        <v>0</v>
      </c>
      <c r="Q36" s="38">
        <f t="shared" si="9"/>
        <v>0</v>
      </c>
    </row>
    <row r="37" spans="1:17" ht="12.75">
      <c r="A37" s="23">
        <v>3210</v>
      </c>
      <c r="B37" s="23">
        <v>3210</v>
      </c>
      <c r="C37" s="3" t="s">
        <v>69</v>
      </c>
      <c r="D37" s="22">
        <v>701119.24</v>
      </c>
      <c r="E37" s="22">
        <v>1374692</v>
      </c>
      <c r="F37" s="22">
        <f t="shared" si="10"/>
        <v>-673572.76</v>
      </c>
      <c r="G37" s="22">
        <v>2526104.77</v>
      </c>
      <c r="H37" s="22">
        <v>5214692</v>
      </c>
      <c r="I37" s="22">
        <f t="shared" si="11"/>
        <v>-2688587.23</v>
      </c>
      <c r="J37" s="22">
        <v>4572037.32</v>
      </c>
      <c r="K37" s="22">
        <v>5534692</v>
      </c>
      <c r="L37" s="22">
        <f t="shared" si="12"/>
        <v>-962654.6799999997</v>
      </c>
      <c r="M37" s="22">
        <v>5325532.1899999995</v>
      </c>
      <c r="N37" s="22">
        <v>6303728</v>
      </c>
      <c r="O37" s="22">
        <f t="shared" si="13"/>
        <v>-978195.8100000005</v>
      </c>
      <c r="P37" s="22">
        <v>6303728</v>
      </c>
      <c r="Q37" s="38">
        <f t="shared" si="9"/>
        <v>-978195.8100000005</v>
      </c>
    </row>
    <row r="38" spans="1:17" ht="12.75">
      <c r="A38" s="23">
        <v>3215</v>
      </c>
      <c r="B38" s="23">
        <v>3215</v>
      </c>
      <c r="C38" s="3" t="s">
        <v>70</v>
      </c>
      <c r="D38" s="22">
        <v>516016</v>
      </c>
      <c r="E38" s="22">
        <v>475000</v>
      </c>
      <c r="F38" s="22">
        <f t="shared" si="10"/>
        <v>41016</v>
      </c>
      <c r="G38" s="22">
        <v>530253</v>
      </c>
      <c r="H38" s="22">
        <v>500000</v>
      </c>
      <c r="I38" s="22">
        <f t="shared" si="11"/>
        <v>30253</v>
      </c>
      <c r="J38" s="22">
        <v>530253</v>
      </c>
      <c r="K38" s="22">
        <v>500000</v>
      </c>
      <c r="L38" s="22">
        <f t="shared" si="12"/>
        <v>30253</v>
      </c>
      <c r="M38" s="22">
        <v>530253</v>
      </c>
      <c r="N38" s="22">
        <v>500000</v>
      </c>
      <c r="O38" s="22">
        <f t="shared" si="13"/>
        <v>30253</v>
      </c>
      <c r="P38" s="22">
        <v>500000</v>
      </c>
      <c r="Q38" s="38">
        <f t="shared" si="9"/>
        <v>30253</v>
      </c>
    </row>
    <row r="39" spans="1:17" ht="12.75">
      <c r="A39" s="23">
        <v>3217</v>
      </c>
      <c r="B39" s="23">
        <v>3217</v>
      </c>
      <c r="C39" s="3" t="s">
        <v>71</v>
      </c>
      <c r="D39" s="22">
        <v>331485</v>
      </c>
      <c r="E39" s="22">
        <v>300000</v>
      </c>
      <c r="F39" s="22">
        <f t="shared" si="10"/>
        <v>31485</v>
      </c>
      <c r="G39" s="22">
        <v>688170</v>
      </c>
      <c r="H39" s="22">
        <v>750000</v>
      </c>
      <c r="I39" s="22">
        <f t="shared" si="11"/>
        <v>-61830</v>
      </c>
      <c r="J39" s="22">
        <v>944870</v>
      </c>
      <c r="K39" s="22">
        <v>1250000</v>
      </c>
      <c r="L39" s="22">
        <f t="shared" si="12"/>
        <v>-305130</v>
      </c>
      <c r="M39" s="22">
        <v>1233835</v>
      </c>
      <c r="N39" s="22">
        <v>1700000</v>
      </c>
      <c r="O39" s="22">
        <f t="shared" si="13"/>
        <v>-466165</v>
      </c>
      <c r="P39" s="22">
        <v>1700000</v>
      </c>
      <c r="Q39" s="38">
        <f t="shared" si="9"/>
        <v>-466165</v>
      </c>
    </row>
    <row r="40" spans="1:17" ht="12.75">
      <c r="A40" s="23">
        <v>3218</v>
      </c>
      <c r="B40" s="23">
        <v>3218</v>
      </c>
      <c r="C40" s="3" t="s">
        <v>72</v>
      </c>
      <c r="D40" s="22">
        <v>17936</v>
      </c>
      <c r="E40" s="22">
        <v>0</v>
      </c>
      <c r="F40" s="22">
        <f t="shared" si="10"/>
        <v>17936</v>
      </c>
      <c r="G40" s="22">
        <v>853000</v>
      </c>
      <c r="H40" s="22">
        <v>850000</v>
      </c>
      <c r="I40" s="22">
        <f t="shared" si="11"/>
        <v>3000</v>
      </c>
      <c r="J40" s="22">
        <v>1014174.64</v>
      </c>
      <c r="K40" s="22">
        <v>1050000</v>
      </c>
      <c r="L40" s="22">
        <f t="shared" si="12"/>
        <v>-35825.359999999986</v>
      </c>
      <c r="M40" s="22">
        <v>1013614.64</v>
      </c>
      <c r="N40" s="22">
        <v>1100000</v>
      </c>
      <c r="O40" s="22">
        <f t="shared" si="13"/>
        <v>-86385.35999999999</v>
      </c>
      <c r="P40" s="22">
        <v>1100000</v>
      </c>
      <c r="Q40" s="38">
        <f t="shared" si="9"/>
        <v>-86385.35999999999</v>
      </c>
    </row>
    <row r="41" spans="1:17" ht="12.75">
      <c r="A41" s="23">
        <v>3220</v>
      </c>
      <c r="B41" s="23">
        <v>3220</v>
      </c>
      <c r="C41" s="3" t="s">
        <v>73</v>
      </c>
      <c r="D41" s="22">
        <v>1117992.28</v>
      </c>
      <c r="E41" s="22">
        <v>1300000</v>
      </c>
      <c r="F41" s="22">
        <f t="shared" si="10"/>
        <v>-182007.71999999997</v>
      </c>
      <c r="G41" s="22">
        <v>1091192.28</v>
      </c>
      <c r="H41" s="22">
        <v>1300000</v>
      </c>
      <c r="I41" s="22">
        <f t="shared" si="11"/>
        <v>-208807.71999999997</v>
      </c>
      <c r="J41" s="22">
        <v>1114761.96</v>
      </c>
      <c r="K41" s="22">
        <v>1300000</v>
      </c>
      <c r="L41" s="22">
        <f t="shared" si="12"/>
        <v>-185238.04000000004</v>
      </c>
      <c r="M41" s="22">
        <v>1110681.96</v>
      </c>
      <c r="N41" s="22">
        <v>1300000</v>
      </c>
      <c r="O41" s="22">
        <f t="shared" si="13"/>
        <v>-189318.04000000004</v>
      </c>
      <c r="P41" s="22">
        <v>1300000</v>
      </c>
      <c r="Q41" s="38">
        <f t="shared" si="9"/>
        <v>-189318.04000000004</v>
      </c>
    </row>
    <row r="42" spans="1:17" ht="12.75">
      <c r="A42" s="23">
        <v>3320</v>
      </c>
      <c r="B42" s="23">
        <v>3320</v>
      </c>
      <c r="C42" s="3" t="s">
        <v>74</v>
      </c>
      <c r="D42" s="22">
        <v>223513.08000000002</v>
      </c>
      <c r="E42" s="22">
        <v>267400</v>
      </c>
      <c r="F42" s="22">
        <f t="shared" si="10"/>
        <v>-43886.919999999984</v>
      </c>
      <c r="G42" s="22">
        <v>243513.08000000002</v>
      </c>
      <c r="H42" s="22">
        <v>567400</v>
      </c>
      <c r="I42" s="22">
        <f t="shared" si="11"/>
        <v>-323886.92</v>
      </c>
      <c r="J42" s="22">
        <v>243513.08000000002</v>
      </c>
      <c r="K42" s="22">
        <v>767400</v>
      </c>
      <c r="L42" s="22">
        <f t="shared" si="12"/>
        <v>-523886.92</v>
      </c>
      <c r="M42" s="22">
        <v>243513.08000000002</v>
      </c>
      <c r="N42" s="22">
        <v>929000</v>
      </c>
      <c r="O42" s="22">
        <f t="shared" si="13"/>
        <v>-685486.9199999999</v>
      </c>
      <c r="P42" s="22">
        <v>929000</v>
      </c>
      <c r="Q42" s="38">
        <f t="shared" si="9"/>
        <v>-685486.9199999999</v>
      </c>
    </row>
    <row r="43" spans="1:17" ht="12.75">
      <c r="A43" s="23">
        <v>3321</v>
      </c>
      <c r="B43" s="23">
        <v>3321</v>
      </c>
      <c r="C43" s="3" t="s">
        <v>75</v>
      </c>
      <c r="D43" s="22">
        <v>77060.08</v>
      </c>
      <c r="E43" s="22">
        <v>72000</v>
      </c>
      <c r="F43" s="22">
        <f t="shared" si="10"/>
        <v>5060.080000000002</v>
      </c>
      <c r="G43" s="22">
        <v>77460.08</v>
      </c>
      <c r="H43" s="22">
        <v>127000</v>
      </c>
      <c r="I43" s="22">
        <f t="shared" si="11"/>
        <v>-49539.92</v>
      </c>
      <c r="J43" s="22">
        <v>135394.77000000002</v>
      </c>
      <c r="K43" s="22">
        <v>156000</v>
      </c>
      <c r="L43" s="22">
        <f t="shared" si="12"/>
        <v>-20605.22999999998</v>
      </c>
      <c r="M43" s="22">
        <v>188122.08000000002</v>
      </c>
      <c r="N43" s="22">
        <v>242500</v>
      </c>
      <c r="O43" s="22">
        <f t="shared" si="13"/>
        <v>-54377.919999999984</v>
      </c>
      <c r="P43" s="22">
        <v>242500</v>
      </c>
      <c r="Q43" s="38">
        <f t="shared" si="9"/>
        <v>-54377.919999999984</v>
      </c>
    </row>
    <row r="44" spans="1:17" ht="12.75">
      <c r="A44" s="23">
        <v>3325</v>
      </c>
      <c r="B44" s="23">
        <v>3325</v>
      </c>
      <c r="C44" s="3" t="s">
        <v>22</v>
      </c>
      <c r="D44" s="22">
        <v>158715.77000000002</v>
      </c>
      <c r="E44" s="22">
        <v>147000</v>
      </c>
      <c r="F44" s="22">
        <f t="shared" si="10"/>
        <v>11715.770000000019</v>
      </c>
      <c r="G44" s="22">
        <v>164171.52000000002</v>
      </c>
      <c r="H44" s="22">
        <v>147000</v>
      </c>
      <c r="I44" s="22">
        <f t="shared" si="11"/>
        <v>17171.52000000002</v>
      </c>
      <c r="J44" s="22">
        <v>178485.52000000002</v>
      </c>
      <c r="K44" s="22">
        <v>147000</v>
      </c>
      <c r="L44" s="22">
        <f t="shared" si="12"/>
        <v>31485.52000000002</v>
      </c>
      <c r="M44" s="22">
        <v>207785.52000000002</v>
      </c>
      <c r="N44" s="22">
        <v>233200</v>
      </c>
      <c r="O44" s="22">
        <f t="shared" si="13"/>
        <v>-25414.47999999998</v>
      </c>
      <c r="P44" s="22">
        <v>233200</v>
      </c>
      <c r="Q44" s="38">
        <f t="shared" si="9"/>
        <v>-25414.47999999998</v>
      </c>
    </row>
    <row r="45" spans="1:17" ht="12.75">
      <c r="A45" s="23">
        <v>3350</v>
      </c>
      <c r="B45" s="23">
        <v>3350</v>
      </c>
      <c r="C45" s="3" t="s">
        <v>76</v>
      </c>
      <c r="D45" s="22">
        <v>59720.57</v>
      </c>
      <c r="E45" s="22">
        <v>65000</v>
      </c>
      <c r="F45" s="22">
        <f t="shared" si="10"/>
        <v>-5279.43</v>
      </c>
      <c r="G45" s="22">
        <v>59720.57</v>
      </c>
      <c r="H45" s="22">
        <v>75300</v>
      </c>
      <c r="I45" s="22">
        <f t="shared" si="11"/>
        <v>-15579.43</v>
      </c>
      <c r="J45" s="22">
        <v>73950.57</v>
      </c>
      <c r="K45" s="22">
        <v>100800</v>
      </c>
      <c r="L45" s="22">
        <f t="shared" si="12"/>
        <v>-26849.429999999993</v>
      </c>
      <c r="M45" s="22">
        <v>80355.57</v>
      </c>
      <c r="N45" s="22">
        <v>140800</v>
      </c>
      <c r="O45" s="22">
        <f t="shared" si="13"/>
        <v>-60444.42999999999</v>
      </c>
      <c r="P45" s="22">
        <v>140800</v>
      </c>
      <c r="Q45" s="38">
        <f t="shared" si="9"/>
        <v>-60444.42999999999</v>
      </c>
    </row>
    <row r="46" spans="1:17" ht="12.75">
      <c r="A46" s="23">
        <v>3360</v>
      </c>
      <c r="B46" s="23">
        <v>3360</v>
      </c>
      <c r="C46" s="3" t="s">
        <v>77</v>
      </c>
      <c r="D46" s="22">
        <v>0</v>
      </c>
      <c r="E46" s="22">
        <v>0</v>
      </c>
      <c r="F46" s="22">
        <f t="shared" si="10"/>
        <v>0</v>
      </c>
      <c r="G46" s="22">
        <v>0</v>
      </c>
      <c r="H46" s="22">
        <v>0</v>
      </c>
      <c r="I46" s="22">
        <f t="shared" si="11"/>
        <v>0</v>
      </c>
      <c r="J46" s="22">
        <v>0</v>
      </c>
      <c r="K46" s="22">
        <v>0</v>
      </c>
      <c r="L46" s="22">
        <f t="shared" si="12"/>
        <v>0</v>
      </c>
      <c r="M46" s="22">
        <v>0</v>
      </c>
      <c r="N46" s="22">
        <v>0</v>
      </c>
      <c r="O46" s="22">
        <f t="shared" si="13"/>
        <v>0</v>
      </c>
      <c r="P46" s="22">
        <v>0</v>
      </c>
      <c r="Q46" s="38">
        <f t="shared" si="9"/>
        <v>0</v>
      </c>
    </row>
    <row r="47" spans="1:17" ht="12.75">
      <c r="A47" s="23">
        <v>3440</v>
      </c>
      <c r="B47" s="23">
        <v>3440</v>
      </c>
      <c r="C47" s="3" t="s">
        <v>27</v>
      </c>
      <c r="D47" s="22">
        <v>11667</v>
      </c>
      <c r="E47" s="22">
        <v>0</v>
      </c>
      <c r="F47" s="22">
        <f t="shared" si="10"/>
        <v>11667</v>
      </c>
      <c r="G47" s="22">
        <v>11667</v>
      </c>
      <c r="H47" s="22">
        <v>0</v>
      </c>
      <c r="I47" s="22">
        <f t="shared" si="11"/>
        <v>11667</v>
      </c>
      <c r="J47" s="22">
        <v>11667</v>
      </c>
      <c r="K47" s="22">
        <v>0</v>
      </c>
      <c r="L47" s="22">
        <f t="shared" si="12"/>
        <v>11667</v>
      </c>
      <c r="M47" s="22">
        <v>44760.85</v>
      </c>
      <c r="N47" s="22">
        <v>0</v>
      </c>
      <c r="O47" s="22">
        <f t="shared" si="13"/>
        <v>44760.85</v>
      </c>
      <c r="P47" s="22">
        <v>0</v>
      </c>
      <c r="Q47" s="38">
        <f t="shared" si="9"/>
        <v>44760.85</v>
      </c>
    </row>
    <row r="48" spans="1:17" ht="12.75">
      <c r="A48" s="23">
        <v>3500</v>
      </c>
      <c r="B48" s="23">
        <v>3500</v>
      </c>
      <c r="C48" s="3" t="s">
        <v>23</v>
      </c>
      <c r="D48" s="22">
        <v>0</v>
      </c>
      <c r="E48" s="22">
        <v>0</v>
      </c>
      <c r="F48" s="22">
        <f t="shared" si="10"/>
        <v>0</v>
      </c>
      <c r="G48" s="22">
        <v>0</v>
      </c>
      <c r="H48" s="22">
        <v>0</v>
      </c>
      <c r="I48" s="22">
        <f t="shared" si="11"/>
        <v>0</v>
      </c>
      <c r="J48" s="22">
        <v>0</v>
      </c>
      <c r="K48" s="22">
        <v>0</v>
      </c>
      <c r="L48" s="22">
        <f t="shared" si="12"/>
        <v>0</v>
      </c>
      <c r="M48" s="22">
        <v>0</v>
      </c>
      <c r="N48" s="22">
        <v>0</v>
      </c>
      <c r="O48" s="22">
        <f t="shared" si="13"/>
        <v>0</v>
      </c>
      <c r="P48" s="22">
        <v>0</v>
      </c>
      <c r="Q48" s="38">
        <f t="shared" si="9"/>
        <v>0</v>
      </c>
    </row>
    <row r="49" spans="1:17" ht="12.75">
      <c r="A49" s="23">
        <v>3605</v>
      </c>
      <c r="B49" s="23">
        <v>3605</v>
      </c>
      <c r="C49" s="3" t="s">
        <v>78</v>
      </c>
      <c r="D49" s="22">
        <v>0</v>
      </c>
      <c r="E49" s="22">
        <v>5000</v>
      </c>
      <c r="F49" s="22">
        <f t="shared" si="10"/>
        <v>-5000</v>
      </c>
      <c r="G49" s="22">
        <v>0</v>
      </c>
      <c r="H49" s="22">
        <v>5000</v>
      </c>
      <c r="I49" s="22">
        <f t="shared" si="11"/>
        <v>-5000</v>
      </c>
      <c r="J49" s="22">
        <v>15000</v>
      </c>
      <c r="K49" s="22">
        <v>10000</v>
      </c>
      <c r="L49" s="22">
        <f t="shared" si="12"/>
        <v>5000</v>
      </c>
      <c r="M49" s="22">
        <v>20000</v>
      </c>
      <c r="N49" s="22">
        <v>15000</v>
      </c>
      <c r="O49" s="22">
        <f t="shared" si="13"/>
        <v>5000</v>
      </c>
      <c r="P49" s="22">
        <v>15000</v>
      </c>
      <c r="Q49" s="38">
        <f t="shared" si="9"/>
        <v>5000</v>
      </c>
    </row>
    <row r="50" spans="1:17" ht="12.75">
      <c r="A50" s="23">
        <v>3610</v>
      </c>
      <c r="B50" s="23">
        <v>3610</v>
      </c>
      <c r="C50" s="3" t="s">
        <v>79</v>
      </c>
      <c r="D50" s="22">
        <v>33000</v>
      </c>
      <c r="E50" s="22">
        <v>33000</v>
      </c>
      <c r="F50" s="22">
        <f t="shared" si="10"/>
        <v>0</v>
      </c>
      <c r="G50" s="22">
        <v>66000</v>
      </c>
      <c r="H50" s="22">
        <v>66000</v>
      </c>
      <c r="I50" s="22">
        <f t="shared" si="11"/>
        <v>0</v>
      </c>
      <c r="J50" s="22">
        <v>99000</v>
      </c>
      <c r="K50" s="22">
        <v>99000</v>
      </c>
      <c r="L50" s="22">
        <f t="shared" si="12"/>
        <v>0</v>
      </c>
      <c r="M50" s="22">
        <v>132000</v>
      </c>
      <c r="N50" s="22">
        <v>132000</v>
      </c>
      <c r="O50" s="22">
        <f t="shared" si="13"/>
        <v>0</v>
      </c>
      <c r="P50" s="22">
        <v>132000</v>
      </c>
      <c r="Q50" s="38">
        <f t="shared" si="9"/>
        <v>0</v>
      </c>
    </row>
    <row r="51" spans="1:17" ht="12.75">
      <c r="A51" s="23"/>
      <c r="B51" s="23"/>
      <c r="C51" s="14" t="s">
        <v>6</v>
      </c>
      <c r="D51" s="15">
        <f>SUM(D32:D50)</f>
        <v>3947935.6799999997</v>
      </c>
      <c r="E51" s="15">
        <f>SUM(E32:E50)</f>
        <v>4456092</v>
      </c>
      <c r="F51" s="15">
        <f>SUM(D51-E51)</f>
        <v>-508156.3200000003</v>
      </c>
      <c r="G51" s="15">
        <f>SUM(G32:G50)</f>
        <v>7250832.610000001</v>
      </c>
      <c r="H51" s="15">
        <f>SUM(H32:H50)</f>
        <v>10498392</v>
      </c>
      <c r="I51" s="15">
        <f>SUM(G51-H51)</f>
        <v>-3247559.3899999987</v>
      </c>
      <c r="J51" s="15">
        <f>SUM(J32:J50)</f>
        <v>10077018.17</v>
      </c>
      <c r="K51" s="15">
        <f>SUM(K32:K50)</f>
        <v>12109892</v>
      </c>
      <c r="L51" s="15">
        <f>SUM(J51-K51)</f>
        <v>-2032873.83</v>
      </c>
      <c r="M51" s="15">
        <f>SUM(M32:M50)</f>
        <v>12218485.430000002</v>
      </c>
      <c r="N51" s="15">
        <f>SUM(N32:N50)</f>
        <v>14254228</v>
      </c>
      <c r="O51" s="15">
        <f>SUM(M51-N51)</f>
        <v>-2035742.5699999984</v>
      </c>
      <c r="P51" s="15">
        <f>SUM(P32:P50)</f>
        <v>14254228</v>
      </c>
      <c r="Q51" s="39">
        <f t="shared" si="9"/>
        <v>-2035742.5699999984</v>
      </c>
    </row>
    <row r="52" spans="1:17" ht="12.75">
      <c r="A52" s="23"/>
      <c r="B52" s="23"/>
      <c r="C52" s="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38"/>
    </row>
    <row r="53" spans="1:17" ht="12.75">
      <c r="A53" s="23">
        <v>3240</v>
      </c>
      <c r="B53" s="23">
        <v>3240</v>
      </c>
      <c r="C53" s="3" t="s">
        <v>80</v>
      </c>
      <c r="D53" s="22">
        <v>913971.78</v>
      </c>
      <c r="E53" s="22">
        <v>348090</v>
      </c>
      <c r="F53" s="22">
        <f aca="true" t="shared" si="14" ref="F53:F59">SUM(D53-E53)</f>
        <v>565881.78</v>
      </c>
      <c r="G53" s="22">
        <v>1593159.56</v>
      </c>
      <c r="H53" s="22">
        <v>1018090</v>
      </c>
      <c r="I53" s="22">
        <f aca="true" t="shared" si="15" ref="I53:I59">SUM(G53-H53)</f>
        <v>575069.56</v>
      </c>
      <c r="J53" s="22">
        <v>2201984.5100000002</v>
      </c>
      <c r="K53" s="22">
        <v>1298090</v>
      </c>
      <c r="L53" s="22">
        <f aca="true" t="shared" si="16" ref="L53:L59">SUM(J53-K53)</f>
        <v>903894.5100000002</v>
      </c>
      <c r="M53" s="22">
        <v>3072514.7</v>
      </c>
      <c r="N53" s="22">
        <v>1755150</v>
      </c>
      <c r="O53" s="22">
        <f aca="true" t="shared" si="17" ref="O53:O59">SUM(M53-N53)</f>
        <v>1317364.7000000002</v>
      </c>
      <c r="P53" s="22">
        <v>1755150</v>
      </c>
      <c r="Q53" s="38">
        <f aca="true" t="shared" si="18" ref="Q53:Q61">SUM(M53-P53)</f>
        <v>1317364.7000000002</v>
      </c>
    </row>
    <row r="54" spans="1:17" ht="12.75">
      <c r="A54" s="23">
        <v>3441</v>
      </c>
      <c r="B54" s="23">
        <v>3441</v>
      </c>
      <c r="C54" s="3" t="s">
        <v>81</v>
      </c>
      <c r="D54" s="22">
        <v>0</v>
      </c>
      <c r="E54" s="22">
        <v>0</v>
      </c>
      <c r="F54" s="22">
        <f t="shared" si="14"/>
        <v>0</v>
      </c>
      <c r="G54" s="22">
        <v>0</v>
      </c>
      <c r="H54" s="22">
        <v>0</v>
      </c>
      <c r="I54" s="22">
        <f t="shared" si="15"/>
        <v>0</v>
      </c>
      <c r="J54" s="22">
        <v>0</v>
      </c>
      <c r="K54" s="22">
        <v>0</v>
      </c>
      <c r="L54" s="22">
        <f t="shared" si="16"/>
        <v>0</v>
      </c>
      <c r="M54" s="22">
        <v>986739</v>
      </c>
      <c r="N54" s="22">
        <v>743292</v>
      </c>
      <c r="O54" s="22">
        <f t="shared" si="17"/>
        <v>243447</v>
      </c>
      <c r="P54" s="22">
        <v>743292</v>
      </c>
      <c r="Q54" s="38">
        <f t="shared" si="18"/>
        <v>243447</v>
      </c>
    </row>
    <row r="55" spans="1:17" ht="12.75">
      <c r="A55" s="23">
        <v>3461</v>
      </c>
      <c r="B55" s="23">
        <v>3461</v>
      </c>
      <c r="C55" s="3" t="s">
        <v>82</v>
      </c>
      <c r="D55" s="22">
        <v>0</v>
      </c>
      <c r="E55" s="22">
        <v>0</v>
      </c>
      <c r="F55" s="22">
        <f t="shared" si="14"/>
        <v>0</v>
      </c>
      <c r="G55" s="22">
        <v>972093</v>
      </c>
      <c r="H55" s="22">
        <v>0</v>
      </c>
      <c r="I55" s="22">
        <f t="shared" si="15"/>
        <v>972093</v>
      </c>
      <c r="J55" s="22">
        <v>1355332</v>
      </c>
      <c r="K55" s="22">
        <v>1251208</v>
      </c>
      <c r="L55" s="22">
        <f t="shared" si="16"/>
        <v>104124</v>
      </c>
      <c r="M55" s="22">
        <v>1355332</v>
      </c>
      <c r="N55" s="22">
        <v>1228208</v>
      </c>
      <c r="O55" s="22">
        <f t="shared" si="17"/>
        <v>127124</v>
      </c>
      <c r="P55" s="22">
        <v>1228208</v>
      </c>
      <c r="Q55" s="38">
        <f t="shared" si="18"/>
        <v>127124</v>
      </c>
    </row>
    <row r="56" spans="1:17" ht="12.75">
      <c r="A56" s="23">
        <v>3630</v>
      </c>
      <c r="B56" s="23">
        <v>3630</v>
      </c>
      <c r="C56" s="3" t="s">
        <v>83</v>
      </c>
      <c r="D56" s="22">
        <v>0</v>
      </c>
      <c r="E56" s="22">
        <v>0</v>
      </c>
      <c r="F56" s="22">
        <f t="shared" si="14"/>
        <v>0</v>
      </c>
      <c r="G56" s="22">
        <v>0</v>
      </c>
      <c r="H56" s="22">
        <v>0</v>
      </c>
      <c r="I56" s="22">
        <f t="shared" si="15"/>
        <v>0</v>
      </c>
      <c r="J56" s="22">
        <v>0</v>
      </c>
      <c r="K56" s="22">
        <v>0</v>
      </c>
      <c r="L56" s="22">
        <f t="shared" si="16"/>
        <v>0</v>
      </c>
      <c r="M56" s="22">
        <v>0</v>
      </c>
      <c r="N56" s="22">
        <v>0</v>
      </c>
      <c r="O56" s="22">
        <f t="shared" si="17"/>
        <v>0</v>
      </c>
      <c r="P56" s="22">
        <v>0</v>
      </c>
      <c r="Q56" s="38">
        <f t="shared" si="18"/>
        <v>0</v>
      </c>
    </row>
    <row r="57" spans="1:17" ht="12.75">
      <c r="A57" s="23">
        <v>3800</v>
      </c>
      <c r="B57" s="23">
        <v>3800</v>
      </c>
      <c r="C57" s="3" t="s">
        <v>161</v>
      </c>
      <c r="D57" s="22">
        <v>320</v>
      </c>
      <c r="E57" s="22">
        <v>0</v>
      </c>
      <c r="F57" s="22">
        <f>SUM(D57-E57)</f>
        <v>320</v>
      </c>
      <c r="G57" s="22">
        <v>9886.08</v>
      </c>
      <c r="H57" s="22">
        <v>0</v>
      </c>
      <c r="I57" s="22">
        <f>SUM(G57-H57)</f>
        <v>9886.08</v>
      </c>
      <c r="J57" s="22">
        <v>0</v>
      </c>
      <c r="K57" s="22">
        <v>0</v>
      </c>
      <c r="L57" s="22">
        <f>SUM(J57-K57)</f>
        <v>0</v>
      </c>
      <c r="M57" s="22">
        <v>0</v>
      </c>
      <c r="N57" s="22">
        <v>0</v>
      </c>
      <c r="O57" s="22">
        <f>SUM(M57-N57)</f>
        <v>0</v>
      </c>
      <c r="P57" s="22">
        <v>0</v>
      </c>
      <c r="Q57" s="38">
        <f>SUM(M57-P57)</f>
        <v>0</v>
      </c>
    </row>
    <row r="58" spans="1:17" ht="12.75">
      <c r="A58" s="23">
        <v>3990</v>
      </c>
      <c r="B58" s="23">
        <v>3990</v>
      </c>
      <c r="C58" s="3" t="s">
        <v>84</v>
      </c>
      <c r="D58" s="22">
        <v>13690</v>
      </c>
      <c r="E58" s="22">
        <v>15500</v>
      </c>
      <c r="F58" s="22">
        <f t="shared" si="14"/>
        <v>-1810</v>
      </c>
      <c r="G58" s="22">
        <v>17994.800000000003</v>
      </c>
      <c r="H58" s="22">
        <v>31000</v>
      </c>
      <c r="I58" s="22">
        <f t="shared" si="15"/>
        <v>-13005.199999999997</v>
      </c>
      <c r="J58" s="22">
        <v>40754.630000000005</v>
      </c>
      <c r="K58" s="22">
        <v>51000</v>
      </c>
      <c r="L58" s="22">
        <f t="shared" si="16"/>
        <v>-10245.369999999995</v>
      </c>
      <c r="M58" s="22">
        <v>76992.13</v>
      </c>
      <c r="N58" s="22">
        <v>106500</v>
      </c>
      <c r="O58" s="22">
        <f t="shared" si="17"/>
        <v>-29507.869999999995</v>
      </c>
      <c r="P58" s="22">
        <v>106500</v>
      </c>
      <c r="Q58" s="38">
        <f t="shared" si="18"/>
        <v>-29507.869999999995</v>
      </c>
    </row>
    <row r="59" spans="1:17" ht="12.75">
      <c r="A59" s="23">
        <v>3995</v>
      </c>
      <c r="B59" s="23">
        <v>3995</v>
      </c>
      <c r="C59" s="3" t="s">
        <v>28</v>
      </c>
      <c r="D59" s="22">
        <v>0</v>
      </c>
      <c r="E59" s="22">
        <v>0</v>
      </c>
      <c r="F59" s="22">
        <f t="shared" si="14"/>
        <v>0</v>
      </c>
      <c r="G59" s="22">
        <v>0</v>
      </c>
      <c r="H59" s="22">
        <v>0</v>
      </c>
      <c r="I59" s="22">
        <f t="shared" si="15"/>
        <v>0</v>
      </c>
      <c r="J59" s="22">
        <v>0</v>
      </c>
      <c r="K59" s="22">
        <v>0</v>
      </c>
      <c r="L59" s="22">
        <f t="shared" si="16"/>
        <v>0</v>
      </c>
      <c r="M59" s="22">
        <v>0</v>
      </c>
      <c r="N59" s="22">
        <v>0</v>
      </c>
      <c r="O59" s="22">
        <f t="shared" si="17"/>
        <v>0</v>
      </c>
      <c r="P59" s="22">
        <v>0</v>
      </c>
      <c r="Q59" s="38">
        <f t="shared" si="18"/>
        <v>0</v>
      </c>
    </row>
    <row r="60" spans="1:17" ht="12.75">
      <c r="A60" s="23"/>
      <c r="B60" s="23"/>
      <c r="C60" s="14" t="s">
        <v>15</v>
      </c>
      <c r="D60" s="15">
        <f>SUM(D53:D59)</f>
        <v>927981.78</v>
      </c>
      <c r="E60" s="15">
        <f>SUM(E53:E59)</f>
        <v>363590</v>
      </c>
      <c r="F60" s="15">
        <f>SUM(D60-E60)</f>
        <v>564391.78</v>
      </c>
      <c r="G60" s="15">
        <f>SUM(G53:G59)</f>
        <v>2593133.44</v>
      </c>
      <c r="H60" s="15">
        <f>SUM(H53:H59)</f>
        <v>1049090</v>
      </c>
      <c r="I60" s="15">
        <f>SUM(G60-H60)</f>
        <v>1544043.44</v>
      </c>
      <c r="J60" s="15">
        <f>SUM(J53:J59)</f>
        <v>3598071.14</v>
      </c>
      <c r="K60" s="15">
        <f>SUM(K53:K59)</f>
        <v>2600298</v>
      </c>
      <c r="L60" s="15">
        <f>SUM(J60-K60)</f>
        <v>997773.1400000001</v>
      </c>
      <c r="M60" s="15">
        <f>SUM(M53:M59)</f>
        <v>5491577.83</v>
      </c>
      <c r="N60" s="15">
        <f>SUM(N53:N59)</f>
        <v>3833150</v>
      </c>
      <c r="O60" s="15">
        <f>SUM(M60-N60)</f>
        <v>1658427.83</v>
      </c>
      <c r="P60" s="15">
        <f>SUM(P53:P59)</f>
        <v>3833150</v>
      </c>
      <c r="Q60" s="39">
        <f t="shared" si="18"/>
        <v>1658427.83</v>
      </c>
    </row>
    <row r="61" spans="1:17" ht="12.75">
      <c r="A61" s="19"/>
      <c r="B61" s="19"/>
      <c r="C61" s="14" t="s">
        <v>2</v>
      </c>
      <c r="D61" s="15">
        <f>D51+D60</f>
        <v>4875917.46</v>
      </c>
      <c r="E61" s="15">
        <f>E51+E60</f>
        <v>4819682</v>
      </c>
      <c r="F61" s="15">
        <f>SUM(D61-E61)</f>
        <v>56235.45999999996</v>
      </c>
      <c r="G61" s="15">
        <f>SUM(G51,G60)</f>
        <v>9843966.05</v>
      </c>
      <c r="H61" s="15">
        <f>SUM(H51,H60)</f>
        <v>11547482</v>
      </c>
      <c r="I61" s="15">
        <f>SUM(G61-H61)</f>
        <v>-1703515.9499999993</v>
      </c>
      <c r="J61" s="15">
        <f>SUM(J51,J60)</f>
        <v>13675089.31</v>
      </c>
      <c r="K61" s="15">
        <f>SUM(K51,K60)</f>
        <v>14710190</v>
      </c>
      <c r="L61" s="15">
        <f>SUM(J61-K61)</f>
        <v>-1035100.6899999995</v>
      </c>
      <c r="M61" s="15">
        <f>SUM(M51,M60)</f>
        <v>17710063.26</v>
      </c>
      <c r="N61" s="15">
        <f>SUM(N51,N60)</f>
        <v>18087378</v>
      </c>
      <c r="O61" s="15">
        <f>SUM(M61-N61)</f>
        <v>-377314.73999999836</v>
      </c>
      <c r="P61" s="15">
        <f>SUM(P51,P60)</f>
        <v>18087378</v>
      </c>
      <c r="Q61" s="39">
        <f t="shared" si="18"/>
        <v>-377314.73999999836</v>
      </c>
    </row>
    <row r="62" spans="1:20" ht="12.75">
      <c r="A62" s="23"/>
      <c r="B62" s="23"/>
      <c r="C62" s="3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38"/>
      <c r="T62" s="24"/>
    </row>
    <row r="63" spans="1:20" ht="12.75">
      <c r="A63" s="23">
        <v>4220</v>
      </c>
      <c r="B63" s="23">
        <v>4220</v>
      </c>
      <c r="C63" s="3" t="s">
        <v>86</v>
      </c>
      <c r="D63" s="22">
        <v>456247.5</v>
      </c>
      <c r="E63" s="22">
        <v>370840</v>
      </c>
      <c r="F63" s="22">
        <f aca="true" t="shared" si="19" ref="F63:F79">+E63-D63</f>
        <v>-85407.5</v>
      </c>
      <c r="G63" s="22">
        <v>524452.5</v>
      </c>
      <c r="H63" s="22">
        <v>597745</v>
      </c>
      <c r="I63" s="22">
        <f aca="true" t="shared" si="20" ref="I63:I79">SUM(G63-H63)</f>
        <v>-73292.5</v>
      </c>
      <c r="J63" s="22">
        <v>570392.98</v>
      </c>
      <c r="K63" s="22">
        <v>702555</v>
      </c>
      <c r="L63" s="22">
        <f aca="true" t="shared" si="21" ref="L63:L79">SUM(J63-K63)</f>
        <v>-132162.02000000002</v>
      </c>
      <c r="M63" s="22">
        <v>702805.48</v>
      </c>
      <c r="N63" s="22">
        <v>816760</v>
      </c>
      <c r="O63" s="22">
        <f aca="true" t="shared" si="22" ref="O63:O79">SUM(M63-N63)</f>
        <v>-113954.52000000002</v>
      </c>
      <c r="P63" s="22">
        <v>816760</v>
      </c>
      <c r="Q63" s="38">
        <f aca="true" t="shared" si="23" ref="Q63:Q87">SUM(M63-P63)</f>
        <v>-113954.52000000002</v>
      </c>
      <c r="T63" s="24"/>
    </row>
    <row r="64" spans="1:20" ht="12.75">
      <c r="A64" s="23">
        <v>4221</v>
      </c>
      <c r="B64" s="23">
        <v>4221</v>
      </c>
      <c r="C64" s="3" t="s">
        <v>29</v>
      </c>
      <c r="D64" s="22">
        <v>1000</v>
      </c>
      <c r="E64" s="22">
        <v>15000</v>
      </c>
      <c r="F64" s="22">
        <f t="shared" si="19"/>
        <v>14000</v>
      </c>
      <c r="G64" s="22">
        <v>1000</v>
      </c>
      <c r="H64" s="22">
        <v>50000</v>
      </c>
      <c r="I64" s="22">
        <f t="shared" si="20"/>
        <v>-49000</v>
      </c>
      <c r="J64" s="22">
        <v>16000</v>
      </c>
      <c r="K64" s="22">
        <v>58000</v>
      </c>
      <c r="L64" s="22">
        <f t="shared" si="21"/>
        <v>-42000</v>
      </c>
      <c r="M64" s="22">
        <v>35500</v>
      </c>
      <c r="N64" s="22">
        <v>85000</v>
      </c>
      <c r="O64" s="22">
        <f t="shared" si="22"/>
        <v>-49500</v>
      </c>
      <c r="P64" s="22">
        <v>85000</v>
      </c>
      <c r="Q64" s="38">
        <f t="shared" si="23"/>
        <v>-49500</v>
      </c>
      <c r="T64" s="24"/>
    </row>
    <row r="65" spans="1:20" ht="12.75">
      <c r="A65" s="23">
        <v>4222</v>
      </c>
      <c r="B65" s="23">
        <v>4222</v>
      </c>
      <c r="C65" s="3" t="s">
        <v>163</v>
      </c>
      <c r="D65" s="22">
        <v>0</v>
      </c>
      <c r="E65" s="22">
        <v>0</v>
      </c>
      <c r="F65" s="22">
        <f t="shared" si="19"/>
        <v>0</v>
      </c>
      <c r="G65" s="22">
        <v>0</v>
      </c>
      <c r="H65" s="22">
        <v>0</v>
      </c>
      <c r="I65" s="22">
        <f>SUM(G65-H65)</f>
        <v>0</v>
      </c>
      <c r="J65" s="22">
        <v>0</v>
      </c>
      <c r="K65" s="22">
        <v>0</v>
      </c>
      <c r="L65" s="22">
        <f>SUM(J65-K65)</f>
        <v>0</v>
      </c>
      <c r="M65" s="22">
        <v>0</v>
      </c>
      <c r="N65" s="22">
        <v>0</v>
      </c>
      <c r="O65" s="22">
        <f>SUM(M65-N65)</f>
        <v>0</v>
      </c>
      <c r="P65" s="22">
        <v>0</v>
      </c>
      <c r="Q65" s="38">
        <f>SUM(M65-P65)</f>
        <v>0</v>
      </c>
      <c r="T65" s="24"/>
    </row>
    <row r="66" spans="1:20" ht="12.75">
      <c r="A66" s="23">
        <v>4226</v>
      </c>
      <c r="B66" s="23">
        <v>4226</v>
      </c>
      <c r="C66" s="3" t="s">
        <v>176</v>
      </c>
      <c r="D66" s="22">
        <v>0</v>
      </c>
      <c r="E66" s="22">
        <v>0</v>
      </c>
      <c r="F66" s="22">
        <f t="shared" si="19"/>
        <v>0</v>
      </c>
      <c r="G66" s="22">
        <v>0</v>
      </c>
      <c r="H66" s="22">
        <v>0</v>
      </c>
      <c r="I66" s="22">
        <f t="shared" si="20"/>
        <v>0</v>
      </c>
      <c r="J66" s="22">
        <v>0</v>
      </c>
      <c r="K66" s="22">
        <v>0</v>
      </c>
      <c r="L66" s="22">
        <f t="shared" si="21"/>
        <v>0</v>
      </c>
      <c r="M66" s="22">
        <v>0</v>
      </c>
      <c r="N66" s="22">
        <v>0</v>
      </c>
      <c r="O66" s="22">
        <f t="shared" si="22"/>
        <v>0</v>
      </c>
      <c r="P66" s="22">
        <v>0</v>
      </c>
      <c r="Q66" s="38">
        <f t="shared" si="23"/>
        <v>0</v>
      </c>
      <c r="T66" s="24"/>
    </row>
    <row r="67" spans="1:20" ht="12.75">
      <c r="A67" s="23">
        <v>4230</v>
      </c>
      <c r="B67" s="23">
        <v>4230</v>
      </c>
      <c r="C67" s="3" t="s">
        <v>170</v>
      </c>
      <c r="D67" s="22">
        <v>116140</v>
      </c>
      <c r="E67" s="22">
        <v>159844</v>
      </c>
      <c r="F67" s="22">
        <f t="shared" si="19"/>
        <v>43704</v>
      </c>
      <c r="G67" s="22">
        <v>158808</v>
      </c>
      <c r="H67" s="22">
        <v>200844</v>
      </c>
      <c r="I67" s="22">
        <f t="shared" si="20"/>
        <v>-42036</v>
      </c>
      <c r="J67" s="22">
        <v>191985</v>
      </c>
      <c r="K67" s="22">
        <v>268094</v>
      </c>
      <c r="L67" s="22">
        <f t="shared" si="21"/>
        <v>-76109</v>
      </c>
      <c r="M67" s="22">
        <v>339054</v>
      </c>
      <c r="N67" s="22">
        <v>434240</v>
      </c>
      <c r="O67" s="22">
        <f t="shared" si="22"/>
        <v>-95186</v>
      </c>
      <c r="P67" s="22">
        <v>434240</v>
      </c>
      <c r="Q67" s="38">
        <f t="shared" si="23"/>
        <v>-95186</v>
      </c>
      <c r="T67" s="24"/>
    </row>
    <row r="68" spans="1:20" ht="12.75">
      <c r="A68" s="23">
        <v>4241</v>
      </c>
      <c r="B68" s="23">
        <v>4241</v>
      </c>
      <c r="C68" s="3" t="s">
        <v>88</v>
      </c>
      <c r="D68" s="22">
        <v>228841.09999999998</v>
      </c>
      <c r="E68" s="22">
        <v>217000</v>
      </c>
      <c r="F68" s="22">
        <f t="shared" si="19"/>
        <v>-11841.099999999977</v>
      </c>
      <c r="G68" s="22">
        <v>226987.90999999997</v>
      </c>
      <c r="H68" s="22">
        <v>505500</v>
      </c>
      <c r="I68" s="22">
        <f t="shared" si="20"/>
        <v>-278512.09</v>
      </c>
      <c r="J68" s="22">
        <v>442943.01</v>
      </c>
      <c r="K68" s="22">
        <v>778000</v>
      </c>
      <c r="L68" s="22">
        <f t="shared" si="21"/>
        <v>-335056.99</v>
      </c>
      <c r="M68" s="22">
        <v>701442.62</v>
      </c>
      <c r="N68" s="22">
        <v>976400</v>
      </c>
      <c r="O68" s="22">
        <f t="shared" si="22"/>
        <v>-274957.38</v>
      </c>
      <c r="P68" s="22">
        <v>976400</v>
      </c>
      <c r="Q68" s="38">
        <f t="shared" si="23"/>
        <v>-274957.38</v>
      </c>
      <c r="T68" s="24"/>
    </row>
    <row r="69" spans="1:20" ht="12.75">
      <c r="A69" s="23">
        <v>4247</v>
      </c>
      <c r="B69" s="23">
        <v>4247</v>
      </c>
      <c r="C69" s="3" t="s">
        <v>30</v>
      </c>
      <c r="D69" s="22">
        <v>152040</v>
      </c>
      <c r="E69" s="22">
        <v>0</v>
      </c>
      <c r="F69" s="22">
        <f t="shared" si="19"/>
        <v>-152040</v>
      </c>
      <c r="G69" s="22">
        <v>152040</v>
      </c>
      <c r="H69" s="22">
        <v>0</v>
      </c>
      <c r="I69" s="22">
        <f t="shared" si="20"/>
        <v>152040</v>
      </c>
      <c r="J69" s="22">
        <v>152040</v>
      </c>
      <c r="K69" s="22">
        <v>0</v>
      </c>
      <c r="L69" s="22">
        <f t="shared" si="21"/>
        <v>152040</v>
      </c>
      <c r="M69" s="22">
        <v>152040</v>
      </c>
      <c r="N69" s="22">
        <v>0</v>
      </c>
      <c r="O69" s="22">
        <f t="shared" si="22"/>
        <v>152040</v>
      </c>
      <c r="P69" s="22">
        <v>0</v>
      </c>
      <c r="Q69" s="38">
        <f t="shared" si="23"/>
        <v>152040</v>
      </c>
      <c r="T69" s="24"/>
    </row>
    <row r="70" spans="1:20" ht="12.75">
      <c r="A70" s="23">
        <v>4280</v>
      </c>
      <c r="B70" s="23">
        <v>4280</v>
      </c>
      <c r="C70" s="3" t="s">
        <v>90</v>
      </c>
      <c r="D70" s="22">
        <v>95821.75</v>
      </c>
      <c r="E70" s="22">
        <v>128300</v>
      </c>
      <c r="F70" s="22">
        <f>+E70-D70</f>
        <v>32478.25</v>
      </c>
      <c r="G70" s="22">
        <v>160163.75</v>
      </c>
      <c r="H70" s="22">
        <v>333300</v>
      </c>
      <c r="I70" s="22">
        <f>SUM(G70-H70)</f>
        <v>-173136.25</v>
      </c>
      <c r="J70" s="22">
        <v>224769.9</v>
      </c>
      <c r="K70" s="22">
        <v>471400</v>
      </c>
      <c r="L70" s="22">
        <f>SUM(J70-K70)</f>
        <v>-246630.1</v>
      </c>
      <c r="M70" s="22">
        <v>383336.8</v>
      </c>
      <c r="N70" s="22">
        <v>677400</v>
      </c>
      <c r="O70" s="22">
        <f>SUM(M70-N70)</f>
        <v>-294063.2</v>
      </c>
      <c r="P70" s="22">
        <v>677400</v>
      </c>
      <c r="Q70" s="38"/>
      <c r="T70" s="24"/>
    </row>
    <row r="71" spans="1:20" ht="12.75">
      <c r="A71" s="23">
        <v>4800</v>
      </c>
      <c r="B71" s="23">
        <v>4800</v>
      </c>
      <c r="C71" s="3" t="s">
        <v>162</v>
      </c>
      <c r="D71" s="22">
        <v>320</v>
      </c>
      <c r="E71" s="22">
        <v>0</v>
      </c>
      <c r="F71" s="22">
        <f>+E71-D71</f>
        <v>-320</v>
      </c>
      <c r="G71" s="22">
        <v>320</v>
      </c>
      <c r="H71" s="22">
        <v>0</v>
      </c>
      <c r="I71" s="22">
        <f>SUM(G71-H71)</f>
        <v>320</v>
      </c>
      <c r="J71" s="22">
        <v>0</v>
      </c>
      <c r="K71" s="22">
        <v>0</v>
      </c>
      <c r="L71" s="22">
        <f>SUM(J71-K71)</f>
        <v>0</v>
      </c>
      <c r="M71" s="22">
        <v>0</v>
      </c>
      <c r="N71" s="22">
        <v>0</v>
      </c>
      <c r="O71" s="22">
        <f>SUM(M71-N71)</f>
        <v>0</v>
      </c>
      <c r="P71" s="22">
        <v>0</v>
      </c>
      <c r="Q71" s="38"/>
      <c r="T71" s="24"/>
    </row>
    <row r="72" spans="1:20" ht="12.75">
      <c r="A72" s="23">
        <v>6550</v>
      </c>
      <c r="B72" s="23">
        <v>6550</v>
      </c>
      <c r="C72" s="3" t="s">
        <v>111</v>
      </c>
      <c r="D72" s="22">
        <v>301051.65</v>
      </c>
      <c r="E72" s="22">
        <v>336448</v>
      </c>
      <c r="F72" s="22">
        <f>+E72-D72</f>
        <v>35396.34999999998</v>
      </c>
      <c r="G72" s="22">
        <v>451711.86</v>
      </c>
      <c r="H72" s="22">
        <v>546498</v>
      </c>
      <c r="I72" s="22">
        <f>SUM(G72-H72)</f>
        <v>-94786.14000000001</v>
      </c>
      <c r="J72" s="22">
        <v>806758.01</v>
      </c>
      <c r="K72" s="22">
        <v>628123</v>
      </c>
      <c r="L72" s="22">
        <f>SUM(J72-K72)</f>
        <v>178635.01</v>
      </c>
      <c r="M72" s="22">
        <v>1159383.96</v>
      </c>
      <c r="N72" s="22">
        <v>701414</v>
      </c>
      <c r="O72" s="22">
        <f>SUM(M72-N72)</f>
        <v>457969.95999999996</v>
      </c>
      <c r="P72" s="22">
        <v>701414</v>
      </c>
      <c r="Q72" s="38"/>
      <c r="T72" s="24"/>
    </row>
    <row r="73" spans="1:20" ht="12.75">
      <c r="A73" s="23">
        <v>6555</v>
      </c>
      <c r="B73" s="23">
        <v>6555</v>
      </c>
      <c r="C73" s="3" t="s">
        <v>112</v>
      </c>
      <c r="D73" s="22">
        <v>11355.5</v>
      </c>
      <c r="E73" s="22">
        <v>52230</v>
      </c>
      <c r="F73" s="22">
        <f>+E73-D73</f>
        <v>40874.5</v>
      </c>
      <c r="G73" s="22">
        <v>11355.5</v>
      </c>
      <c r="H73" s="22">
        <v>52230</v>
      </c>
      <c r="I73" s="22">
        <f>SUM(G73-H73)</f>
        <v>-40874.5</v>
      </c>
      <c r="J73" s="22">
        <v>31716.5</v>
      </c>
      <c r="K73" s="22">
        <v>52230</v>
      </c>
      <c r="L73" s="22">
        <f>SUM(J73-K73)</f>
        <v>-20513.5</v>
      </c>
      <c r="M73" s="22">
        <v>31716.5</v>
      </c>
      <c r="N73" s="22">
        <v>69050</v>
      </c>
      <c r="O73" s="22">
        <f>SUM(M73-N73)</f>
        <v>-37333.5</v>
      </c>
      <c r="P73" s="22">
        <v>69050</v>
      </c>
      <c r="Q73" s="38"/>
      <c r="T73" s="24"/>
    </row>
    <row r="74" spans="1:20" ht="12.75">
      <c r="A74" s="19"/>
      <c r="B74" s="19"/>
      <c r="C74" s="14" t="s">
        <v>46</v>
      </c>
      <c r="D74" s="15">
        <f>SUM(D63:D73)</f>
        <v>1362817.5</v>
      </c>
      <c r="E74" s="15">
        <f aca="true" t="shared" si="24" ref="E74:P74">SUM(E63:E73)</f>
        <v>1279662</v>
      </c>
      <c r="F74" s="15">
        <f t="shared" si="24"/>
        <v>-83155.5</v>
      </c>
      <c r="G74" s="15">
        <f t="shared" si="24"/>
        <v>1686839.52</v>
      </c>
      <c r="H74" s="15">
        <f t="shared" si="24"/>
        <v>2286117</v>
      </c>
      <c r="I74" s="15">
        <f t="shared" si="24"/>
        <v>-599277.48</v>
      </c>
      <c r="J74" s="15">
        <f t="shared" si="24"/>
        <v>2436605.4</v>
      </c>
      <c r="K74" s="15">
        <f t="shared" si="24"/>
        <v>2958402</v>
      </c>
      <c r="L74" s="15">
        <f t="shared" si="24"/>
        <v>-521796.6</v>
      </c>
      <c r="M74" s="15">
        <f t="shared" si="24"/>
        <v>3505279.36</v>
      </c>
      <c r="N74" s="15">
        <f t="shared" si="24"/>
        <v>3760264</v>
      </c>
      <c r="O74" s="15">
        <f t="shared" si="24"/>
        <v>-254984.64000000013</v>
      </c>
      <c r="P74" s="15">
        <f t="shared" si="24"/>
        <v>3760264</v>
      </c>
      <c r="Q74" s="39">
        <f t="shared" si="23"/>
        <v>-254984.64000000013</v>
      </c>
      <c r="T74" s="24"/>
    </row>
    <row r="75" spans="1:20" ht="12.75">
      <c r="A75" s="23"/>
      <c r="B75" s="23"/>
      <c r="C75" s="3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38">
        <f t="shared" si="23"/>
        <v>0</v>
      </c>
      <c r="T75" s="24"/>
    </row>
    <row r="76" spans="1:20" ht="12.75">
      <c r="A76" s="23">
        <v>4225</v>
      </c>
      <c r="B76" s="23">
        <v>4225</v>
      </c>
      <c r="C76" s="3" t="s">
        <v>171</v>
      </c>
      <c r="D76" s="22">
        <v>220832.23</v>
      </c>
      <c r="E76" s="22">
        <v>300500</v>
      </c>
      <c r="F76" s="22">
        <f t="shared" si="19"/>
        <v>79667.76999999999</v>
      </c>
      <c r="G76" s="22">
        <v>222390.68</v>
      </c>
      <c r="H76" s="22">
        <v>602796</v>
      </c>
      <c r="I76" s="22">
        <f t="shared" si="20"/>
        <v>-380405.32</v>
      </c>
      <c r="J76" s="22">
        <v>419894.45999999996</v>
      </c>
      <c r="K76" s="22">
        <v>752796</v>
      </c>
      <c r="L76" s="22">
        <f t="shared" si="21"/>
        <v>-332901.54000000004</v>
      </c>
      <c r="M76" s="22">
        <v>441053.11</v>
      </c>
      <c r="N76" s="22">
        <v>823296</v>
      </c>
      <c r="O76" s="22">
        <f t="shared" si="22"/>
        <v>-382242.89</v>
      </c>
      <c r="P76" s="22">
        <v>823296</v>
      </c>
      <c r="Q76" s="38">
        <f t="shared" si="23"/>
        <v>-382242.89</v>
      </c>
      <c r="T76" s="24"/>
    </row>
    <row r="77" spans="1:20" ht="12.75">
      <c r="A77" s="23">
        <v>4228</v>
      </c>
      <c r="B77" s="23">
        <v>4228</v>
      </c>
      <c r="C77" s="3" t="s">
        <v>172</v>
      </c>
      <c r="D77" s="22">
        <v>0</v>
      </c>
      <c r="E77" s="22">
        <v>0</v>
      </c>
      <c r="F77" s="22">
        <f t="shared" si="19"/>
        <v>0</v>
      </c>
      <c r="G77" s="22">
        <v>0</v>
      </c>
      <c r="H77" s="22">
        <v>0</v>
      </c>
      <c r="I77" s="22">
        <f t="shared" si="20"/>
        <v>0</v>
      </c>
      <c r="J77" s="22">
        <v>0</v>
      </c>
      <c r="K77" s="22">
        <v>5000</v>
      </c>
      <c r="L77" s="22">
        <f t="shared" si="21"/>
        <v>-5000</v>
      </c>
      <c r="M77" s="22">
        <v>0</v>
      </c>
      <c r="N77" s="22">
        <v>10000</v>
      </c>
      <c r="O77" s="22">
        <f t="shared" si="22"/>
        <v>-10000</v>
      </c>
      <c r="P77" s="22">
        <v>10000</v>
      </c>
      <c r="Q77" s="38">
        <f t="shared" si="23"/>
        <v>-10000</v>
      </c>
      <c r="T77" s="24"/>
    </row>
    <row r="78" spans="1:20" ht="12.75">
      <c r="A78" s="23">
        <v>4331</v>
      </c>
      <c r="B78" s="23">
        <v>4331</v>
      </c>
      <c r="C78" s="3" t="s">
        <v>92</v>
      </c>
      <c r="D78" s="22">
        <v>25554.01</v>
      </c>
      <c r="E78" s="22">
        <v>25000</v>
      </c>
      <c r="F78" s="22">
        <f>+E78-D78</f>
        <v>-554.0099999999984</v>
      </c>
      <c r="G78" s="22">
        <v>25554.01</v>
      </c>
      <c r="H78" s="22">
        <v>35500</v>
      </c>
      <c r="I78" s="22">
        <f>SUM(G78-H78)</f>
        <v>-9945.990000000002</v>
      </c>
      <c r="J78" s="22">
        <v>28660.71</v>
      </c>
      <c r="K78" s="22">
        <v>35500</v>
      </c>
      <c r="L78" s="22">
        <f>SUM(J78-K78)</f>
        <v>-6839.290000000001</v>
      </c>
      <c r="M78" s="22">
        <v>28660.71</v>
      </c>
      <c r="N78" s="22">
        <v>60500</v>
      </c>
      <c r="O78" s="22">
        <f>SUM(M78-N78)</f>
        <v>-31839.29</v>
      </c>
      <c r="P78" s="22">
        <v>60500</v>
      </c>
      <c r="Q78" s="38"/>
      <c r="T78" s="24"/>
    </row>
    <row r="79" spans="1:20" ht="12.75">
      <c r="A79" s="23">
        <v>7400</v>
      </c>
      <c r="B79" s="23">
        <v>7400</v>
      </c>
      <c r="C79" s="3" t="s">
        <v>131</v>
      </c>
      <c r="D79" s="22">
        <v>550</v>
      </c>
      <c r="E79" s="22">
        <v>1250</v>
      </c>
      <c r="F79" s="22">
        <f t="shared" si="19"/>
        <v>700</v>
      </c>
      <c r="G79" s="22">
        <v>550</v>
      </c>
      <c r="H79" s="22">
        <v>2500</v>
      </c>
      <c r="I79" s="22">
        <f t="shared" si="20"/>
        <v>-1950</v>
      </c>
      <c r="J79" s="22">
        <v>550</v>
      </c>
      <c r="K79" s="22">
        <v>3750</v>
      </c>
      <c r="L79" s="22">
        <f t="shared" si="21"/>
        <v>-3200</v>
      </c>
      <c r="M79" s="22">
        <v>550</v>
      </c>
      <c r="N79" s="22">
        <v>5000</v>
      </c>
      <c r="O79" s="22">
        <f t="shared" si="22"/>
        <v>-4450</v>
      </c>
      <c r="P79" s="22">
        <v>5000</v>
      </c>
      <c r="Q79" s="38">
        <f t="shared" si="23"/>
        <v>-4450</v>
      </c>
      <c r="T79" s="24"/>
    </row>
    <row r="80" spans="1:20" ht="12.75">
      <c r="A80" s="19"/>
      <c r="B80" s="19"/>
      <c r="C80" s="14" t="s">
        <v>47</v>
      </c>
      <c r="D80" s="15">
        <f aca="true" t="shared" si="25" ref="D80:P80">SUM(D76:D79)</f>
        <v>246936.24000000002</v>
      </c>
      <c r="E80" s="15">
        <f t="shared" si="25"/>
        <v>326750</v>
      </c>
      <c r="F80" s="15">
        <f t="shared" si="25"/>
        <v>79813.76</v>
      </c>
      <c r="G80" s="15">
        <f t="shared" si="25"/>
        <v>248494.69</v>
      </c>
      <c r="H80" s="15">
        <f t="shared" si="25"/>
        <v>640796</v>
      </c>
      <c r="I80" s="15">
        <f t="shared" si="25"/>
        <v>-392301.31</v>
      </c>
      <c r="J80" s="15">
        <f t="shared" si="25"/>
        <v>449105.17</v>
      </c>
      <c r="K80" s="15">
        <f t="shared" si="25"/>
        <v>797046</v>
      </c>
      <c r="L80" s="15">
        <f t="shared" si="25"/>
        <v>-347940.83</v>
      </c>
      <c r="M80" s="15">
        <f t="shared" si="25"/>
        <v>470263.82</v>
      </c>
      <c r="N80" s="15">
        <f t="shared" si="25"/>
        <v>898796</v>
      </c>
      <c r="O80" s="15">
        <f t="shared" si="25"/>
        <v>-428532.18</v>
      </c>
      <c r="P80" s="15">
        <f t="shared" si="25"/>
        <v>898796</v>
      </c>
      <c r="Q80" s="39">
        <f>SUM(M80-P80)</f>
        <v>-428532.18</v>
      </c>
      <c r="T80" s="24"/>
    </row>
    <row r="81" spans="1:20" ht="12.75">
      <c r="A81" s="23"/>
      <c r="B81" s="23"/>
      <c r="C81" s="3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38">
        <f>SUM(M81-P81)</f>
        <v>0</v>
      </c>
      <c r="T81" s="24"/>
    </row>
    <row r="82" spans="1:20" ht="12.75">
      <c r="A82" s="23">
        <v>4300</v>
      </c>
      <c r="B82" s="23">
        <v>4300</v>
      </c>
      <c r="C82" s="3" t="s">
        <v>91</v>
      </c>
      <c r="D82" s="22">
        <v>223954.68</v>
      </c>
      <c r="E82" s="22">
        <v>108000</v>
      </c>
      <c r="F82" s="22">
        <f>+E82-D82</f>
        <v>-115954.68</v>
      </c>
      <c r="G82" s="22">
        <v>286451.43</v>
      </c>
      <c r="H82" s="22">
        <v>493000</v>
      </c>
      <c r="I82" s="22">
        <f>SUM(G82-H82)</f>
        <v>-206548.57</v>
      </c>
      <c r="J82" s="22">
        <v>559078.68</v>
      </c>
      <c r="K82" s="22">
        <v>651000</v>
      </c>
      <c r="L82" s="22">
        <f>SUM(J82-K82)</f>
        <v>-91921.31999999995</v>
      </c>
      <c r="M82" s="22">
        <v>1199901.73</v>
      </c>
      <c r="N82" s="22">
        <v>918000</v>
      </c>
      <c r="O82" s="22">
        <f>SUM(M82-N82)</f>
        <v>281901.73</v>
      </c>
      <c r="P82" s="22">
        <v>918000</v>
      </c>
      <c r="Q82" s="38"/>
      <c r="T82" s="24"/>
    </row>
    <row r="83" spans="1:20" ht="12.75">
      <c r="A83" s="23">
        <v>4400</v>
      </c>
      <c r="B83" s="23">
        <v>4400</v>
      </c>
      <c r="C83" s="3" t="s">
        <v>173</v>
      </c>
      <c r="D83" s="22">
        <v>0</v>
      </c>
      <c r="E83" s="22">
        <v>1500</v>
      </c>
      <c r="F83" s="22">
        <f>+E83-D83</f>
        <v>1500</v>
      </c>
      <c r="G83" s="22">
        <v>0</v>
      </c>
      <c r="H83" s="22">
        <v>1500</v>
      </c>
      <c r="I83" s="22">
        <f>SUM(G83-H83)</f>
        <v>-1500</v>
      </c>
      <c r="J83" s="22">
        <v>0</v>
      </c>
      <c r="K83" s="22">
        <v>1500</v>
      </c>
      <c r="L83" s="22">
        <f>SUM(J83-K83)</f>
        <v>-1500</v>
      </c>
      <c r="M83" s="22">
        <v>0</v>
      </c>
      <c r="N83" s="22">
        <v>1500</v>
      </c>
      <c r="O83" s="22">
        <f>SUM(M83-N83)</f>
        <v>-1500</v>
      </c>
      <c r="P83" s="22">
        <v>1500</v>
      </c>
      <c r="Q83" s="38"/>
      <c r="T83" s="24"/>
    </row>
    <row r="84" spans="1:20" ht="12.75">
      <c r="A84" s="23">
        <v>4990</v>
      </c>
      <c r="B84" s="23">
        <v>4990</v>
      </c>
      <c r="C84" s="3" t="s">
        <v>93</v>
      </c>
      <c r="D84" s="22">
        <v>-59868</v>
      </c>
      <c r="E84" s="22">
        <v>0</v>
      </c>
      <c r="F84" s="22">
        <f>+E84-D84</f>
        <v>59868</v>
      </c>
      <c r="G84" s="22">
        <v>-21009</v>
      </c>
      <c r="H84" s="22">
        <v>15000</v>
      </c>
      <c r="I84" s="22">
        <f>SUM(G84-H84)</f>
        <v>-36009</v>
      </c>
      <c r="J84" s="22">
        <v>55936</v>
      </c>
      <c r="K84" s="22">
        <v>15000</v>
      </c>
      <c r="L84" s="22">
        <f>SUM(J84-K84)</f>
        <v>40936</v>
      </c>
      <c r="M84" s="22">
        <v>27796</v>
      </c>
      <c r="N84" s="22">
        <v>15000</v>
      </c>
      <c r="O84" s="22">
        <f>SUM(M84-N84)</f>
        <v>12796</v>
      </c>
      <c r="P84" s="22">
        <v>15000</v>
      </c>
      <c r="Q84" s="38"/>
      <c r="T84" s="24"/>
    </row>
    <row r="85" spans="1:20" ht="12.75">
      <c r="A85" s="19"/>
      <c r="B85" s="19"/>
      <c r="C85" s="14" t="s">
        <v>48</v>
      </c>
      <c r="D85" s="15">
        <f aca="true" t="shared" si="26" ref="D85:P85">SUM(D82:D84)</f>
        <v>164086.68</v>
      </c>
      <c r="E85" s="15">
        <f t="shared" si="26"/>
        <v>109500</v>
      </c>
      <c r="F85" s="15">
        <f t="shared" si="26"/>
        <v>-54586.67999999999</v>
      </c>
      <c r="G85" s="15">
        <f t="shared" si="26"/>
        <v>265442.43</v>
      </c>
      <c r="H85" s="15">
        <f t="shared" si="26"/>
        <v>509500</v>
      </c>
      <c r="I85" s="15">
        <f t="shared" si="26"/>
        <v>-244057.57</v>
      </c>
      <c r="J85" s="15">
        <f t="shared" si="26"/>
        <v>615014.68</v>
      </c>
      <c r="K85" s="15">
        <f t="shared" si="26"/>
        <v>667500</v>
      </c>
      <c r="L85" s="15">
        <f t="shared" si="26"/>
        <v>-52485.31999999995</v>
      </c>
      <c r="M85" s="15">
        <f t="shared" si="26"/>
        <v>1227697.73</v>
      </c>
      <c r="N85" s="15">
        <f t="shared" si="26"/>
        <v>934500</v>
      </c>
      <c r="O85" s="15">
        <f t="shared" si="26"/>
        <v>293197.73</v>
      </c>
      <c r="P85" s="15">
        <f t="shared" si="26"/>
        <v>934500</v>
      </c>
      <c r="Q85" s="39"/>
      <c r="T85" s="24"/>
    </row>
    <row r="86" spans="1:20" ht="12.75">
      <c r="A86" s="23"/>
      <c r="B86" s="23"/>
      <c r="C86" s="3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38"/>
      <c r="T86" s="24"/>
    </row>
    <row r="87" spans="1:20" ht="12.75">
      <c r="A87" s="19"/>
      <c r="B87" s="19"/>
      <c r="C87" s="14" t="s">
        <v>7</v>
      </c>
      <c r="D87" s="15">
        <f aca="true" t="shared" si="27" ref="D87:P87">+D85+D80+D74</f>
        <v>1773840.42</v>
      </c>
      <c r="E87" s="15">
        <f t="shared" si="27"/>
        <v>1715912</v>
      </c>
      <c r="F87" s="15">
        <f t="shared" si="27"/>
        <v>-57928.42</v>
      </c>
      <c r="G87" s="15">
        <f t="shared" si="27"/>
        <v>2200776.64</v>
      </c>
      <c r="H87" s="15">
        <f t="shared" si="27"/>
        <v>3436413</v>
      </c>
      <c r="I87" s="15">
        <f t="shared" si="27"/>
        <v>-1235636.3599999999</v>
      </c>
      <c r="J87" s="15">
        <f t="shared" si="27"/>
        <v>3500725.25</v>
      </c>
      <c r="K87" s="15">
        <f t="shared" si="27"/>
        <v>4422948</v>
      </c>
      <c r="L87" s="15">
        <f t="shared" si="27"/>
        <v>-922222.75</v>
      </c>
      <c r="M87" s="15">
        <f t="shared" si="27"/>
        <v>5203240.91</v>
      </c>
      <c r="N87" s="15">
        <f t="shared" si="27"/>
        <v>5593560</v>
      </c>
      <c r="O87" s="15">
        <f t="shared" si="27"/>
        <v>-390319.09000000014</v>
      </c>
      <c r="P87" s="15">
        <f t="shared" si="27"/>
        <v>5593560</v>
      </c>
      <c r="Q87" s="39">
        <f t="shared" si="23"/>
        <v>-390319.08999999985</v>
      </c>
      <c r="T87" s="24"/>
    </row>
    <row r="88" spans="1:20" ht="12.75">
      <c r="A88" s="23"/>
      <c r="B88" s="23"/>
      <c r="C88" s="3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38"/>
      <c r="T88" s="24"/>
    </row>
    <row r="89" spans="1:20" ht="12.75">
      <c r="A89" s="23">
        <v>4240</v>
      </c>
      <c r="B89" s="23">
        <v>4240</v>
      </c>
      <c r="C89" s="3" t="s">
        <v>87</v>
      </c>
      <c r="D89" s="22">
        <v>57655</v>
      </c>
      <c r="E89" s="22">
        <v>6000</v>
      </c>
      <c r="F89" s="22">
        <f aca="true" t="shared" si="28" ref="F89:F115">+E89-D89</f>
        <v>-51655</v>
      </c>
      <c r="G89" s="22">
        <v>67455</v>
      </c>
      <c r="H89" s="22">
        <v>12000</v>
      </c>
      <c r="I89" s="22">
        <f>SUM(G89-H89)</f>
        <v>55455</v>
      </c>
      <c r="J89" s="22">
        <v>156195.57</v>
      </c>
      <c r="K89" s="22">
        <v>18000</v>
      </c>
      <c r="L89" s="22">
        <f aca="true" t="shared" si="29" ref="L89:L115">SUM(J89-K89)</f>
        <v>138195.57</v>
      </c>
      <c r="M89" s="22">
        <v>312905.57</v>
      </c>
      <c r="N89" s="22">
        <v>24000</v>
      </c>
      <c r="O89" s="22">
        <f aca="true" t="shared" si="30" ref="O89:O115">SUM(M89-N89)</f>
        <v>288905.57</v>
      </c>
      <c r="P89" s="22">
        <v>24000</v>
      </c>
      <c r="Q89" s="38">
        <f aca="true" t="shared" si="31" ref="Q89:Q116">SUM(M89-P89)</f>
        <v>288905.57</v>
      </c>
      <c r="T89" s="24"/>
    </row>
    <row r="90" spans="1:20" ht="12.75">
      <c r="A90" s="23">
        <v>4250</v>
      </c>
      <c r="B90" s="23">
        <v>4250</v>
      </c>
      <c r="C90" s="3" t="s">
        <v>89</v>
      </c>
      <c r="D90" s="22">
        <v>7374</v>
      </c>
      <c r="E90" s="22">
        <v>35000</v>
      </c>
      <c r="F90" s="22">
        <f t="shared" si="28"/>
        <v>27626</v>
      </c>
      <c r="G90" s="22">
        <v>8760</v>
      </c>
      <c r="H90" s="22">
        <v>125000</v>
      </c>
      <c r="I90" s="22">
        <f>SUM(G90-H90)</f>
        <v>-116240</v>
      </c>
      <c r="J90" s="22">
        <v>27551.76</v>
      </c>
      <c r="K90" s="22">
        <v>181500</v>
      </c>
      <c r="L90" s="22">
        <f>SUM(J90-K90)</f>
        <v>-153948.24</v>
      </c>
      <c r="M90" s="22">
        <v>46359.26</v>
      </c>
      <c r="N90" s="22">
        <v>206500</v>
      </c>
      <c r="O90" s="22">
        <f>SUM(M90-N90)</f>
        <v>-160140.74</v>
      </c>
      <c r="P90" s="22">
        <v>206500</v>
      </c>
      <c r="Q90" s="38">
        <f>SUM(M90-P90)</f>
        <v>-160140.74</v>
      </c>
      <c r="T90" s="24"/>
    </row>
    <row r="91" spans="1:20" ht="12.75">
      <c r="A91" s="23">
        <v>5000</v>
      </c>
      <c r="B91" s="23">
        <v>5000</v>
      </c>
      <c r="C91" s="3" t="s">
        <v>94</v>
      </c>
      <c r="D91" s="22">
        <v>1466322.23</v>
      </c>
      <c r="E91" s="22">
        <v>1354000</v>
      </c>
      <c r="F91" s="22">
        <f t="shared" si="28"/>
        <v>-112322.22999999998</v>
      </c>
      <c r="G91" s="22">
        <v>2440352.73</v>
      </c>
      <c r="H91" s="22">
        <v>2698000</v>
      </c>
      <c r="I91" s="22">
        <f>SUM(G91-H91)</f>
        <v>-257647.27000000002</v>
      </c>
      <c r="J91" s="22">
        <v>3471707.2199999997</v>
      </c>
      <c r="K91" s="22">
        <v>3942000</v>
      </c>
      <c r="L91" s="22">
        <f>SUM(J91-K91)</f>
        <v>-470292.78000000026</v>
      </c>
      <c r="M91" s="22">
        <v>4970936.71</v>
      </c>
      <c r="N91" s="22">
        <v>5396000</v>
      </c>
      <c r="O91" s="22">
        <f>SUM(M91-N91)</f>
        <v>-425063.29000000004</v>
      </c>
      <c r="P91" s="22">
        <v>5396000</v>
      </c>
      <c r="Q91" s="38">
        <f>SUM(M91-P91)</f>
        <v>-425063.29000000004</v>
      </c>
      <c r="T91" s="24"/>
    </row>
    <row r="92" spans="1:20" ht="12.75">
      <c r="A92" s="23">
        <v>5006</v>
      </c>
      <c r="B92" s="23">
        <v>5006</v>
      </c>
      <c r="C92" s="3" t="s">
        <v>155</v>
      </c>
      <c r="D92" s="22">
        <v>0</v>
      </c>
      <c r="E92" s="22">
        <v>0</v>
      </c>
      <c r="F92" s="22">
        <f t="shared" si="28"/>
        <v>0</v>
      </c>
      <c r="G92" s="22">
        <v>0</v>
      </c>
      <c r="H92" s="22">
        <v>0</v>
      </c>
      <c r="I92" s="22">
        <f>SUM(G92-H92)</f>
        <v>0</v>
      </c>
      <c r="J92" s="22">
        <v>0</v>
      </c>
      <c r="K92" s="22">
        <v>0</v>
      </c>
      <c r="L92" s="22">
        <f>SUM(J92-K92)</f>
        <v>0</v>
      </c>
      <c r="M92" s="22">
        <v>0</v>
      </c>
      <c r="N92" s="22">
        <v>0</v>
      </c>
      <c r="O92" s="22">
        <f>SUM(M92-N92)</f>
        <v>0</v>
      </c>
      <c r="P92" s="22">
        <v>0</v>
      </c>
      <c r="Q92" s="38"/>
      <c r="T92" s="24"/>
    </row>
    <row r="93" spans="1:20" ht="12.75">
      <c r="A93" s="23">
        <v>5007</v>
      </c>
      <c r="B93" s="23">
        <v>5007</v>
      </c>
      <c r="C93" s="3" t="s">
        <v>36</v>
      </c>
      <c r="D93" s="22">
        <v>102910</v>
      </c>
      <c r="E93" s="22">
        <v>280000</v>
      </c>
      <c r="F93" s="22">
        <f t="shared" si="28"/>
        <v>177090</v>
      </c>
      <c r="G93" s="22">
        <v>183760</v>
      </c>
      <c r="H93" s="22">
        <v>710000</v>
      </c>
      <c r="I93" s="22">
        <f aca="true" t="shared" si="32" ref="I93:I115">SUM(G93-H93)</f>
        <v>-526240</v>
      </c>
      <c r="J93" s="22">
        <v>357785</v>
      </c>
      <c r="K93" s="22">
        <v>900000</v>
      </c>
      <c r="L93" s="22">
        <f t="shared" si="29"/>
        <v>-542215</v>
      </c>
      <c r="M93" s="22">
        <v>627492</v>
      </c>
      <c r="N93" s="22">
        <v>1100000</v>
      </c>
      <c r="O93" s="22">
        <f t="shared" si="30"/>
        <v>-472508</v>
      </c>
      <c r="P93" s="22">
        <v>1100000</v>
      </c>
      <c r="Q93" s="38">
        <f t="shared" si="31"/>
        <v>-472508</v>
      </c>
      <c r="T93" s="24"/>
    </row>
    <row r="94" spans="1:20" ht="12.75">
      <c r="A94" s="23">
        <v>5008</v>
      </c>
      <c r="B94" s="23">
        <v>5008</v>
      </c>
      <c r="C94" s="3" t="s">
        <v>165</v>
      </c>
      <c r="D94" s="22">
        <v>0</v>
      </c>
      <c r="E94" s="22">
        <v>0</v>
      </c>
      <c r="F94" s="22">
        <f>+E94-D94</f>
        <v>0</v>
      </c>
      <c r="G94" s="22">
        <v>0</v>
      </c>
      <c r="H94" s="22">
        <v>0</v>
      </c>
      <c r="I94" s="22">
        <f>SUM(G94-H94)</f>
        <v>0</v>
      </c>
      <c r="J94" s="22">
        <v>0</v>
      </c>
      <c r="K94" s="22">
        <v>0</v>
      </c>
      <c r="L94" s="22">
        <f>SUM(J94-K94)</f>
        <v>0</v>
      </c>
      <c r="M94" s="22">
        <v>0</v>
      </c>
      <c r="N94" s="22">
        <v>0</v>
      </c>
      <c r="O94" s="22">
        <f>SUM(M94-N94)</f>
        <v>0</v>
      </c>
      <c r="P94" s="22">
        <v>0</v>
      </c>
      <c r="Q94" s="38">
        <f>SUM(M94-P94)</f>
        <v>0</v>
      </c>
      <c r="T94" s="24"/>
    </row>
    <row r="95" spans="1:20" ht="12.75">
      <c r="A95" s="23">
        <v>5010</v>
      </c>
      <c r="B95" s="23">
        <v>5010</v>
      </c>
      <c r="C95" s="3" t="s">
        <v>95</v>
      </c>
      <c r="D95" s="22">
        <v>0</v>
      </c>
      <c r="E95" s="22">
        <v>0</v>
      </c>
      <c r="F95" s="22">
        <f t="shared" si="28"/>
        <v>0</v>
      </c>
      <c r="G95" s="22">
        <v>0</v>
      </c>
      <c r="H95" s="22">
        <v>0</v>
      </c>
      <c r="I95" s="22">
        <f t="shared" si="32"/>
        <v>0</v>
      </c>
      <c r="J95" s="22">
        <v>6757.7</v>
      </c>
      <c r="K95" s="22">
        <v>0</v>
      </c>
      <c r="L95" s="22">
        <f t="shared" si="29"/>
        <v>6757.7</v>
      </c>
      <c r="M95" s="22">
        <v>19382.5</v>
      </c>
      <c r="N95" s="22">
        <v>0</v>
      </c>
      <c r="O95" s="22">
        <f t="shared" si="30"/>
        <v>19382.5</v>
      </c>
      <c r="P95" s="22">
        <v>0</v>
      </c>
      <c r="Q95" s="38">
        <f t="shared" si="31"/>
        <v>19382.5</v>
      </c>
      <c r="T95" s="24"/>
    </row>
    <row r="96" spans="1:20" ht="12.75">
      <c r="A96" s="23">
        <v>5040</v>
      </c>
      <c r="B96" s="23">
        <v>5040</v>
      </c>
      <c r="C96" s="3" t="s">
        <v>26</v>
      </c>
      <c r="D96" s="22">
        <v>0</v>
      </c>
      <c r="E96" s="22">
        <v>0</v>
      </c>
      <c r="F96" s="22">
        <f t="shared" si="28"/>
        <v>0</v>
      </c>
      <c r="G96" s="22">
        <v>0</v>
      </c>
      <c r="H96" s="22">
        <v>0</v>
      </c>
      <c r="I96" s="22">
        <f t="shared" si="32"/>
        <v>0</v>
      </c>
      <c r="J96" s="22">
        <v>0</v>
      </c>
      <c r="K96" s="22">
        <v>0</v>
      </c>
      <c r="L96" s="22">
        <f t="shared" si="29"/>
        <v>0</v>
      </c>
      <c r="M96" s="22">
        <v>0</v>
      </c>
      <c r="N96" s="22">
        <v>0</v>
      </c>
      <c r="O96" s="22">
        <f t="shared" si="30"/>
        <v>0</v>
      </c>
      <c r="P96" s="22">
        <v>0</v>
      </c>
      <c r="Q96" s="38">
        <f t="shared" si="31"/>
        <v>0</v>
      </c>
      <c r="T96" s="24"/>
    </row>
    <row r="97" spans="1:20" ht="12.75">
      <c r="A97" s="23">
        <v>5050</v>
      </c>
      <c r="B97" s="23">
        <v>5050</v>
      </c>
      <c r="C97" s="3" t="s">
        <v>174</v>
      </c>
      <c r="D97" s="22">
        <v>-276720</v>
      </c>
      <c r="E97" s="22">
        <v>-60000</v>
      </c>
      <c r="F97" s="22">
        <f>+E97-D97</f>
        <v>216720</v>
      </c>
      <c r="G97" s="22">
        <v>-486968</v>
      </c>
      <c r="H97" s="22">
        <v>-100000</v>
      </c>
      <c r="I97" s="22">
        <f>SUM(G97-H97)</f>
        <v>-386968</v>
      </c>
      <c r="J97" s="22">
        <v>-654005</v>
      </c>
      <c r="K97" s="22">
        <v>-100000</v>
      </c>
      <c r="L97" s="22">
        <f>SUM(J97-K97)</f>
        <v>-554005</v>
      </c>
      <c r="M97" s="22">
        <v>-742442</v>
      </c>
      <c r="N97" s="22">
        <v>-100000</v>
      </c>
      <c r="O97" s="22">
        <f>SUM(M97-N97)</f>
        <v>-642442</v>
      </c>
      <c r="P97" s="22">
        <v>-100000</v>
      </c>
      <c r="Q97" s="38">
        <f>SUM(M97-P97)</f>
        <v>-642442</v>
      </c>
      <c r="T97" s="24"/>
    </row>
    <row r="98" spans="1:20" ht="12.75">
      <c r="A98" s="23">
        <v>5090</v>
      </c>
      <c r="B98" s="23">
        <v>5090</v>
      </c>
      <c r="C98" s="3" t="s">
        <v>96</v>
      </c>
      <c r="D98" s="22">
        <v>0</v>
      </c>
      <c r="E98" s="22">
        <v>0</v>
      </c>
      <c r="F98" s="22">
        <f t="shared" si="28"/>
        <v>0</v>
      </c>
      <c r="G98" s="22">
        <v>0</v>
      </c>
      <c r="H98" s="22">
        <v>0</v>
      </c>
      <c r="I98" s="22">
        <f t="shared" si="32"/>
        <v>0</v>
      </c>
      <c r="J98" s="22">
        <v>0</v>
      </c>
      <c r="K98" s="22">
        <v>0</v>
      </c>
      <c r="L98" s="22">
        <f t="shared" si="29"/>
        <v>0</v>
      </c>
      <c r="M98" s="22">
        <v>63050</v>
      </c>
      <c r="N98" s="22">
        <v>0</v>
      </c>
      <c r="O98" s="22">
        <f t="shared" si="30"/>
        <v>63050</v>
      </c>
      <c r="P98" s="22">
        <v>0</v>
      </c>
      <c r="Q98" s="38">
        <f t="shared" si="31"/>
        <v>63050</v>
      </c>
      <c r="T98" s="24"/>
    </row>
    <row r="99" spans="1:20" ht="12.75">
      <c r="A99" s="23">
        <v>5100</v>
      </c>
      <c r="B99" s="23">
        <v>5100</v>
      </c>
      <c r="C99" s="3" t="s">
        <v>31</v>
      </c>
      <c r="D99" s="22">
        <v>356679</v>
      </c>
      <c r="E99" s="22">
        <v>337500</v>
      </c>
      <c r="F99" s="22">
        <f t="shared" si="28"/>
        <v>-19179</v>
      </c>
      <c r="G99" s="22">
        <v>489404</v>
      </c>
      <c r="H99" s="22">
        <v>507000</v>
      </c>
      <c r="I99" s="22">
        <f t="shared" si="32"/>
        <v>-17596</v>
      </c>
      <c r="J99" s="22">
        <v>571101</v>
      </c>
      <c r="K99" s="22">
        <v>573750</v>
      </c>
      <c r="L99" s="22">
        <f t="shared" si="29"/>
        <v>-2649</v>
      </c>
      <c r="M99" s="22">
        <v>867037</v>
      </c>
      <c r="N99" s="22">
        <v>892350</v>
      </c>
      <c r="O99" s="22">
        <f t="shared" si="30"/>
        <v>-25313</v>
      </c>
      <c r="P99" s="22">
        <v>892350</v>
      </c>
      <c r="Q99" s="38">
        <f t="shared" si="31"/>
        <v>-25313</v>
      </c>
      <c r="T99" s="24"/>
    </row>
    <row r="100" spans="1:20" ht="12.75">
      <c r="A100" s="23">
        <v>5180</v>
      </c>
      <c r="B100" s="23">
        <v>5180</v>
      </c>
      <c r="C100" s="3" t="s">
        <v>97</v>
      </c>
      <c r="D100" s="22">
        <v>180573.04</v>
      </c>
      <c r="E100" s="22">
        <v>224894</v>
      </c>
      <c r="F100" s="22">
        <f t="shared" si="28"/>
        <v>44320.95999999999</v>
      </c>
      <c r="G100" s="22">
        <v>300187.70999999996</v>
      </c>
      <c r="H100" s="22">
        <v>454828</v>
      </c>
      <c r="I100" s="22">
        <f t="shared" si="32"/>
        <v>-154640.29000000004</v>
      </c>
      <c r="J100" s="22">
        <v>429220.36</v>
      </c>
      <c r="K100" s="22">
        <v>616712</v>
      </c>
      <c r="L100" s="22">
        <f t="shared" si="29"/>
        <v>-187491.64</v>
      </c>
      <c r="M100" s="22">
        <v>615559.01</v>
      </c>
      <c r="N100" s="22">
        <v>860598</v>
      </c>
      <c r="O100" s="22">
        <f t="shared" si="30"/>
        <v>-245038.99</v>
      </c>
      <c r="P100" s="22">
        <v>860598</v>
      </c>
      <c r="Q100" s="38">
        <f t="shared" si="31"/>
        <v>-245038.99</v>
      </c>
      <c r="T100" s="24"/>
    </row>
    <row r="101" spans="1:20" ht="12.75">
      <c r="A101" s="23">
        <v>5182</v>
      </c>
      <c r="B101" s="23">
        <v>5182</v>
      </c>
      <c r="C101" s="3" t="s">
        <v>98</v>
      </c>
      <c r="D101" s="22">
        <v>25460.770000000004</v>
      </c>
      <c r="E101" s="22">
        <v>27949</v>
      </c>
      <c r="F101" s="22">
        <f t="shared" si="28"/>
        <v>2488.229999999996</v>
      </c>
      <c r="G101" s="22">
        <v>42326.44</v>
      </c>
      <c r="H101" s="22">
        <v>56435</v>
      </c>
      <c r="I101" s="22">
        <f t="shared" si="32"/>
        <v>-14108.559999999998</v>
      </c>
      <c r="J101" s="22">
        <v>60520.04</v>
      </c>
      <c r="K101" s="22">
        <v>82861</v>
      </c>
      <c r="L101" s="22">
        <f t="shared" si="29"/>
        <v>-22340.96</v>
      </c>
      <c r="M101" s="22">
        <v>86793.8</v>
      </c>
      <c r="N101" s="22">
        <v>108148</v>
      </c>
      <c r="O101" s="22">
        <f t="shared" si="30"/>
        <v>-21354.199999999997</v>
      </c>
      <c r="P101" s="22">
        <v>108148</v>
      </c>
      <c r="Q101" s="38">
        <f t="shared" si="31"/>
        <v>-21354.199999999997</v>
      </c>
      <c r="T101" s="24"/>
    </row>
    <row r="102" spans="1:20" ht="12.75">
      <c r="A102" s="23">
        <v>5210</v>
      </c>
      <c r="B102" s="23">
        <v>5210</v>
      </c>
      <c r="C102" s="3" t="s">
        <v>99</v>
      </c>
      <c r="D102" s="22">
        <v>1830</v>
      </c>
      <c r="E102" s="22">
        <v>1000</v>
      </c>
      <c r="F102" s="22">
        <f t="shared" si="28"/>
        <v>-830</v>
      </c>
      <c r="G102" s="22">
        <v>4026</v>
      </c>
      <c r="H102" s="22">
        <v>2000</v>
      </c>
      <c r="I102" s="22">
        <f t="shared" si="32"/>
        <v>2026</v>
      </c>
      <c r="J102" s="22">
        <v>5856</v>
      </c>
      <c r="K102" s="22">
        <v>3000</v>
      </c>
      <c r="L102" s="22">
        <f t="shared" si="29"/>
        <v>2856</v>
      </c>
      <c r="M102" s="22">
        <v>8052</v>
      </c>
      <c r="N102" s="22">
        <v>4000</v>
      </c>
      <c r="O102" s="22">
        <f t="shared" si="30"/>
        <v>4052</v>
      </c>
      <c r="P102" s="22">
        <v>4000</v>
      </c>
      <c r="Q102" s="38">
        <f t="shared" si="31"/>
        <v>4052</v>
      </c>
      <c r="T102" s="24"/>
    </row>
    <row r="103" spans="1:20" ht="12.75">
      <c r="A103" s="23">
        <v>5230</v>
      </c>
      <c r="B103" s="23">
        <v>5230</v>
      </c>
      <c r="C103" s="3" t="s">
        <v>32</v>
      </c>
      <c r="D103" s="22">
        <v>0</v>
      </c>
      <c r="E103" s="22">
        <v>0</v>
      </c>
      <c r="F103" s="22">
        <f t="shared" si="28"/>
        <v>0</v>
      </c>
      <c r="G103" s="22">
        <v>0</v>
      </c>
      <c r="H103" s="22">
        <v>0</v>
      </c>
      <c r="I103" s="22">
        <f t="shared" si="32"/>
        <v>0</v>
      </c>
      <c r="J103" s="22">
        <v>0</v>
      </c>
      <c r="K103" s="22">
        <v>0</v>
      </c>
      <c r="L103" s="22">
        <f t="shared" si="29"/>
        <v>0</v>
      </c>
      <c r="M103" s="22">
        <v>0</v>
      </c>
      <c r="N103" s="22">
        <v>0</v>
      </c>
      <c r="O103" s="22">
        <f t="shared" si="30"/>
        <v>0</v>
      </c>
      <c r="P103" s="22">
        <v>0</v>
      </c>
      <c r="Q103" s="38">
        <f t="shared" si="31"/>
        <v>0</v>
      </c>
      <c r="T103" s="24"/>
    </row>
    <row r="104" spans="1:20" ht="12.75">
      <c r="A104" s="23">
        <v>5231</v>
      </c>
      <c r="B104" s="23">
        <v>5231</v>
      </c>
      <c r="C104" s="3" t="s">
        <v>33</v>
      </c>
      <c r="D104" s="22">
        <v>0</v>
      </c>
      <c r="E104" s="22">
        <v>0</v>
      </c>
      <c r="F104" s="22">
        <f t="shared" si="28"/>
        <v>0</v>
      </c>
      <c r="G104" s="22">
        <v>0</v>
      </c>
      <c r="H104" s="22">
        <v>0</v>
      </c>
      <c r="I104" s="22">
        <f t="shared" si="32"/>
        <v>0</v>
      </c>
      <c r="J104" s="22">
        <v>0</v>
      </c>
      <c r="K104" s="22">
        <v>0</v>
      </c>
      <c r="L104" s="22">
        <f t="shared" si="29"/>
        <v>0</v>
      </c>
      <c r="M104" s="22">
        <v>0</v>
      </c>
      <c r="N104" s="22">
        <v>0</v>
      </c>
      <c r="O104" s="22">
        <f t="shared" si="30"/>
        <v>0</v>
      </c>
      <c r="P104" s="22">
        <v>0</v>
      </c>
      <c r="Q104" s="38">
        <f t="shared" si="31"/>
        <v>0</v>
      </c>
      <c r="T104" s="24"/>
    </row>
    <row r="105" spans="1:20" ht="12.75">
      <c r="A105" s="23">
        <v>5250</v>
      </c>
      <c r="B105" s="23">
        <v>5250</v>
      </c>
      <c r="C105" s="3" t="s">
        <v>100</v>
      </c>
      <c r="D105" s="22">
        <v>0</v>
      </c>
      <c r="E105" s="22">
        <v>0</v>
      </c>
      <c r="F105" s="22">
        <f t="shared" si="28"/>
        <v>0</v>
      </c>
      <c r="G105" s="22">
        <v>0</v>
      </c>
      <c r="H105" s="22">
        <v>0</v>
      </c>
      <c r="I105" s="22">
        <f t="shared" si="32"/>
        <v>0</v>
      </c>
      <c r="J105" s="22">
        <v>0</v>
      </c>
      <c r="K105" s="22">
        <v>0</v>
      </c>
      <c r="L105" s="22">
        <f t="shared" si="29"/>
        <v>0</v>
      </c>
      <c r="M105" s="22">
        <v>59067</v>
      </c>
      <c r="N105" s="22">
        <v>15000</v>
      </c>
      <c r="O105" s="22">
        <f t="shared" si="30"/>
        <v>44067</v>
      </c>
      <c r="P105" s="22">
        <v>15000</v>
      </c>
      <c r="Q105" s="38">
        <f t="shared" si="31"/>
        <v>44067</v>
      </c>
      <c r="T105" s="24"/>
    </row>
    <row r="106" spans="1:20" ht="12.75">
      <c r="A106" s="23">
        <v>5290</v>
      </c>
      <c r="B106" s="23">
        <v>5290</v>
      </c>
      <c r="C106" s="3" t="s">
        <v>101</v>
      </c>
      <c r="D106" s="22">
        <v>-1830</v>
      </c>
      <c r="E106" s="22">
        <v>0</v>
      </c>
      <c r="F106" s="22">
        <f t="shared" si="28"/>
        <v>1830</v>
      </c>
      <c r="G106" s="22">
        <v>-4026</v>
      </c>
      <c r="H106" s="22">
        <v>0</v>
      </c>
      <c r="I106" s="22">
        <f t="shared" si="32"/>
        <v>-4026</v>
      </c>
      <c r="J106" s="22">
        <v>-5856</v>
      </c>
      <c r="K106" s="22">
        <v>0</v>
      </c>
      <c r="L106" s="22">
        <f t="shared" si="29"/>
        <v>-5856</v>
      </c>
      <c r="M106" s="22">
        <v>-67119</v>
      </c>
      <c r="N106" s="22">
        <v>0</v>
      </c>
      <c r="O106" s="22">
        <f t="shared" si="30"/>
        <v>-67119</v>
      </c>
      <c r="P106" s="22">
        <v>0</v>
      </c>
      <c r="Q106" s="38">
        <f t="shared" si="31"/>
        <v>-67119</v>
      </c>
      <c r="T106" s="24"/>
    </row>
    <row r="107" spans="1:20" ht="12.75">
      <c r="A107" s="23">
        <v>5330</v>
      </c>
      <c r="B107" s="23">
        <v>5330</v>
      </c>
      <c r="C107" s="3" t="s">
        <v>102</v>
      </c>
      <c r="D107" s="22">
        <v>0</v>
      </c>
      <c r="E107" s="22">
        <v>0</v>
      </c>
      <c r="F107" s="22">
        <f t="shared" si="28"/>
        <v>0</v>
      </c>
      <c r="G107" s="22">
        <v>0</v>
      </c>
      <c r="H107" s="22">
        <v>0</v>
      </c>
      <c r="I107" s="22">
        <f t="shared" si="32"/>
        <v>0</v>
      </c>
      <c r="J107" s="22">
        <v>0</v>
      </c>
      <c r="K107" s="22">
        <v>0</v>
      </c>
      <c r="L107" s="22">
        <f t="shared" si="29"/>
        <v>0</v>
      </c>
      <c r="M107" s="22">
        <v>0</v>
      </c>
      <c r="N107" s="22">
        <v>0</v>
      </c>
      <c r="O107" s="22">
        <f t="shared" si="30"/>
        <v>0</v>
      </c>
      <c r="P107" s="22">
        <v>0</v>
      </c>
      <c r="Q107" s="38">
        <f t="shared" si="31"/>
        <v>0</v>
      </c>
      <c r="T107" s="24"/>
    </row>
    <row r="108" spans="1:20" ht="12.75">
      <c r="A108" s="23">
        <v>5400</v>
      </c>
      <c r="B108" s="23">
        <v>5400</v>
      </c>
      <c r="C108" s="3" t="s">
        <v>103</v>
      </c>
      <c r="D108" s="22">
        <v>220288.94000000003</v>
      </c>
      <c r="E108" s="22">
        <v>233469</v>
      </c>
      <c r="F108" s="22">
        <f t="shared" si="28"/>
        <v>13180.059999999969</v>
      </c>
      <c r="G108" s="22">
        <v>338051.48000000004</v>
      </c>
      <c r="H108" s="22">
        <v>534713</v>
      </c>
      <c r="I108" s="22">
        <f t="shared" si="32"/>
        <v>-196661.51999999996</v>
      </c>
      <c r="J108" s="22">
        <v>509220.91</v>
      </c>
      <c r="K108" s="22">
        <v>717427</v>
      </c>
      <c r="L108" s="22">
        <f t="shared" si="29"/>
        <v>-208206.09000000003</v>
      </c>
      <c r="M108" s="22">
        <v>739269.5899999999</v>
      </c>
      <c r="N108" s="22">
        <v>961356</v>
      </c>
      <c r="O108" s="22">
        <f t="shared" si="30"/>
        <v>-222086.41000000015</v>
      </c>
      <c r="P108" s="22">
        <v>961356</v>
      </c>
      <c r="Q108" s="38">
        <f t="shared" si="31"/>
        <v>-222086.41000000015</v>
      </c>
      <c r="T108" s="24"/>
    </row>
    <row r="109" spans="1:20" ht="12.75">
      <c r="A109" s="23">
        <v>5401</v>
      </c>
      <c r="B109" s="23">
        <v>5401</v>
      </c>
      <c r="C109" s="3" t="s">
        <v>181</v>
      </c>
      <c r="D109" s="22">
        <v>0</v>
      </c>
      <c r="E109" s="22">
        <v>0</v>
      </c>
      <c r="F109" s="22">
        <f>+E109-D109</f>
        <v>0</v>
      </c>
      <c r="G109" s="22">
        <v>0</v>
      </c>
      <c r="H109" s="22">
        <v>0</v>
      </c>
      <c r="I109" s="22">
        <f>SUM(G109-H109)</f>
        <v>0</v>
      </c>
      <c r="J109" s="22">
        <v>0</v>
      </c>
      <c r="K109" s="22">
        <v>0</v>
      </c>
      <c r="L109" s="22">
        <f>SUM(J109-K109)</f>
        <v>0</v>
      </c>
      <c r="M109" s="22">
        <v>-53053</v>
      </c>
      <c r="N109" s="22">
        <v>0</v>
      </c>
      <c r="O109" s="22">
        <f>SUM(M109-N109)</f>
        <v>-53053</v>
      </c>
      <c r="P109" s="22">
        <v>0</v>
      </c>
      <c r="Q109" s="38">
        <f>SUM(M109-P109)</f>
        <v>-53053</v>
      </c>
      <c r="T109" s="24"/>
    </row>
    <row r="110" spans="1:20" ht="12.75">
      <c r="A110" s="23">
        <v>5425</v>
      </c>
      <c r="B110" s="23">
        <v>5425</v>
      </c>
      <c r="C110" s="3" t="s">
        <v>104</v>
      </c>
      <c r="D110" s="22">
        <v>12895.56</v>
      </c>
      <c r="E110" s="22">
        <v>14000</v>
      </c>
      <c r="F110" s="22">
        <f t="shared" si="28"/>
        <v>1104.4400000000005</v>
      </c>
      <c r="G110" s="22">
        <v>26078.3</v>
      </c>
      <c r="H110" s="22">
        <v>28000</v>
      </c>
      <c r="I110" s="22">
        <f t="shared" si="32"/>
        <v>-1921.7000000000007</v>
      </c>
      <c r="J110" s="22">
        <v>39107.31</v>
      </c>
      <c r="K110" s="22">
        <v>42000</v>
      </c>
      <c r="L110" s="22">
        <f t="shared" si="29"/>
        <v>-2892.6900000000023</v>
      </c>
      <c r="M110" s="22">
        <v>59066.94</v>
      </c>
      <c r="N110" s="22">
        <v>55000</v>
      </c>
      <c r="O110" s="22">
        <f t="shared" si="30"/>
        <v>4066.9400000000023</v>
      </c>
      <c r="P110" s="22">
        <v>55000</v>
      </c>
      <c r="Q110" s="38">
        <f t="shared" si="31"/>
        <v>4066.9400000000023</v>
      </c>
      <c r="T110" s="24"/>
    </row>
    <row r="111" spans="1:20" ht="12.75">
      <c r="A111" s="23">
        <v>5800</v>
      </c>
      <c r="B111" s="23">
        <v>5800</v>
      </c>
      <c r="C111" s="3" t="s">
        <v>34</v>
      </c>
      <c r="D111" s="22">
        <v>0</v>
      </c>
      <c r="E111" s="22">
        <v>-60000</v>
      </c>
      <c r="F111" s="22">
        <f t="shared" si="28"/>
        <v>-60000</v>
      </c>
      <c r="G111" s="22">
        <v>0</v>
      </c>
      <c r="H111" s="22">
        <v>-130000</v>
      </c>
      <c r="I111" s="22">
        <f t="shared" si="32"/>
        <v>130000</v>
      </c>
      <c r="J111" s="22">
        <v>0</v>
      </c>
      <c r="K111" s="22">
        <v>-210000</v>
      </c>
      <c r="L111" s="22">
        <f t="shared" si="29"/>
        <v>210000</v>
      </c>
      <c r="M111" s="22">
        <v>0</v>
      </c>
      <c r="N111" s="22">
        <v>-210000</v>
      </c>
      <c r="O111" s="22">
        <f t="shared" si="30"/>
        <v>210000</v>
      </c>
      <c r="P111" s="22">
        <v>-210000</v>
      </c>
      <c r="Q111" s="38">
        <f t="shared" si="31"/>
        <v>210000</v>
      </c>
      <c r="T111" s="24"/>
    </row>
    <row r="112" spans="1:20" ht="12.75">
      <c r="A112" s="23">
        <v>5910</v>
      </c>
      <c r="B112" s="23">
        <v>5910</v>
      </c>
      <c r="C112" s="3" t="s">
        <v>169</v>
      </c>
      <c r="D112" s="22">
        <v>3209.8599999999997</v>
      </c>
      <c r="E112" s="22">
        <v>0</v>
      </c>
      <c r="F112" s="22">
        <f>+E112-D112</f>
        <v>-3209.8599999999997</v>
      </c>
      <c r="G112" s="22">
        <v>2471.3</v>
      </c>
      <c r="H112" s="22">
        <v>0</v>
      </c>
      <c r="I112" s="22">
        <f>SUM(G112-H112)</f>
        <v>2471.3</v>
      </c>
      <c r="J112" s="22">
        <v>1817.8000000000002</v>
      </c>
      <c r="K112" s="22">
        <v>0</v>
      </c>
      <c r="L112" s="22">
        <f>SUM(J112-K112)</f>
        <v>1817.8000000000002</v>
      </c>
      <c r="M112" s="22">
        <v>1872.7000000000007</v>
      </c>
      <c r="N112" s="22">
        <v>0</v>
      </c>
      <c r="O112" s="22">
        <f>SUM(M112-N112)</f>
        <v>1872.7000000000007</v>
      </c>
      <c r="P112" s="22">
        <v>0</v>
      </c>
      <c r="Q112" s="38">
        <f>SUM(M112-P112)</f>
        <v>1872.7000000000007</v>
      </c>
      <c r="T112" s="24"/>
    </row>
    <row r="113" spans="1:20" ht="12.75">
      <c r="A113" s="23">
        <v>5950</v>
      </c>
      <c r="B113" s="23">
        <v>5950</v>
      </c>
      <c r="C113" s="36" t="s">
        <v>105</v>
      </c>
      <c r="D113" s="22">
        <v>0</v>
      </c>
      <c r="E113" s="22">
        <v>0</v>
      </c>
      <c r="F113" s="22">
        <f t="shared" si="28"/>
        <v>0</v>
      </c>
      <c r="G113" s="22">
        <v>0</v>
      </c>
      <c r="H113" s="22">
        <v>0</v>
      </c>
      <c r="I113" s="22">
        <f t="shared" si="32"/>
        <v>0</v>
      </c>
      <c r="J113" s="22">
        <v>0</v>
      </c>
      <c r="K113" s="22">
        <v>0</v>
      </c>
      <c r="L113" s="22">
        <f t="shared" si="29"/>
        <v>0</v>
      </c>
      <c r="M113" s="22">
        <v>0</v>
      </c>
      <c r="N113" s="22">
        <v>12000</v>
      </c>
      <c r="O113" s="22">
        <f t="shared" si="30"/>
        <v>-12000</v>
      </c>
      <c r="P113" s="22">
        <v>12000</v>
      </c>
      <c r="Q113" s="38">
        <f t="shared" si="31"/>
        <v>-12000</v>
      </c>
      <c r="T113" s="24"/>
    </row>
    <row r="114" spans="1:20" ht="12.75">
      <c r="A114" s="23">
        <v>5990</v>
      </c>
      <c r="B114" s="23">
        <v>5990</v>
      </c>
      <c r="C114" s="3" t="s">
        <v>106</v>
      </c>
      <c r="D114" s="22">
        <v>0</v>
      </c>
      <c r="E114" s="22">
        <v>0</v>
      </c>
      <c r="F114" s="22">
        <f t="shared" si="28"/>
        <v>0</v>
      </c>
      <c r="G114" s="22">
        <v>0</v>
      </c>
      <c r="H114" s="22">
        <v>0</v>
      </c>
      <c r="I114" s="22">
        <f>SUM(G114-H114)</f>
        <v>0</v>
      </c>
      <c r="J114" s="22">
        <v>0</v>
      </c>
      <c r="K114" s="22">
        <v>0</v>
      </c>
      <c r="L114" s="22">
        <f>SUM(J114-K114)</f>
        <v>0</v>
      </c>
      <c r="M114" s="22">
        <v>0</v>
      </c>
      <c r="N114" s="22">
        <v>0</v>
      </c>
      <c r="O114" s="22">
        <f>SUM(M114-N114)</f>
        <v>0</v>
      </c>
      <c r="P114" s="22">
        <v>0</v>
      </c>
      <c r="Q114" s="38">
        <f>SUM(M114-P114)</f>
        <v>0</v>
      </c>
      <c r="T114" s="24"/>
    </row>
    <row r="115" spans="1:20" ht="12.75">
      <c r="A115" s="23">
        <v>7100</v>
      </c>
      <c r="B115" s="23">
        <v>7100</v>
      </c>
      <c r="C115" s="3" t="s">
        <v>128</v>
      </c>
      <c r="D115" s="22">
        <v>0</v>
      </c>
      <c r="E115" s="22">
        <v>0</v>
      </c>
      <c r="F115" s="22">
        <f t="shared" si="28"/>
        <v>0</v>
      </c>
      <c r="G115" s="22">
        <v>0</v>
      </c>
      <c r="H115" s="22">
        <v>25000</v>
      </c>
      <c r="I115" s="22">
        <f t="shared" si="32"/>
        <v>-25000</v>
      </c>
      <c r="J115" s="22">
        <v>13967</v>
      </c>
      <c r="K115" s="22">
        <v>35000</v>
      </c>
      <c r="L115" s="22">
        <f t="shared" si="29"/>
        <v>-21033</v>
      </c>
      <c r="M115" s="22">
        <v>49296</v>
      </c>
      <c r="N115" s="22">
        <v>50000</v>
      </c>
      <c r="O115" s="22">
        <f t="shared" si="30"/>
        <v>-704</v>
      </c>
      <c r="P115" s="22">
        <v>50000</v>
      </c>
      <c r="Q115" s="38">
        <f t="shared" si="31"/>
        <v>-704</v>
      </c>
      <c r="T115" s="24"/>
    </row>
    <row r="116" spans="1:20" ht="12.75">
      <c r="A116" s="19"/>
      <c r="B116" s="19"/>
      <c r="C116" s="14" t="s">
        <v>8</v>
      </c>
      <c r="D116" s="15">
        <f>SUM(D89:D115)</f>
        <v>2156648.4</v>
      </c>
      <c r="E116" s="15">
        <f>SUM(E89:E115)</f>
        <v>2393812</v>
      </c>
      <c r="F116" s="15">
        <f>SUM(F89:F115)</f>
        <v>237163.59999999992</v>
      </c>
      <c r="G116" s="15">
        <f>SUM(G89:G115)</f>
        <v>3411878.9599999995</v>
      </c>
      <c r="H116" s="15">
        <f>SUM(H89:H115)</f>
        <v>4922976</v>
      </c>
      <c r="I116" s="15">
        <f>SUM(G116-H116)</f>
        <v>-1511097.0400000005</v>
      </c>
      <c r="J116" s="15">
        <f>SUM(J89:J115)</f>
        <v>4990946.67</v>
      </c>
      <c r="K116" s="15">
        <f>SUM(K89:K115)</f>
        <v>6802250</v>
      </c>
      <c r="L116" s="15">
        <f>SUM(J116-K116)</f>
        <v>-1811303.33</v>
      </c>
      <c r="M116" s="15">
        <f>SUM(M89:M115)</f>
        <v>7663526.08</v>
      </c>
      <c r="N116" s="15">
        <f>SUM(N89:N115)</f>
        <v>9374952</v>
      </c>
      <c r="O116" s="15">
        <f>SUM(M116-N116)</f>
        <v>-1711425.92</v>
      </c>
      <c r="P116" s="15">
        <f>SUM(P89:P115)</f>
        <v>9374952</v>
      </c>
      <c r="Q116" s="39">
        <f t="shared" si="31"/>
        <v>-1711425.92</v>
      </c>
      <c r="T116" s="24"/>
    </row>
    <row r="117" spans="1:20" ht="12.75">
      <c r="A117" s="23"/>
      <c r="B117" s="23"/>
      <c r="C117" s="3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38"/>
      <c r="T117" s="24"/>
    </row>
    <row r="118" spans="1:20" ht="12.75">
      <c r="A118" s="23">
        <v>4120</v>
      </c>
      <c r="B118" s="23">
        <v>4120</v>
      </c>
      <c r="C118" s="3" t="s">
        <v>85</v>
      </c>
      <c r="D118" s="22">
        <v>16021.88</v>
      </c>
      <c r="E118" s="22">
        <v>0</v>
      </c>
      <c r="F118" s="22">
        <f aca="true" t="shared" si="33" ref="F118:F158">+E118-D118</f>
        <v>-16021.88</v>
      </c>
      <c r="G118" s="22">
        <v>39985.13</v>
      </c>
      <c r="H118" s="22">
        <v>25000</v>
      </c>
      <c r="I118" s="22">
        <f aca="true" t="shared" si="34" ref="I118:I158">SUM(G118-H118)</f>
        <v>14985.129999999997</v>
      </c>
      <c r="J118" s="22">
        <v>41092.63</v>
      </c>
      <c r="K118" s="22">
        <v>25000</v>
      </c>
      <c r="L118" s="22">
        <f aca="true" t="shared" si="35" ref="L118:L158">SUM(J118-K118)</f>
        <v>16092.629999999997</v>
      </c>
      <c r="M118" s="22">
        <v>41092.63</v>
      </c>
      <c r="N118" s="22">
        <v>25000</v>
      </c>
      <c r="O118" s="22">
        <f aca="true" t="shared" si="36" ref="O118:O158">SUM(M118-N118)</f>
        <v>16092.629999999997</v>
      </c>
      <c r="P118" s="22">
        <v>25000</v>
      </c>
      <c r="Q118" s="38">
        <f aca="true" t="shared" si="37" ref="Q118:Q158">SUM(M118-P118)</f>
        <v>16092.629999999997</v>
      </c>
      <c r="T118" s="24"/>
    </row>
    <row r="119" spans="1:20" ht="12.75">
      <c r="A119" s="23">
        <v>6320</v>
      </c>
      <c r="B119" s="23">
        <v>6320</v>
      </c>
      <c r="C119" s="3" t="s">
        <v>107</v>
      </c>
      <c r="D119" s="22">
        <v>21460</v>
      </c>
      <c r="E119" s="22">
        <v>27000</v>
      </c>
      <c r="F119" s="22">
        <f t="shared" si="33"/>
        <v>5540</v>
      </c>
      <c r="G119" s="22">
        <v>22200.04</v>
      </c>
      <c r="H119" s="22">
        <v>57000</v>
      </c>
      <c r="I119" s="22">
        <f>SUM(G119-H119)</f>
        <v>-34799.96</v>
      </c>
      <c r="J119" s="22">
        <v>22200.04</v>
      </c>
      <c r="K119" s="22">
        <v>57000</v>
      </c>
      <c r="L119" s="22">
        <f>SUM(J119-K119)</f>
        <v>-34799.96</v>
      </c>
      <c r="M119" s="22">
        <v>46169.41</v>
      </c>
      <c r="N119" s="22">
        <v>82000</v>
      </c>
      <c r="O119" s="22">
        <f>SUM(M119-N119)</f>
        <v>-35830.59</v>
      </c>
      <c r="P119" s="22">
        <v>82000</v>
      </c>
      <c r="Q119" s="38">
        <f>SUM(M119-P119)</f>
        <v>-35830.59</v>
      </c>
      <c r="T119" s="24"/>
    </row>
    <row r="120" spans="1:20" ht="12.75">
      <c r="A120" s="23">
        <v>6340</v>
      </c>
      <c r="B120" s="23">
        <v>6340</v>
      </c>
      <c r="C120" s="3" t="s">
        <v>108</v>
      </c>
      <c r="D120" s="22">
        <v>51231.33</v>
      </c>
      <c r="E120" s="22">
        <v>70000</v>
      </c>
      <c r="F120" s="22">
        <f t="shared" si="33"/>
        <v>18768.67</v>
      </c>
      <c r="G120" s="22">
        <v>66869.7</v>
      </c>
      <c r="H120" s="22">
        <v>105000</v>
      </c>
      <c r="I120" s="22">
        <f t="shared" si="34"/>
        <v>-38130.3</v>
      </c>
      <c r="J120" s="22">
        <v>80605.78</v>
      </c>
      <c r="K120" s="22">
        <v>125000</v>
      </c>
      <c r="L120" s="22">
        <f t="shared" si="35"/>
        <v>-44394.22</v>
      </c>
      <c r="M120" s="22">
        <v>123834.26</v>
      </c>
      <c r="N120" s="22">
        <v>150000</v>
      </c>
      <c r="O120" s="22">
        <f t="shared" si="36"/>
        <v>-26165.740000000005</v>
      </c>
      <c r="P120" s="22">
        <v>150000</v>
      </c>
      <c r="Q120" s="38">
        <f t="shared" si="37"/>
        <v>-26165.740000000005</v>
      </c>
      <c r="T120" s="24"/>
    </row>
    <row r="121" spans="1:20" ht="12.75">
      <c r="A121" s="23">
        <v>6360</v>
      </c>
      <c r="B121" s="23">
        <v>6360</v>
      </c>
      <c r="C121" s="3" t="s">
        <v>175</v>
      </c>
      <c r="D121" s="22">
        <v>375</v>
      </c>
      <c r="E121" s="22">
        <v>0</v>
      </c>
      <c r="F121" s="22">
        <f>+E121-D121</f>
        <v>-375</v>
      </c>
      <c r="G121" s="22">
        <v>375</v>
      </c>
      <c r="H121" s="22">
        <v>0</v>
      </c>
      <c r="I121" s="22">
        <f>SUM(G121-H121)</f>
        <v>375</v>
      </c>
      <c r="J121" s="22">
        <v>375</v>
      </c>
      <c r="K121" s="22">
        <v>0</v>
      </c>
      <c r="L121" s="22">
        <f>SUM(J121-K121)</f>
        <v>375</v>
      </c>
      <c r="M121" s="22">
        <v>375</v>
      </c>
      <c r="N121" s="22">
        <v>0</v>
      </c>
      <c r="O121" s="22">
        <f>SUM(M121-N121)</f>
        <v>375</v>
      </c>
      <c r="P121" s="22">
        <v>0</v>
      </c>
      <c r="Q121" s="38">
        <f>SUM(M121-P121)</f>
        <v>375</v>
      </c>
      <c r="T121" s="24"/>
    </row>
    <row r="122" spans="1:20" ht="12.75">
      <c r="A122" s="23">
        <v>6400</v>
      </c>
      <c r="B122" s="23">
        <v>6400</v>
      </c>
      <c r="C122" s="3" t="s">
        <v>178</v>
      </c>
      <c r="D122" s="22">
        <v>0</v>
      </c>
      <c r="E122" s="22">
        <v>0</v>
      </c>
      <c r="F122" s="22">
        <f>+E122-D122</f>
        <v>0</v>
      </c>
      <c r="G122" s="22">
        <v>0</v>
      </c>
      <c r="H122" s="22">
        <v>0</v>
      </c>
      <c r="I122" s="22">
        <f>SUM(G122-H122)</f>
        <v>0</v>
      </c>
      <c r="J122" s="22">
        <v>0</v>
      </c>
      <c r="K122" s="22">
        <v>0</v>
      </c>
      <c r="L122" s="22">
        <f>SUM(J122-K122)</f>
        <v>0</v>
      </c>
      <c r="M122" s="22">
        <v>0</v>
      </c>
      <c r="N122" s="22">
        <v>0</v>
      </c>
      <c r="O122" s="22">
        <f>SUM(M122-N122)</f>
        <v>0</v>
      </c>
      <c r="P122" s="22">
        <v>0</v>
      </c>
      <c r="Q122" s="38">
        <f>SUM(M122-P122)</f>
        <v>0</v>
      </c>
      <c r="T122" s="24"/>
    </row>
    <row r="123" spans="1:20" ht="12.75">
      <c r="A123" s="23">
        <v>6420</v>
      </c>
      <c r="B123" s="23">
        <v>6420</v>
      </c>
      <c r="C123" s="3" t="s">
        <v>109</v>
      </c>
      <c r="D123" s="22">
        <v>38099.25</v>
      </c>
      <c r="E123" s="22">
        <v>46500</v>
      </c>
      <c r="F123" s="22">
        <f t="shared" si="33"/>
        <v>8400.75</v>
      </c>
      <c r="G123" s="22">
        <v>44369.5</v>
      </c>
      <c r="H123" s="22">
        <v>71500</v>
      </c>
      <c r="I123" s="22">
        <f t="shared" si="34"/>
        <v>-27130.5</v>
      </c>
      <c r="J123" s="22">
        <v>61516.75</v>
      </c>
      <c r="K123" s="22">
        <v>91500</v>
      </c>
      <c r="L123" s="22">
        <f t="shared" si="35"/>
        <v>-29983.25</v>
      </c>
      <c r="M123" s="22">
        <v>104529.83</v>
      </c>
      <c r="N123" s="22">
        <v>108000</v>
      </c>
      <c r="O123" s="22">
        <f t="shared" si="36"/>
        <v>-3470.1699999999983</v>
      </c>
      <c r="P123" s="22">
        <v>108000</v>
      </c>
      <c r="Q123" s="38">
        <f t="shared" si="37"/>
        <v>-3470.1699999999983</v>
      </c>
      <c r="T123" s="24"/>
    </row>
    <row r="124" spans="1:20" ht="12.75">
      <c r="A124" s="23">
        <v>6430</v>
      </c>
      <c r="B124" s="23">
        <v>6430</v>
      </c>
      <c r="C124" s="3" t="s">
        <v>166</v>
      </c>
      <c r="D124" s="22">
        <v>0</v>
      </c>
      <c r="E124" s="22">
        <v>0</v>
      </c>
      <c r="F124" s="22">
        <f>+E124-D124</f>
        <v>0</v>
      </c>
      <c r="G124" s="22">
        <v>0</v>
      </c>
      <c r="H124" s="22">
        <v>0</v>
      </c>
      <c r="I124" s="22">
        <f>SUM(G124-H124)</f>
        <v>0</v>
      </c>
      <c r="J124" s="22">
        <v>0</v>
      </c>
      <c r="K124" s="22">
        <v>0</v>
      </c>
      <c r="L124" s="22">
        <f>SUM(J124-K124)</f>
        <v>0</v>
      </c>
      <c r="M124" s="22">
        <v>0</v>
      </c>
      <c r="N124" s="22">
        <v>0</v>
      </c>
      <c r="O124" s="22">
        <f>SUM(M124-N124)</f>
        <v>0</v>
      </c>
      <c r="P124" s="22">
        <v>0</v>
      </c>
      <c r="Q124" s="38">
        <f>SUM(M124-P124)</f>
        <v>0</v>
      </c>
      <c r="T124" s="24"/>
    </row>
    <row r="125" spans="1:20" ht="12.75">
      <c r="A125" s="23">
        <v>6500</v>
      </c>
      <c r="B125" s="23">
        <v>6500</v>
      </c>
      <c r="C125" s="3" t="s">
        <v>110</v>
      </c>
      <c r="D125" s="22">
        <v>255547.72</v>
      </c>
      <c r="E125" s="22">
        <v>4000</v>
      </c>
      <c r="F125" s="22">
        <f t="shared" si="33"/>
        <v>-251547.72</v>
      </c>
      <c r="G125" s="22">
        <v>255547.72</v>
      </c>
      <c r="H125" s="22">
        <v>24000</v>
      </c>
      <c r="I125" s="22">
        <f t="shared" si="34"/>
        <v>231547.72</v>
      </c>
      <c r="J125" s="22">
        <v>297289.83</v>
      </c>
      <c r="K125" s="22">
        <v>46000</v>
      </c>
      <c r="L125" s="22">
        <f t="shared" si="35"/>
        <v>251289.83000000002</v>
      </c>
      <c r="M125" s="22">
        <v>297778.83</v>
      </c>
      <c r="N125" s="22">
        <v>60000</v>
      </c>
      <c r="O125" s="22">
        <f t="shared" si="36"/>
        <v>237778.83000000002</v>
      </c>
      <c r="P125" s="22">
        <v>60000</v>
      </c>
      <c r="Q125" s="38">
        <f t="shared" si="37"/>
        <v>237778.83000000002</v>
      </c>
      <c r="T125" s="24"/>
    </row>
    <row r="126" spans="1:20" ht="12.75">
      <c r="A126" s="23">
        <v>6600</v>
      </c>
      <c r="B126" s="23">
        <v>6600</v>
      </c>
      <c r="C126" s="3" t="s">
        <v>113</v>
      </c>
      <c r="D126" s="22">
        <v>0</v>
      </c>
      <c r="E126" s="22">
        <v>0</v>
      </c>
      <c r="F126" s="22">
        <f t="shared" si="33"/>
        <v>0</v>
      </c>
      <c r="G126" s="22">
        <v>0</v>
      </c>
      <c r="H126" s="22">
        <v>0</v>
      </c>
      <c r="I126" s="22">
        <f t="shared" si="34"/>
        <v>0</v>
      </c>
      <c r="J126" s="22">
        <v>0</v>
      </c>
      <c r="K126" s="22">
        <v>0</v>
      </c>
      <c r="L126" s="22">
        <f t="shared" si="35"/>
        <v>0</v>
      </c>
      <c r="M126" s="22">
        <v>0</v>
      </c>
      <c r="N126" s="22">
        <v>10000</v>
      </c>
      <c r="O126" s="22">
        <f t="shared" si="36"/>
        <v>-10000</v>
      </c>
      <c r="P126" s="22">
        <v>10000</v>
      </c>
      <c r="Q126" s="38">
        <f t="shared" si="37"/>
        <v>-10000</v>
      </c>
      <c r="T126" s="24"/>
    </row>
    <row r="127" spans="1:20" ht="12.75">
      <c r="A127" s="23">
        <v>6610</v>
      </c>
      <c r="B127" s="23">
        <v>6610</v>
      </c>
      <c r="C127" s="3" t="s">
        <v>164</v>
      </c>
      <c r="D127" s="22">
        <v>0</v>
      </c>
      <c r="E127" s="22">
        <v>0</v>
      </c>
      <c r="F127" s="22">
        <f t="shared" si="33"/>
        <v>0</v>
      </c>
      <c r="G127" s="22">
        <v>0</v>
      </c>
      <c r="H127" s="22">
        <v>0</v>
      </c>
      <c r="I127" s="22">
        <f>SUM(G127-H127)</f>
        <v>0</v>
      </c>
      <c r="J127" s="22">
        <v>0</v>
      </c>
      <c r="K127" s="22">
        <v>0</v>
      </c>
      <c r="L127" s="22">
        <f>SUM(J127-K127)</f>
        <v>0</v>
      </c>
      <c r="M127" s="22">
        <v>0</v>
      </c>
      <c r="N127" s="22">
        <v>0</v>
      </c>
      <c r="O127" s="22">
        <f>SUM(M127-N127)</f>
        <v>0</v>
      </c>
      <c r="P127" s="22">
        <v>0</v>
      </c>
      <c r="Q127" s="38">
        <f>SUM(M127-P127)</f>
        <v>0</v>
      </c>
      <c r="T127" s="24"/>
    </row>
    <row r="128" spans="1:20" ht="12.75">
      <c r="A128" s="23">
        <v>6620</v>
      </c>
      <c r="B128" s="23">
        <v>6620</v>
      </c>
      <c r="C128" s="3" t="s">
        <v>114</v>
      </c>
      <c r="D128" s="22">
        <v>0</v>
      </c>
      <c r="E128" s="22">
        <v>0</v>
      </c>
      <c r="F128" s="22">
        <f t="shared" si="33"/>
        <v>0</v>
      </c>
      <c r="G128" s="22">
        <v>0</v>
      </c>
      <c r="H128" s="22">
        <v>50000</v>
      </c>
      <c r="I128" s="22">
        <f t="shared" si="34"/>
        <v>-50000</v>
      </c>
      <c r="J128" s="22">
        <v>5303.97</v>
      </c>
      <c r="K128" s="22">
        <v>75000</v>
      </c>
      <c r="L128" s="22">
        <f t="shared" si="35"/>
        <v>-69696.03</v>
      </c>
      <c r="M128" s="22">
        <v>5303.97</v>
      </c>
      <c r="N128" s="22">
        <v>100000</v>
      </c>
      <c r="O128" s="22">
        <f t="shared" si="36"/>
        <v>-94696.03</v>
      </c>
      <c r="P128" s="22">
        <v>100000</v>
      </c>
      <c r="Q128" s="38">
        <f t="shared" si="37"/>
        <v>-94696.03</v>
      </c>
      <c r="T128" s="24"/>
    </row>
    <row r="129" spans="1:20" ht="12.75">
      <c r="A129" s="23">
        <v>6625</v>
      </c>
      <c r="B129" s="23">
        <v>6625</v>
      </c>
      <c r="C129" s="3" t="s">
        <v>115</v>
      </c>
      <c r="D129" s="22">
        <v>87135.22</v>
      </c>
      <c r="E129" s="22">
        <v>100000</v>
      </c>
      <c r="F129" s="22">
        <f t="shared" si="33"/>
        <v>12864.779999999999</v>
      </c>
      <c r="G129" s="22">
        <v>94731.77</v>
      </c>
      <c r="H129" s="22">
        <v>125000</v>
      </c>
      <c r="I129" s="22">
        <f t="shared" si="34"/>
        <v>-30268.229999999996</v>
      </c>
      <c r="J129" s="22">
        <v>634008.13</v>
      </c>
      <c r="K129" s="22">
        <v>150000</v>
      </c>
      <c r="L129" s="22">
        <f t="shared" si="35"/>
        <v>484008.13</v>
      </c>
      <c r="M129" s="22">
        <v>696973.85</v>
      </c>
      <c r="N129" s="22">
        <v>200000</v>
      </c>
      <c r="O129" s="22">
        <f t="shared" si="36"/>
        <v>496973.85</v>
      </c>
      <c r="P129" s="22">
        <v>200000</v>
      </c>
      <c r="Q129" s="38">
        <f t="shared" si="37"/>
        <v>496973.85</v>
      </c>
      <c r="T129" s="24"/>
    </row>
    <row r="130" spans="1:20" ht="12.75">
      <c r="A130" s="23">
        <v>6630</v>
      </c>
      <c r="B130" s="23">
        <v>6630</v>
      </c>
      <c r="C130" s="3" t="s">
        <v>116</v>
      </c>
      <c r="D130" s="22">
        <v>350580.35</v>
      </c>
      <c r="E130" s="22">
        <v>441500</v>
      </c>
      <c r="F130" s="22">
        <f t="shared" si="33"/>
        <v>90919.65000000002</v>
      </c>
      <c r="G130" s="22">
        <v>515705.3</v>
      </c>
      <c r="H130" s="22">
        <v>593000</v>
      </c>
      <c r="I130" s="22">
        <f t="shared" si="34"/>
        <v>-77294.70000000001</v>
      </c>
      <c r="J130" s="22">
        <v>774124.13</v>
      </c>
      <c r="K130" s="22">
        <v>769500</v>
      </c>
      <c r="L130" s="22">
        <f t="shared" si="35"/>
        <v>4624.130000000005</v>
      </c>
      <c r="M130" s="22">
        <v>1108308.0299999998</v>
      </c>
      <c r="N130" s="22">
        <v>1011000</v>
      </c>
      <c r="O130" s="22">
        <f t="shared" si="36"/>
        <v>97308.0299999998</v>
      </c>
      <c r="P130" s="22">
        <v>1011000</v>
      </c>
      <c r="Q130" s="38">
        <f t="shared" si="37"/>
        <v>97308.0299999998</v>
      </c>
      <c r="T130" s="24"/>
    </row>
    <row r="131" spans="1:20" ht="12.75">
      <c r="A131" s="23">
        <v>6700</v>
      </c>
      <c r="B131" s="23">
        <v>6700</v>
      </c>
      <c r="C131" s="3" t="s">
        <v>117</v>
      </c>
      <c r="D131" s="22">
        <v>10000</v>
      </c>
      <c r="E131" s="22">
        <v>25000</v>
      </c>
      <c r="F131" s="22">
        <f t="shared" si="33"/>
        <v>15000</v>
      </c>
      <c r="G131" s="22">
        <v>10000</v>
      </c>
      <c r="H131" s="22">
        <v>25000</v>
      </c>
      <c r="I131" s="22">
        <f t="shared" si="34"/>
        <v>-15000</v>
      </c>
      <c r="J131" s="22">
        <v>45625</v>
      </c>
      <c r="K131" s="22">
        <v>25000</v>
      </c>
      <c r="L131" s="22">
        <f t="shared" si="35"/>
        <v>20625</v>
      </c>
      <c r="M131" s="22">
        <v>45625</v>
      </c>
      <c r="N131" s="22">
        <v>40000</v>
      </c>
      <c r="O131" s="22">
        <f t="shared" si="36"/>
        <v>5625</v>
      </c>
      <c r="P131" s="22">
        <v>40000</v>
      </c>
      <c r="Q131" s="38">
        <f t="shared" si="37"/>
        <v>5625</v>
      </c>
      <c r="T131" s="24"/>
    </row>
    <row r="132" spans="1:20" ht="12.75">
      <c r="A132" s="23">
        <v>6710</v>
      </c>
      <c r="B132" s="23">
        <v>6710</v>
      </c>
      <c r="C132" s="3" t="s">
        <v>118</v>
      </c>
      <c r="D132" s="22">
        <v>99451.32</v>
      </c>
      <c r="E132" s="22">
        <v>90000</v>
      </c>
      <c r="F132" s="22">
        <f t="shared" si="33"/>
        <v>-9451.320000000007</v>
      </c>
      <c r="G132" s="22">
        <v>155161.21</v>
      </c>
      <c r="H132" s="22">
        <v>150000</v>
      </c>
      <c r="I132" s="22">
        <f t="shared" si="34"/>
        <v>5161.209999999992</v>
      </c>
      <c r="J132" s="22">
        <v>206422.29</v>
      </c>
      <c r="K132" s="22">
        <v>200000</v>
      </c>
      <c r="L132" s="22">
        <f t="shared" si="35"/>
        <v>6422.290000000008</v>
      </c>
      <c r="M132" s="22">
        <v>277579.98</v>
      </c>
      <c r="N132" s="22">
        <v>225000</v>
      </c>
      <c r="O132" s="22">
        <f t="shared" si="36"/>
        <v>52579.97999999998</v>
      </c>
      <c r="P132" s="22">
        <v>225000</v>
      </c>
      <c r="Q132" s="38">
        <f t="shared" si="37"/>
        <v>52579.97999999998</v>
      </c>
      <c r="T132" s="24"/>
    </row>
    <row r="133" spans="1:20" ht="12.75">
      <c r="A133" s="23">
        <v>6720</v>
      </c>
      <c r="B133" s="23">
        <v>6720</v>
      </c>
      <c r="C133" s="3" t="s">
        <v>179</v>
      </c>
      <c r="D133" s="22">
        <v>0</v>
      </c>
      <c r="E133" s="22">
        <v>0</v>
      </c>
      <c r="F133" s="22">
        <f>+E133-D133</f>
        <v>0</v>
      </c>
      <c r="G133" s="22">
        <v>0</v>
      </c>
      <c r="H133" s="22">
        <v>0</v>
      </c>
      <c r="I133" s="22">
        <f>SUM(G133-H133)</f>
        <v>0</v>
      </c>
      <c r="J133" s="22">
        <v>0</v>
      </c>
      <c r="K133" s="22">
        <v>0</v>
      </c>
      <c r="L133" s="22">
        <f>SUM(J133-K133)</f>
        <v>0</v>
      </c>
      <c r="M133" s="22">
        <v>0</v>
      </c>
      <c r="N133" s="22">
        <v>0</v>
      </c>
      <c r="O133" s="22">
        <f>SUM(M133-N133)</f>
        <v>0</v>
      </c>
      <c r="P133" s="22">
        <v>0</v>
      </c>
      <c r="Q133" s="38">
        <f>SUM(M133-P133)</f>
        <v>0</v>
      </c>
      <c r="T133" s="24"/>
    </row>
    <row r="134" spans="1:20" ht="12.75">
      <c r="A134" s="23">
        <v>6790</v>
      </c>
      <c r="B134" s="23">
        <v>6790</v>
      </c>
      <c r="C134" s="3" t="s">
        <v>119</v>
      </c>
      <c r="D134" s="22">
        <v>0</v>
      </c>
      <c r="E134" s="22">
        <v>0</v>
      </c>
      <c r="F134" s="22">
        <f t="shared" si="33"/>
        <v>0</v>
      </c>
      <c r="G134" s="22">
        <v>0</v>
      </c>
      <c r="H134" s="22">
        <v>0</v>
      </c>
      <c r="I134" s="22">
        <f t="shared" si="34"/>
        <v>0</v>
      </c>
      <c r="J134" s="22">
        <v>0</v>
      </c>
      <c r="K134" s="22">
        <v>0</v>
      </c>
      <c r="L134" s="22">
        <f t="shared" si="35"/>
        <v>0</v>
      </c>
      <c r="M134" s="22">
        <v>12500</v>
      </c>
      <c r="N134" s="22">
        <v>0</v>
      </c>
      <c r="O134" s="22">
        <f t="shared" si="36"/>
        <v>12500</v>
      </c>
      <c r="P134" s="22">
        <v>0</v>
      </c>
      <c r="Q134" s="38">
        <f t="shared" si="37"/>
        <v>12500</v>
      </c>
      <c r="T134" s="24"/>
    </row>
    <row r="135" spans="1:20" ht="12.75">
      <c r="A135" s="23">
        <v>6800</v>
      </c>
      <c r="B135" s="23">
        <v>6800</v>
      </c>
      <c r="C135" s="3" t="s">
        <v>120</v>
      </c>
      <c r="D135" s="22">
        <v>4064.48</v>
      </c>
      <c r="E135" s="22">
        <v>5000</v>
      </c>
      <c r="F135" s="22">
        <f t="shared" si="33"/>
        <v>935.52</v>
      </c>
      <c r="G135" s="22">
        <v>4064.48</v>
      </c>
      <c r="H135" s="22">
        <v>10000</v>
      </c>
      <c r="I135" s="22">
        <f t="shared" si="34"/>
        <v>-5935.52</v>
      </c>
      <c r="J135" s="22">
        <v>16141.279999999999</v>
      </c>
      <c r="K135" s="22">
        <v>15000</v>
      </c>
      <c r="L135" s="22">
        <f t="shared" si="35"/>
        <v>1141.2799999999988</v>
      </c>
      <c r="M135" s="22">
        <v>24314.280000000002</v>
      </c>
      <c r="N135" s="22">
        <v>20000</v>
      </c>
      <c r="O135" s="22">
        <f t="shared" si="36"/>
        <v>4314.2800000000025</v>
      </c>
      <c r="P135" s="22">
        <v>20000</v>
      </c>
      <c r="Q135" s="38">
        <f t="shared" si="37"/>
        <v>4314.2800000000025</v>
      </c>
      <c r="T135" s="24"/>
    </row>
    <row r="136" spans="1:20" ht="12.75">
      <c r="A136" s="23">
        <v>6815</v>
      </c>
      <c r="B136" s="23">
        <v>6815</v>
      </c>
      <c r="C136" s="3" t="s">
        <v>121</v>
      </c>
      <c r="D136" s="22">
        <v>75552.09</v>
      </c>
      <c r="E136" s="22">
        <v>24500</v>
      </c>
      <c r="F136" s="22">
        <f t="shared" si="33"/>
        <v>-51052.09</v>
      </c>
      <c r="G136" s="22">
        <v>105860.6</v>
      </c>
      <c r="H136" s="22">
        <v>27000</v>
      </c>
      <c r="I136" s="22">
        <f t="shared" si="34"/>
        <v>78860.6</v>
      </c>
      <c r="J136" s="22">
        <v>107429.6</v>
      </c>
      <c r="K136" s="22">
        <v>31500</v>
      </c>
      <c r="L136" s="22">
        <f t="shared" si="35"/>
        <v>75929.6</v>
      </c>
      <c r="M136" s="22">
        <v>114931.45</v>
      </c>
      <c r="N136" s="22">
        <v>34000</v>
      </c>
      <c r="O136" s="22">
        <f t="shared" si="36"/>
        <v>80931.45</v>
      </c>
      <c r="P136" s="22">
        <v>34000</v>
      </c>
      <c r="Q136" s="38">
        <f t="shared" si="37"/>
        <v>80931.45</v>
      </c>
      <c r="T136" s="24"/>
    </row>
    <row r="137" spans="1:20" ht="12.75">
      <c r="A137" s="23">
        <v>6820</v>
      </c>
      <c r="B137" s="23">
        <v>6820</v>
      </c>
      <c r="C137" s="3" t="s">
        <v>122</v>
      </c>
      <c r="D137" s="22">
        <v>1225</v>
      </c>
      <c r="E137" s="22">
        <v>0</v>
      </c>
      <c r="F137" s="22">
        <f t="shared" si="33"/>
        <v>-1225</v>
      </c>
      <c r="G137" s="22">
        <v>1415</v>
      </c>
      <c r="H137" s="22">
        <v>0</v>
      </c>
      <c r="I137" s="22">
        <f t="shared" si="34"/>
        <v>1415</v>
      </c>
      <c r="J137" s="22">
        <v>17522.5</v>
      </c>
      <c r="K137" s="22">
        <v>5000</v>
      </c>
      <c r="L137" s="22">
        <f t="shared" si="35"/>
        <v>12522.5</v>
      </c>
      <c r="M137" s="22">
        <v>56809.88</v>
      </c>
      <c r="N137" s="22">
        <v>5000</v>
      </c>
      <c r="O137" s="22">
        <f t="shared" si="36"/>
        <v>51809.88</v>
      </c>
      <c r="P137" s="22">
        <v>5000</v>
      </c>
      <c r="Q137" s="38">
        <f t="shared" si="37"/>
        <v>51809.88</v>
      </c>
      <c r="T137" s="24"/>
    </row>
    <row r="138" spans="1:20" ht="12.75">
      <c r="A138" s="23">
        <v>6860</v>
      </c>
      <c r="B138" s="23">
        <v>6860</v>
      </c>
      <c r="C138" s="3" t="s">
        <v>123</v>
      </c>
      <c r="D138" s="22">
        <v>15033.5</v>
      </c>
      <c r="E138" s="22">
        <v>5000</v>
      </c>
      <c r="F138" s="22">
        <f t="shared" si="33"/>
        <v>-10033.5</v>
      </c>
      <c r="G138" s="22">
        <v>17965.98</v>
      </c>
      <c r="H138" s="22">
        <v>8000</v>
      </c>
      <c r="I138" s="22">
        <f t="shared" si="34"/>
        <v>9965.98</v>
      </c>
      <c r="J138" s="22">
        <v>20595.98</v>
      </c>
      <c r="K138" s="22">
        <v>16000</v>
      </c>
      <c r="L138" s="22">
        <f t="shared" si="35"/>
        <v>4595.98</v>
      </c>
      <c r="M138" s="22">
        <v>22273.98</v>
      </c>
      <c r="N138" s="22">
        <v>22000</v>
      </c>
      <c r="O138" s="22">
        <f t="shared" si="36"/>
        <v>273.97999999999956</v>
      </c>
      <c r="P138" s="22">
        <v>22000</v>
      </c>
      <c r="Q138" s="38">
        <f t="shared" si="37"/>
        <v>273.97999999999956</v>
      </c>
      <c r="T138" s="24"/>
    </row>
    <row r="139" spans="1:20" ht="12.75">
      <c r="A139" s="23">
        <v>6900</v>
      </c>
      <c r="B139" s="23">
        <v>6900</v>
      </c>
      <c r="C139" s="3" t="s">
        <v>124</v>
      </c>
      <c r="D139" s="22">
        <v>0</v>
      </c>
      <c r="E139" s="22">
        <v>0</v>
      </c>
      <c r="F139" s="22">
        <f t="shared" si="33"/>
        <v>0</v>
      </c>
      <c r="G139" s="22">
        <v>0</v>
      </c>
      <c r="H139" s="22">
        <v>0</v>
      </c>
      <c r="I139" s="22">
        <f t="shared" si="34"/>
        <v>0</v>
      </c>
      <c r="J139" s="22">
        <v>0</v>
      </c>
      <c r="K139" s="22">
        <v>0</v>
      </c>
      <c r="L139" s="22">
        <f t="shared" si="35"/>
        <v>0</v>
      </c>
      <c r="M139" s="22">
        <v>0</v>
      </c>
      <c r="N139" s="22">
        <v>0</v>
      </c>
      <c r="O139" s="22">
        <f t="shared" si="36"/>
        <v>0</v>
      </c>
      <c r="P139" s="22">
        <v>0</v>
      </c>
      <c r="Q139" s="38">
        <f t="shared" si="37"/>
        <v>0</v>
      </c>
      <c r="T139" s="24"/>
    </row>
    <row r="140" spans="1:20" ht="12.75">
      <c r="A140" s="23">
        <v>6920</v>
      </c>
      <c r="B140" s="23">
        <v>6920</v>
      </c>
      <c r="C140" s="3" t="s">
        <v>125</v>
      </c>
      <c r="D140" s="22">
        <v>2505.13</v>
      </c>
      <c r="E140" s="22">
        <v>3000</v>
      </c>
      <c r="F140" s="22">
        <f t="shared" si="33"/>
        <v>494.8699999999999</v>
      </c>
      <c r="G140" s="22">
        <v>4070.84</v>
      </c>
      <c r="H140" s="22">
        <v>4500</v>
      </c>
      <c r="I140" s="22">
        <f t="shared" si="34"/>
        <v>-429.15999999999985</v>
      </c>
      <c r="J140" s="22">
        <v>7115.82</v>
      </c>
      <c r="K140" s="22">
        <v>6000</v>
      </c>
      <c r="L140" s="22">
        <f t="shared" si="35"/>
        <v>1115.8199999999997</v>
      </c>
      <c r="M140" s="22">
        <v>9396.85</v>
      </c>
      <c r="N140" s="22">
        <v>7500</v>
      </c>
      <c r="O140" s="22">
        <f t="shared" si="36"/>
        <v>1896.8500000000004</v>
      </c>
      <c r="P140" s="22">
        <v>7500</v>
      </c>
      <c r="Q140" s="38">
        <f t="shared" si="37"/>
        <v>1896.8500000000004</v>
      </c>
      <c r="T140" s="24"/>
    </row>
    <row r="141" spans="1:20" ht="12.75">
      <c r="A141" s="23">
        <v>6930</v>
      </c>
      <c r="B141" s="23">
        <v>6930</v>
      </c>
      <c r="C141" s="3" t="s">
        <v>126</v>
      </c>
      <c r="D141" s="22">
        <v>8212.5</v>
      </c>
      <c r="E141" s="22">
        <v>7500</v>
      </c>
      <c r="F141" s="22">
        <f t="shared" si="33"/>
        <v>-712.5</v>
      </c>
      <c r="G141" s="22">
        <v>16425</v>
      </c>
      <c r="H141" s="22">
        <v>17000</v>
      </c>
      <c r="I141" s="22">
        <f t="shared" si="34"/>
        <v>-575</v>
      </c>
      <c r="J141" s="22">
        <v>24637.5</v>
      </c>
      <c r="K141" s="22">
        <v>24500</v>
      </c>
      <c r="L141" s="22">
        <f t="shared" si="35"/>
        <v>137.5</v>
      </c>
      <c r="M141" s="22">
        <v>32850</v>
      </c>
      <c r="N141" s="22">
        <v>34000</v>
      </c>
      <c r="O141" s="22">
        <f t="shared" si="36"/>
        <v>-1150</v>
      </c>
      <c r="P141" s="22">
        <v>34000</v>
      </c>
      <c r="Q141" s="38">
        <f t="shared" si="37"/>
        <v>-1150</v>
      </c>
      <c r="T141" s="24"/>
    </row>
    <row r="142" spans="1:20" ht="12.75">
      <c r="A142" s="23">
        <v>6940</v>
      </c>
      <c r="B142" s="23">
        <v>6940</v>
      </c>
      <c r="C142" s="3" t="s">
        <v>127</v>
      </c>
      <c r="D142" s="22">
        <v>499</v>
      </c>
      <c r="E142" s="22">
        <v>1000</v>
      </c>
      <c r="F142" s="22">
        <f t="shared" si="33"/>
        <v>501</v>
      </c>
      <c r="G142" s="22">
        <v>710.8</v>
      </c>
      <c r="H142" s="22">
        <v>2000</v>
      </c>
      <c r="I142" s="22">
        <f t="shared" si="34"/>
        <v>-1289.2</v>
      </c>
      <c r="J142" s="22">
        <v>987.7</v>
      </c>
      <c r="K142" s="22">
        <v>3000</v>
      </c>
      <c r="L142" s="22">
        <f t="shared" si="35"/>
        <v>-2012.3</v>
      </c>
      <c r="M142" s="22">
        <v>1451.6</v>
      </c>
      <c r="N142" s="22">
        <v>4000</v>
      </c>
      <c r="O142" s="22">
        <f t="shared" si="36"/>
        <v>-2548.4</v>
      </c>
      <c r="P142" s="22">
        <v>4000</v>
      </c>
      <c r="Q142" s="38">
        <f t="shared" si="37"/>
        <v>-2548.4</v>
      </c>
      <c r="T142" s="24"/>
    </row>
    <row r="143" spans="1:20" ht="12.75">
      <c r="A143" s="23">
        <v>7140</v>
      </c>
      <c r="B143" s="23">
        <v>7140</v>
      </c>
      <c r="C143" s="3" t="s">
        <v>129</v>
      </c>
      <c r="D143" s="22">
        <v>0</v>
      </c>
      <c r="E143" s="22">
        <v>0</v>
      </c>
      <c r="F143" s="22">
        <f t="shared" si="33"/>
        <v>0</v>
      </c>
      <c r="G143" s="22">
        <v>0</v>
      </c>
      <c r="H143" s="22">
        <v>0</v>
      </c>
      <c r="I143" s="22">
        <f t="shared" si="34"/>
        <v>0</v>
      </c>
      <c r="J143" s="22">
        <v>0</v>
      </c>
      <c r="K143" s="22">
        <v>0</v>
      </c>
      <c r="L143" s="22">
        <f t="shared" si="35"/>
        <v>0</v>
      </c>
      <c r="M143" s="22">
        <v>0</v>
      </c>
      <c r="N143" s="22">
        <v>0</v>
      </c>
      <c r="O143" s="22">
        <f t="shared" si="36"/>
        <v>0</v>
      </c>
      <c r="P143" s="22">
        <v>0</v>
      </c>
      <c r="Q143" s="38">
        <f t="shared" si="37"/>
        <v>0</v>
      </c>
      <c r="T143" s="24"/>
    </row>
    <row r="144" spans="1:20" ht="12.75">
      <c r="A144" s="23">
        <v>7320</v>
      </c>
      <c r="B144" s="23">
        <v>7320</v>
      </c>
      <c r="C144" s="3" t="s">
        <v>130</v>
      </c>
      <c r="D144" s="22">
        <v>0</v>
      </c>
      <c r="E144" s="22">
        <v>0</v>
      </c>
      <c r="F144" s="22">
        <f t="shared" si="33"/>
        <v>0</v>
      </c>
      <c r="G144" s="22">
        <v>0</v>
      </c>
      <c r="H144" s="22">
        <v>0</v>
      </c>
      <c r="I144" s="22">
        <f t="shared" si="34"/>
        <v>0</v>
      </c>
      <c r="J144" s="22">
        <v>0</v>
      </c>
      <c r="K144" s="22">
        <v>0</v>
      </c>
      <c r="L144" s="22">
        <f t="shared" si="35"/>
        <v>0</v>
      </c>
      <c r="M144" s="22">
        <v>0</v>
      </c>
      <c r="N144" s="22">
        <v>0</v>
      </c>
      <c r="O144" s="22">
        <f t="shared" si="36"/>
        <v>0</v>
      </c>
      <c r="P144" s="22">
        <v>0</v>
      </c>
      <c r="Q144" s="38">
        <f t="shared" si="37"/>
        <v>0</v>
      </c>
      <c r="T144" s="24"/>
    </row>
    <row r="145" spans="1:20" ht="12.75">
      <c r="A145" s="23">
        <v>7430</v>
      </c>
      <c r="B145" s="23">
        <v>7430</v>
      </c>
      <c r="C145" s="3" t="s">
        <v>132</v>
      </c>
      <c r="D145" s="22">
        <v>0</v>
      </c>
      <c r="E145" s="22">
        <v>0</v>
      </c>
      <c r="F145" s="22">
        <f t="shared" si="33"/>
        <v>0</v>
      </c>
      <c r="G145" s="22">
        <v>0</v>
      </c>
      <c r="H145" s="22">
        <v>0</v>
      </c>
      <c r="I145" s="22">
        <f t="shared" si="34"/>
        <v>0</v>
      </c>
      <c r="J145" s="22">
        <v>0</v>
      </c>
      <c r="K145" s="22">
        <v>0</v>
      </c>
      <c r="L145" s="22">
        <f t="shared" si="35"/>
        <v>0</v>
      </c>
      <c r="M145" s="22">
        <v>0</v>
      </c>
      <c r="N145" s="22">
        <v>5000</v>
      </c>
      <c r="O145" s="22">
        <f t="shared" si="36"/>
        <v>-5000</v>
      </c>
      <c r="P145" s="22">
        <v>5000</v>
      </c>
      <c r="Q145" s="38">
        <f t="shared" si="37"/>
        <v>-5000</v>
      </c>
      <c r="T145" s="24"/>
    </row>
    <row r="146" spans="1:20" ht="12.75">
      <c r="A146" s="23">
        <v>7500</v>
      </c>
      <c r="B146" s="23">
        <v>7500</v>
      </c>
      <c r="C146" s="3" t="s">
        <v>133</v>
      </c>
      <c r="D146" s="22">
        <v>19057.5</v>
      </c>
      <c r="E146" s="22">
        <v>15000</v>
      </c>
      <c r="F146" s="22">
        <f t="shared" si="33"/>
        <v>-4057.5</v>
      </c>
      <c r="G146" s="22">
        <v>37365</v>
      </c>
      <c r="H146" s="22">
        <v>30000</v>
      </c>
      <c r="I146" s="22">
        <f t="shared" si="34"/>
        <v>7365</v>
      </c>
      <c r="J146" s="22">
        <v>56746.67999999999</v>
      </c>
      <c r="K146" s="22">
        <v>45000</v>
      </c>
      <c r="L146" s="22">
        <f t="shared" si="35"/>
        <v>11746.679999999993</v>
      </c>
      <c r="M146" s="22">
        <v>76665.45000000001</v>
      </c>
      <c r="N146" s="22">
        <v>60000</v>
      </c>
      <c r="O146" s="22">
        <f t="shared" si="36"/>
        <v>16665.45000000001</v>
      </c>
      <c r="P146" s="22">
        <v>60000</v>
      </c>
      <c r="Q146" s="38">
        <f t="shared" si="37"/>
        <v>16665.45000000001</v>
      </c>
      <c r="T146" s="24"/>
    </row>
    <row r="147" spans="1:20" ht="12.75">
      <c r="A147" s="23">
        <v>7601</v>
      </c>
      <c r="B147" s="23">
        <v>7601</v>
      </c>
      <c r="C147" s="3" t="s">
        <v>134</v>
      </c>
      <c r="D147" s="22">
        <v>0</v>
      </c>
      <c r="E147" s="22">
        <v>0</v>
      </c>
      <c r="F147" s="22">
        <f t="shared" si="33"/>
        <v>0</v>
      </c>
      <c r="G147" s="22">
        <v>0</v>
      </c>
      <c r="H147" s="22">
        <v>0</v>
      </c>
      <c r="I147" s="22">
        <f t="shared" si="34"/>
        <v>0</v>
      </c>
      <c r="J147" s="22">
        <v>0</v>
      </c>
      <c r="K147" s="22">
        <v>0</v>
      </c>
      <c r="L147" s="22">
        <f t="shared" si="35"/>
        <v>0</v>
      </c>
      <c r="M147" s="22">
        <v>0</v>
      </c>
      <c r="N147" s="22">
        <v>0</v>
      </c>
      <c r="O147" s="22">
        <f t="shared" si="36"/>
        <v>0</v>
      </c>
      <c r="P147" s="22">
        <v>0</v>
      </c>
      <c r="Q147" s="38">
        <f t="shared" si="37"/>
        <v>0</v>
      </c>
      <c r="T147" s="24"/>
    </row>
    <row r="148" spans="1:20" ht="12.75">
      <c r="A148" s="23">
        <v>7740</v>
      </c>
      <c r="B148" s="23">
        <v>7740</v>
      </c>
      <c r="C148" s="3" t="s">
        <v>135</v>
      </c>
      <c r="D148" s="22">
        <v>0</v>
      </c>
      <c r="E148" s="22">
        <v>0</v>
      </c>
      <c r="F148" s="22">
        <f t="shared" si="33"/>
        <v>0</v>
      </c>
      <c r="G148" s="22">
        <v>0</v>
      </c>
      <c r="H148" s="22">
        <v>0</v>
      </c>
      <c r="I148" s="22">
        <f t="shared" si="34"/>
        <v>0</v>
      </c>
      <c r="J148" s="22">
        <v>0.8</v>
      </c>
      <c r="K148" s="22">
        <v>0</v>
      </c>
      <c r="L148" s="22">
        <f t="shared" si="35"/>
        <v>0.8</v>
      </c>
      <c r="M148" s="22">
        <v>-0.6999999999999998</v>
      </c>
      <c r="N148" s="22">
        <v>0</v>
      </c>
      <c r="O148" s="22">
        <f t="shared" si="36"/>
        <v>-0.6999999999999998</v>
      </c>
      <c r="P148" s="22">
        <v>0</v>
      </c>
      <c r="Q148" s="38">
        <f t="shared" si="37"/>
        <v>-0.6999999999999998</v>
      </c>
      <c r="T148" s="24"/>
    </row>
    <row r="149" spans="1:20" ht="12.75">
      <c r="A149" s="23">
        <v>7770</v>
      </c>
      <c r="B149" s="23">
        <v>7770</v>
      </c>
      <c r="C149" s="3" t="s">
        <v>136</v>
      </c>
      <c r="D149" s="22">
        <v>5665</v>
      </c>
      <c r="E149" s="22">
        <v>5970</v>
      </c>
      <c r="F149" s="22">
        <f t="shared" si="33"/>
        <v>305</v>
      </c>
      <c r="G149" s="22">
        <v>10565.85</v>
      </c>
      <c r="H149" s="22">
        <v>11340</v>
      </c>
      <c r="I149" s="22">
        <f t="shared" si="34"/>
        <v>-774.1499999999996</v>
      </c>
      <c r="J149" s="22">
        <v>14126.6</v>
      </c>
      <c r="K149" s="22">
        <v>16560</v>
      </c>
      <c r="L149" s="22">
        <f t="shared" si="35"/>
        <v>-2433.3999999999996</v>
      </c>
      <c r="M149" s="22">
        <v>19187.85</v>
      </c>
      <c r="N149" s="22">
        <v>24780</v>
      </c>
      <c r="O149" s="22">
        <f t="shared" si="36"/>
        <v>-5592.1500000000015</v>
      </c>
      <c r="P149" s="22">
        <v>24780</v>
      </c>
      <c r="Q149" s="38">
        <f t="shared" si="37"/>
        <v>-5592.1500000000015</v>
      </c>
      <c r="T149" s="24"/>
    </row>
    <row r="150" spans="1:20" ht="12.75">
      <c r="A150" s="23">
        <v>7780</v>
      </c>
      <c r="B150" s="23">
        <v>7780</v>
      </c>
      <c r="C150" s="3" t="s">
        <v>137</v>
      </c>
      <c r="D150" s="22">
        <v>0</v>
      </c>
      <c r="E150" s="22">
        <v>0</v>
      </c>
      <c r="F150" s="22">
        <f t="shared" si="33"/>
        <v>0</v>
      </c>
      <c r="G150" s="22">
        <v>-245</v>
      </c>
      <c r="H150" s="22">
        <v>0</v>
      </c>
      <c r="I150" s="22">
        <f t="shared" si="34"/>
        <v>-245</v>
      </c>
      <c r="J150" s="22">
        <v>120</v>
      </c>
      <c r="K150" s="22">
        <v>0</v>
      </c>
      <c r="L150" s="22">
        <f t="shared" si="35"/>
        <v>120</v>
      </c>
      <c r="M150" s="22">
        <v>120</v>
      </c>
      <c r="N150" s="22">
        <v>0</v>
      </c>
      <c r="O150" s="22">
        <f t="shared" si="36"/>
        <v>120</v>
      </c>
      <c r="P150" s="22">
        <v>0</v>
      </c>
      <c r="Q150" s="38">
        <f t="shared" si="37"/>
        <v>120</v>
      </c>
      <c r="T150" s="24"/>
    </row>
    <row r="151" spans="1:20" ht="12.75">
      <c r="A151" s="23">
        <v>7790</v>
      </c>
      <c r="B151" s="23">
        <v>7790</v>
      </c>
      <c r="C151" s="3" t="s">
        <v>138</v>
      </c>
      <c r="D151" s="22">
        <v>41136.439999999995</v>
      </c>
      <c r="E151" s="22">
        <v>55979</v>
      </c>
      <c r="F151" s="22">
        <f t="shared" si="33"/>
        <v>14842.560000000005</v>
      </c>
      <c r="G151" s="22">
        <v>42128.24</v>
      </c>
      <c r="H151" s="22">
        <v>70979</v>
      </c>
      <c r="I151" s="22">
        <f t="shared" si="34"/>
        <v>-28850.760000000002</v>
      </c>
      <c r="J151" s="22">
        <v>53750.24</v>
      </c>
      <c r="K151" s="22">
        <v>87979</v>
      </c>
      <c r="L151" s="22">
        <f t="shared" si="35"/>
        <v>-34228.76</v>
      </c>
      <c r="M151" s="22">
        <v>83704.06</v>
      </c>
      <c r="N151" s="22">
        <v>115979</v>
      </c>
      <c r="O151" s="22">
        <f t="shared" si="36"/>
        <v>-32274.940000000002</v>
      </c>
      <c r="P151" s="22">
        <v>115979</v>
      </c>
      <c r="Q151" s="38">
        <f t="shared" si="37"/>
        <v>-32274.940000000002</v>
      </c>
      <c r="T151" s="24"/>
    </row>
    <row r="152" spans="1:20" ht="12.75">
      <c r="A152" s="23">
        <v>7791</v>
      </c>
      <c r="B152" s="23">
        <v>7791</v>
      </c>
      <c r="C152" s="3" t="s">
        <v>154</v>
      </c>
      <c r="D152" s="22">
        <v>0</v>
      </c>
      <c r="E152" s="22">
        <v>0</v>
      </c>
      <c r="F152" s="22">
        <f t="shared" si="33"/>
        <v>0</v>
      </c>
      <c r="G152" s="22">
        <v>0</v>
      </c>
      <c r="H152" s="22">
        <v>0</v>
      </c>
      <c r="I152" s="22">
        <f>SUM(G152-H152)</f>
        <v>0</v>
      </c>
      <c r="J152" s="22">
        <v>0</v>
      </c>
      <c r="K152" s="22">
        <v>0</v>
      </c>
      <c r="L152" s="22">
        <f>SUM(J152-K152)</f>
        <v>0</v>
      </c>
      <c r="M152" s="22">
        <v>0</v>
      </c>
      <c r="N152" s="22">
        <v>0</v>
      </c>
      <c r="O152" s="22">
        <f>SUM(M152-N152)</f>
        <v>0</v>
      </c>
      <c r="P152" s="22">
        <v>0</v>
      </c>
      <c r="Q152" s="38"/>
      <c r="T152" s="24"/>
    </row>
    <row r="153" spans="1:20" ht="12.75">
      <c r="A153" s="23">
        <v>7795</v>
      </c>
      <c r="B153" s="23">
        <v>7795</v>
      </c>
      <c r="C153" s="3" t="s">
        <v>158</v>
      </c>
      <c r="D153" s="22">
        <v>29052.729999999996</v>
      </c>
      <c r="E153" s="22">
        <v>9000</v>
      </c>
      <c r="F153" s="22">
        <f t="shared" si="33"/>
        <v>-20052.729999999996</v>
      </c>
      <c r="G153" s="22">
        <v>33475.520000000004</v>
      </c>
      <c r="H153" s="22">
        <v>54600</v>
      </c>
      <c r="I153" s="22">
        <f>SUM(G153-H153)</f>
        <v>-21124.479999999996</v>
      </c>
      <c r="J153" s="22">
        <v>48401.310000000005</v>
      </c>
      <c r="K153" s="22">
        <v>69950</v>
      </c>
      <c r="L153" s="22">
        <f>SUM(J153-K153)</f>
        <v>-21548.689999999995</v>
      </c>
      <c r="M153" s="22">
        <v>89644.70999999999</v>
      </c>
      <c r="N153" s="22">
        <v>96900</v>
      </c>
      <c r="O153" s="22">
        <f>SUM(M153-N153)</f>
        <v>-7255.290000000008</v>
      </c>
      <c r="P153" s="22">
        <v>96900</v>
      </c>
      <c r="Q153" s="38"/>
      <c r="T153" s="24"/>
    </row>
    <row r="154" spans="1:20" ht="12.75">
      <c r="A154" s="23">
        <v>7796</v>
      </c>
      <c r="B154" s="23">
        <v>7796</v>
      </c>
      <c r="C154" s="3" t="s">
        <v>159</v>
      </c>
      <c r="D154" s="22">
        <v>0</v>
      </c>
      <c r="E154" s="22">
        <v>10800</v>
      </c>
      <c r="F154" s="22">
        <f t="shared" si="33"/>
        <v>10800</v>
      </c>
      <c r="G154" s="22">
        <v>0</v>
      </c>
      <c r="H154" s="22">
        <v>10800</v>
      </c>
      <c r="I154" s="22">
        <f>SUM(G154-H154)</f>
        <v>-10800</v>
      </c>
      <c r="J154" s="22">
        <v>0</v>
      </c>
      <c r="K154" s="22">
        <v>10800</v>
      </c>
      <c r="L154" s="22">
        <f>SUM(J154-K154)</f>
        <v>-10800</v>
      </c>
      <c r="M154" s="22">
        <v>0</v>
      </c>
      <c r="N154" s="22">
        <v>14000</v>
      </c>
      <c r="O154" s="22">
        <f>SUM(M154-N154)</f>
        <v>-14000</v>
      </c>
      <c r="P154" s="22">
        <v>14000</v>
      </c>
      <c r="Q154" s="38"/>
      <c r="T154" s="24"/>
    </row>
    <row r="155" spans="1:20" ht="12.75">
      <c r="A155" s="23">
        <v>7797</v>
      </c>
      <c r="B155" s="23">
        <v>7797</v>
      </c>
      <c r="C155" s="3" t="s">
        <v>160</v>
      </c>
      <c r="D155" s="22">
        <v>5791.13</v>
      </c>
      <c r="E155" s="22">
        <v>7700</v>
      </c>
      <c r="F155" s="22">
        <f t="shared" si="33"/>
        <v>1908.87</v>
      </c>
      <c r="G155" s="22">
        <v>6786.35</v>
      </c>
      <c r="H155" s="22">
        <v>13200</v>
      </c>
      <c r="I155" s="22">
        <f>SUM(G155-H155)</f>
        <v>-6413.65</v>
      </c>
      <c r="J155" s="22">
        <v>10388.52</v>
      </c>
      <c r="K155" s="22">
        <v>16200</v>
      </c>
      <c r="L155" s="22">
        <f>SUM(J155-K155)</f>
        <v>-5811.48</v>
      </c>
      <c r="M155" s="22">
        <v>16574.11</v>
      </c>
      <c r="N155" s="22">
        <v>22000</v>
      </c>
      <c r="O155" s="22">
        <f>SUM(M155-N155)</f>
        <v>-5425.889999999999</v>
      </c>
      <c r="P155" s="22">
        <v>22000</v>
      </c>
      <c r="Q155" s="38"/>
      <c r="T155" s="24"/>
    </row>
    <row r="156" spans="1:20" ht="12.75">
      <c r="A156" s="23">
        <v>7798</v>
      </c>
      <c r="B156" s="23">
        <v>7798</v>
      </c>
      <c r="C156" s="3" t="s">
        <v>177</v>
      </c>
      <c r="D156" s="22">
        <v>2184.2799999999997</v>
      </c>
      <c r="E156" s="22">
        <v>1000</v>
      </c>
      <c r="F156" s="22">
        <f>+E156-D156</f>
        <v>-1184.2799999999997</v>
      </c>
      <c r="G156" s="22">
        <v>3009.8399999999997</v>
      </c>
      <c r="H156" s="22">
        <v>4000</v>
      </c>
      <c r="I156" s="22">
        <f>SUM(G156-H156)</f>
        <v>-990.1600000000003</v>
      </c>
      <c r="J156" s="22">
        <v>4761.09</v>
      </c>
      <c r="K156" s="22">
        <v>5000</v>
      </c>
      <c r="L156" s="22">
        <f>SUM(J156-K156)</f>
        <v>-238.90999999999985</v>
      </c>
      <c r="M156" s="22">
        <v>8409.6</v>
      </c>
      <c r="N156" s="22">
        <v>6000</v>
      </c>
      <c r="O156" s="22">
        <f>SUM(M156-N156)</f>
        <v>2409.6000000000004</v>
      </c>
      <c r="P156" s="22">
        <v>6000</v>
      </c>
      <c r="Q156" s="38"/>
      <c r="T156" s="24"/>
    </row>
    <row r="157" spans="1:20" ht="12.75">
      <c r="A157" s="23">
        <v>7830</v>
      </c>
      <c r="B157" s="23">
        <v>7830</v>
      </c>
      <c r="C157" s="3" t="s">
        <v>139</v>
      </c>
      <c r="D157" s="22">
        <v>0</v>
      </c>
      <c r="E157" s="22">
        <v>0</v>
      </c>
      <c r="F157" s="22">
        <f t="shared" si="33"/>
        <v>0</v>
      </c>
      <c r="G157" s="22">
        <v>0</v>
      </c>
      <c r="H157" s="22">
        <v>0</v>
      </c>
      <c r="I157" s="22">
        <f t="shared" si="34"/>
        <v>0</v>
      </c>
      <c r="J157" s="22">
        <v>0</v>
      </c>
      <c r="K157" s="22">
        <v>0</v>
      </c>
      <c r="L157" s="22">
        <f t="shared" si="35"/>
        <v>0</v>
      </c>
      <c r="M157" s="22">
        <v>-12000</v>
      </c>
      <c r="N157" s="22">
        <v>0</v>
      </c>
      <c r="O157" s="22">
        <f t="shared" si="36"/>
        <v>-12000</v>
      </c>
      <c r="P157" s="22">
        <v>0</v>
      </c>
      <c r="Q157" s="38">
        <f t="shared" si="37"/>
        <v>-12000</v>
      </c>
      <c r="T157" s="24"/>
    </row>
    <row r="158" spans="1:20" ht="12.75">
      <c r="A158" s="23">
        <v>7990</v>
      </c>
      <c r="B158" s="23">
        <v>7990</v>
      </c>
      <c r="C158" s="3" t="s">
        <v>140</v>
      </c>
      <c r="D158" s="22">
        <v>0</v>
      </c>
      <c r="E158" s="22">
        <v>0</v>
      </c>
      <c r="F158" s="22">
        <f t="shared" si="33"/>
        <v>0</v>
      </c>
      <c r="G158" s="22">
        <v>0</v>
      </c>
      <c r="H158" s="22">
        <v>0</v>
      </c>
      <c r="I158" s="22">
        <f t="shared" si="34"/>
        <v>0</v>
      </c>
      <c r="J158" s="22">
        <v>0</v>
      </c>
      <c r="K158" s="22">
        <v>0</v>
      </c>
      <c r="L158" s="22">
        <f t="shared" si="35"/>
        <v>0</v>
      </c>
      <c r="M158" s="22">
        <v>0</v>
      </c>
      <c r="N158" s="22">
        <v>0</v>
      </c>
      <c r="O158" s="22">
        <f t="shared" si="36"/>
        <v>0</v>
      </c>
      <c r="P158" s="22">
        <v>0</v>
      </c>
      <c r="Q158" s="38">
        <f t="shared" si="37"/>
        <v>0</v>
      </c>
      <c r="T158" s="24"/>
    </row>
    <row r="159" spans="1:20" ht="12.75">
      <c r="A159" s="23"/>
      <c r="B159" s="23"/>
      <c r="C159" s="3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38"/>
      <c r="T159" s="24"/>
    </row>
    <row r="160" spans="1:20" ht="12.75">
      <c r="A160" s="19"/>
      <c r="B160" s="19"/>
      <c r="C160" s="14" t="s">
        <v>9</v>
      </c>
      <c r="D160" s="15">
        <f>SUM(D118:D159)</f>
        <v>1139880.8499999999</v>
      </c>
      <c r="E160" s="15">
        <f>SUM(E118:E159)</f>
        <v>955449</v>
      </c>
      <c r="F160" s="15">
        <f>SUM(F118:F159)</f>
        <v>-184431.84999999995</v>
      </c>
      <c r="G160" s="15">
        <f>SUM(G118:G159)</f>
        <v>1488543.8700000003</v>
      </c>
      <c r="H160" s="15">
        <f>SUM(H118:H159)</f>
        <v>1488919</v>
      </c>
      <c r="I160" s="15">
        <f>SUM(G160-H160)</f>
        <v>-375.1299999996554</v>
      </c>
      <c r="J160" s="15">
        <f>SUM(J118:J159)</f>
        <v>2551289.17</v>
      </c>
      <c r="K160" s="15">
        <f>SUM(K118:K159)</f>
        <v>1916489</v>
      </c>
      <c r="L160" s="15">
        <f>SUM(J160-K160)</f>
        <v>634800.1699999999</v>
      </c>
      <c r="M160" s="15">
        <f>SUM(M118:M159)</f>
        <v>3304403.9099999997</v>
      </c>
      <c r="N160" s="15">
        <f>SUM(N118:N159)</f>
        <v>2482159</v>
      </c>
      <c r="O160" s="15">
        <f>SUM(M160-N160)</f>
        <v>822244.9099999997</v>
      </c>
      <c r="P160" s="15">
        <f>SUM(P118:P159)</f>
        <v>2482159</v>
      </c>
      <c r="Q160" s="39">
        <f>SUM(M160-P160)</f>
        <v>822244.9099999997</v>
      </c>
      <c r="T160" s="24"/>
    </row>
    <row r="161" spans="1:20" ht="12.75">
      <c r="A161" s="19"/>
      <c r="B161" s="19"/>
      <c r="C161" s="14"/>
      <c r="D161" s="22"/>
      <c r="E161" s="15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38"/>
      <c r="T161" s="24"/>
    </row>
    <row r="162" spans="1:20" ht="12.75">
      <c r="A162" s="23">
        <v>6000</v>
      </c>
      <c r="B162" s="23">
        <v>6000</v>
      </c>
      <c r="C162" s="3" t="s">
        <v>141</v>
      </c>
      <c r="D162" s="22">
        <v>109858.29</v>
      </c>
      <c r="E162" s="22">
        <v>152400</v>
      </c>
      <c r="F162" s="22">
        <f>+E162-D162</f>
        <v>42541.71000000001</v>
      </c>
      <c r="G162" s="22">
        <v>219716.58</v>
      </c>
      <c r="H162" s="22">
        <v>304800</v>
      </c>
      <c r="I162" s="22">
        <f>SUM(G162-H162)</f>
        <v>-85083.42000000001</v>
      </c>
      <c r="J162" s="22">
        <v>329574.87</v>
      </c>
      <c r="K162" s="22">
        <v>457200</v>
      </c>
      <c r="L162" s="22">
        <f>SUM(J162-K162)</f>
        <v>-127625.13</v>
      </c>
      <c r="M162" s="22">
        <v>664436.3</v>
      </c>
      <c r="N162" s="22">
        <v>609600</v>
      </c>
      <c r="O162" s="22">
        <f>SUM(M162-N162)</f>
        <v>54836.30000000005</v>
      </c>
      <c r="P162" s="22">
        <v>609600</v>
      </c>
      <c r="Q162" s="38">
        <f>SUM(M162-P162)</f>
        <v>54836.30000000005</v>
      </c>
      <c r="T162" s="24"/>
    </row>
    <row r="163" spans="1:20" ht="12.75">
      <c r="A163" s="23">
        <v>6010</v>
      </c>
      <c r="B163" s="23">
        <v>6010</v>
      </c>
      <c r="C163" s="3" t="s">
        <v>142</v>
      </c>
      <c r="D163" s="22">
        <v>12303.75</v>
      </c>
      <c r="E163" s="22">
        <v>37000</v>
      </c>
      <c r="F163" s="22">
        <f>+E163-D163</f>
        <v>24696.25</v>
      </c>
      <c r="G163" s="22">
        <v>24607.5</v>
      </c>
      <c r="H163" s="22">
        <v>74000</v>
      </c>
      <c r="I163" s="22">
        <f>SUM(G163-H163)</f>
        <v>-49392.5</v>
      </c>
      <c r="J163" s="22">
        <v>36911.25</v>
      </c>
      <c r="K163" s="22">
        <v>111000</v>
      </c>
      <c r="L163" s="22">
        <f>SUM(J163-K163)</f>
        <v>-74088.75</v>
      </c>
      <c r="M163" s="22">
        <v>49215</v>
      </c>
      <c r="N163" s="22">
        <v>148000</v>
      </c>
      <c r="O163" s="22">
        <f>SUM(M163-N163)</f>
        <v>-98785</v>
      </c>
      <c r="P163" s="22">
        <v>148000</v>
      </c>
      <c r="Q163" s="38">
        <f>SUM(M163-P163)</f>
        <v>-98785</v>
      </c>
      <c r="T163" s="24"/>
    </row>
    <row r="164" spans="1:20" ht="12.75">
      <c r="A164" s="19"/>
      <c r="B164" s="19"/>
      <c r="C164" s="14" t="s">
        <v>16</v>
      </c>
      <c r="D164" s="15">
        <f>SUM(D162:D163)</f>
        <v>122162.04</v>
      </c>
      <c r="E164" s="15">
        <f>SUM(E162:E163)</f>
        <v>189400</v>
      </c>
      <c r="F164" s="22">
        <f>SUM(D164-E164)</f>
        <v>-67237.96</v>
      </c>
      <c r="G164" s="22">
        <f>SUM(G162:G163)</f>
        <v>244324.08</v>
      </c>
      <c r="H164" s="22">
        <f>SUM(H162:H163)</f>
        <v>378800</v>
      </c>
      <c r="I164" s="22">
        <f>SUM(G164-H164)</f>
        <v>-134475.92</v>
      </c>
      <c r="J164" s="22">
        <f>SUM(J162:J163)</f>
        <v>366486.12</v>
      </c>
      <c r="K164" s="22">
        <f>SUM(K162:K163)</f>
        <v>568200</v>
      </c>
      <c r="L164" s="22">
        <f>SUM(J164-K164)</f>
        <v>-201713.88</v>
      </c>
      <c r="M164" s="22">
        <f>SUM(M162:M163)</f>
        <v>713651.3</v>
      </c>
      <c r="N164" s="22">
        <f>SUM(N162:N163)</f>
        <v>757600</v>
      </c>
      <c r="O164" s="22">
        <f>SUM(M164-N164)</f>
        <v>-43948.69999999995</v>
      </c>
      <c r="P164" s="22">
        <f>SUM(P162:P163)</f>
        <v>757600</v>
      </c>
      <c r="Q164" s="38">
        <f>SUM(M164-P164)</f>
        <v>-43948.69999999995</v>
      </c>
      <c r="T164" s="24"/>
    </row>
    <row r="165" spans="1:20" ht="12.75">
      <c r="A165" s="23"/>
      <c r="B165" s="23"/>
      <c r="C165" s="3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38"/>
      <c r="T165" s="24"/>
    </row>
    <row r="166" spans="1:20" ht="13.5" customHeight="1">
      <c r="A166" s="19"/>
      <c r="B166" s="19"/>
      <c r="C166" s="14" t="s">
        <v>5</v>
      </c>
      <c r="D166" s="15">
        <f>D61-D87-D116-D160-D164</f>
        <v>-316614.2499999997</v>
      </c>
      <c r="E166" s="15">
        <f aca="true" t="shared" si="38" ref="E166:P166">E61-E87-E116-E160-E164</f>
        <v>-434891</v>
      </c>
      <c r="F166" s="15">
        <f t="shared" si="38"/>
        <v>128670.09</v>
      </c>
      <c r="G166" s="15">
        <f t="shared" si="38"/>
        <v>2498442.500000001</v>
      </c>
      <c r="H166" s="15">
        <f t="shared" si="38"/>
        <v>1320374</v>
      </c>
      <c r="I166" s="15">
        <f t="shared" si="38"/>
        <v>1178068.5000000007</v>
      </c>
      <c r="J166" s="15">
        <f t="shared" si="38"/>
        <v>2265642.1000000006</v>
      </c>
      <c r="K166" s="15">
        <f t="shared" si="38"/>
        <v>1000303</v>
      </c>
      <c r="L166" s="15">
        <f t="shared" si="38"/>
        <v>1265339.1000000006</v>
      </c>
      <c r="M166" s="15">
        <f t="shared" si="38"/>
        <v>825241.0600000017</v>
      </c>
      <c r="N166" s="15">
        <f t="shared" si="38"/>
        <v>-120893</v>
      </c>
      <c r="O166" s="15">
        <f t="shared" si="38"/>
        <v>946134.0600000019</v>
      </c>
      <c r="P166" s="15">
        <f t="shared" si="38"/>
        <v>-120893</v>
      </c>
      <c r="Q166" s="39">
        <f>SUM(M166-P166)</f>
        <v>946134.0600000017</v>
      </c>
      <c r="T166" s="24"/>
    </row>
    <row r="167" spans="1:20" ht="13.5" customHeight="1">
      <c r="A167" s="23"/>
      <c r="B167" s="23"/>
      <c r="C167" s="3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38"/>
      <c r="T167" s="24"/>
    </row>
    <row r="168" spans="1:20" ht="13.5" customHeight="1">
      <c r="A168" s="23">
        <v>8050</v>
      </c>
      <c r="B168" s="23">
        <v>8050</v>
      </c>
      <c r="C168" s="3" t="s">
        <v>11</v>
      </c>
      <c r="D168" s="22">
        <v>0</v>
      </c>
      <c r="E168" s="22">
        <v>0</v>
      </c>
      <c r="F168" s="22">
        <f>+E168-D168</f>
        <v>0</v>
      </c>
      <c r="G168" s="22">
        <v>0</v>
      </c>
      <c r="H168" s="22">
        <v>0</v>
      </c>
      <c r="I168" s="22">
        <f>SUM(G168-H168)</f>
        <v>0</v>
      </c>
      <c r="J168" s="22">
        <v>0</v>
      </c>
      <c r="K168" s="22">
        <v>0</v>
      </c>
      <c r="L168" s="22">
        <f>SUM(J168-K168)</f>
        <v>0</v>
      </c>
      <c r="M168" s="22">
        <v>-13328.240000000002</v>
      </c>
      <c r="N168" s="22">
        <v>0</v>
      </c>
      <c r="O168" s="22">
        <f>SUM(M168-N168)</f>
        <v>-13328.240000000002</v>
      </c>
      <c r="P168" s="22">
        <v>0</v>
      </c>
      <c r="Q168" s="38">
        <f>SUM(M168-P168)</f>
        <v>-13328.240000000002</v>
      </c>
      <c r="T168" s="24"/>
    </row>
    <row r="169" spans="1:20" ht="13.5" customHeight="1">
      <c r="A169" s="23">
        <v>8070</v>
      </c>
      <c r="B169" s="23">
        <v>8070</v>
      </c>
      <c r="C169" s="3" t="s">
        <v>35</v>
      </c>
      <c r="D169" s="22">
        <v>0</v>
      </c>
      <c r="E169" s="22">
        <v>0</v>
      </c>
      <c r="F169" s="22">
        <f>+E169-D169</f>
        <v>0</v>
      </c>
      <c r="G169" s="22">
        <v>0</v>
      </c>
      <c r="H169" s="22">
        <v>0</v>
      </c>
      <c r="I169" s="22">
        <f>SUM(G169-H169)</f>
        <v>0</v>
      </c>
      <c r="J169" s="22">
        <v>0</v>
      </c>
      <c r="K169" s="22">
        <v>0</v>
      </c>
      <c r="L169" s="22">
        <f>SUM(J169-K169)</f>
        <v>0</v>
      </c>
      <c r="M169" s="22">
        <v>0</v>
      </c>
      <c r="N169" s="22">
        <v>0</v>
      </c>
      <c r="O169" s="22">
        <f>SUM(M169-N169)</f>
        <v>0</v>
      </c>
      <c r="P169" s="22">
        <v>0</v>
      </c>
      <c r="Q169" s="38">
        <f>SUM(M169-P169)</f>
        <v>0</v>
      </c>
      <c r="T169" s="24"/>
    </row>
    <row r="170" spans="1:20" ht="13.5" customHeight="1">
      <c r="A170" s="23">
        <v>8150</v>
      </c>
      <c r="B170" s="23">
        <v>8150</v>
      </c>
      <c r="C170" s="3" t="s">
        <v>143</v>
      </c>
      <c r="D170" s="22">
        <v>0</v>
      </c>
      <c r="E170" s="22">
        <v>0</v>
      </c>
      <c r="F170" s="22">
        <f>+E170-D170</f>
        <v>0</v>
      </c>
      <c r="G170" s="22">
        <v>0</v>
      </c>
      <c r="H170" s="22">
        <v>0</v>
      </c>
      <c r="I170" s="22">
        <f>SUM(G170-H170)</f>
        <v>0</v>
      </c>
      <c r="J170" s="22">
        <v>0</v>
      </c>
      <c r="K170" s="22">
        <v>0</v>
      </c>
      <c r="L170" s="22">
        <f>SUM(J170-K170)</f>
        <v>0</v>
      </c>
      <c r="M170" s="22">
        <v>1400</v>
      </c>
      <c r="N170" s="22">
        <v>25000</v>
      </c>
      <c r="O170" s="22">
        <f>SUM(M170-N170)</f>
        <v>-23600</v>
      </c>
      <c r="P170" s="22">
        <v>25000</v>
      </c>
      <c r="Q170" s="38">
        <f>SUM(M170-P170)</f>
        <v>-23600</v>
      </c>
      <c r="T170" s="24"/>
    </row>
    <row r="171" spans="1:20" ht="13.5" customHeight="1">
      <c r="A171" s="19"/>
      <c r="B171" s="19"/>
      <c r="C171" s="14" t="s">
        <v>24</v>
      </c>
      <c r="D171" s="15">
        <f>SUM(D168:D170)</f>
        <v>0</v>
      </c>
      <c r="E171" s="15">
        <f>SUM(E168:E170)</f>
        <v>0</v>
      </c>
      <c r="F171" s="22">
        <f>SUM(D171-E171)</f>
        <v>0</v>
      </c>
      <c r="G171" s="22">
        <f>SUM(G168:G170)</f>
        <v>0</v>
      </c>
      <c r="H171" s="22">
        <f>SUM(H168:H170)</f>
        <v>0</v>
      </c>
      <c r="I171" s="22">
        <f>SUM(G171-H171)</f>
        <v>0</v>
      </c>
      <c r="J171" s="22">
        <f>SUM(J168:J170)</f>
        <v>0</v>
      </c>
      <c r="K171" s="22">
        <f>SUM(K168:K170)</f>
        <v>0</v>
      </c>
      <c r="L171" s="22">
        <f>SUM(J171-K171)</f>
        <v>0</v>
      </c>
      <c r="M171" s="22">
        <f>SUM(M168:M170)</f>
        <v>-11928.240000000002</v>
      </c>
      <c r="N171" s="22">
        <f>SUM(N168:N170)</f>
        <v>25000</v>
      </c>
      <c r="O171" s="22">
        <f>SUM(M171-N171)</f>
        <v>-36928.240000000005</v>
      </c>
      <c r="P171" s="22">
        <f>SUM(P168:P170)</f>
        <v>25000</v>
      </c>
      <c r="Q171" s="38">
        <f>SUM(M171-P171)</f>
        <v>-36928.240000000005</v>
      </c>
      <c r="T171" s="24"/>
    </row>
    <row r="172" spans="1:20" ht="12.75">
      <c r="A172" s="23"/>
      <c r="B172" s="23"/>
      <c r="C172" s="3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38"/>
      <c r="T172" s="24"/>
    </row>
    <row r="173" spans="1:20" ht="12.75">
      <c r="A173" s="19"/>
      <c r="B173" s="19"/>
      <c r="C173" s="16" t="s">
        <v>14</v>
      </c>
      <c r="D173" s="17">
        <f>D166-D171</f>
        <v>-316614.2499999997</v>
      </c>
      <c r="E173" s="17">
        <f>E166-E171</f>
        <v>-434891</v>
      </c>
      <c r="F173" s="17">
        <f>SUM(D173-E173)</f>
        <v>118276.75000000029</v>
      </c>
      <c r="G173" s="17">
        <f>G166-G171</f>
        <v>2498442.500000001</v>
      </c>
      <c r="H173" s="17">
        <f>H166-H171</f>
        <v>1320374</v>
      </c>
      <c r="I173" s="17">
        <f>SUM(G173-H173)</f>
        <v>1178068.500000001</v>
      </c>
      <c r="J173" s="17">
        <f>J166-J171</f>
        <v>2265642.1000000006</v>
      </c>
      <c r="K173" s="17">
        <f>K166-K171</f>
        <v>1000303</v>
      </c>
      <c r="L173" s="17">
        <f>SUM(J173-K173)</f>
        <v>1265339.1000000006</v>
      </c>
      <c r="M173" s="17">
        <f>M166-M171</f>
        <v>837169.3000000017</v>
      </c>
      <c r="N173" s="17">
        <f>N166-N171</f>
        <v>-145893</v>
      </c>
      <c r="O173" s="17">
        <f>SUM(M173-N173)</f>
        <v>983062.3000000017</v>
      </c>
      <c r="P173" s="17">
        <f>P166-P171</f>
        <v>-145893</v>
      </c>
      <c r="Q173" s="40">
        <f>SUM(M173-P173)</f>
        <v>983062.3000000017</v>
      </c>
      <c r="T173" s="24"/>
    </row>
    <row r="174" spans="5:20" ht="15.75" customHeight="1"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T174" s="24"/>
    </row>
    <row r="175" ht="12.75">
      <c r="T175" s="24"/>
    </row>
    <row r="176" ht="12.75">
      <c r="T176" s="24"/>
    </row>
    <row r="177" ht="12.75">
      <c r="T177" s="24"/>
    </row>
    <row r="178" ht="12.75">
      <c r="T178" s="24"/>
    </row>
    <row r="179" ht="12.75">
      <c r="T179" s="24"/>
    </row>
    <row r="180" ht="12.75">
      <c r="T180" s="24"/>
    </row>
    <row r="181" ht="12.75">
      <c r="T181" s="24"/>
    </row>
    <row r="182" ht="12.75">
      <c r="T182" s="2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S169"/>
  <sheetViews>
    <sheetView zoomScalePageLayoutView="0" workbookViewId="0" topLeftCell="A1">
      <selection activeCell="R1" sqref="R1:R16384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</cols>
  <sheetData>
    <row r="1" spans="1:16" ht="15">
      <c r="A1" s="2">
        <v>119</v>
      </c>
      <c r="C1" s="1" t="s">
        <v>149</v>
      </c>
      <c r="D1" s="1" t="str">
        <f>Totalt!D1</f>
        <v>Pr Desember</v>
      </c>
      <c r="H1" s="7"/>
      <c r="J1" s="7"/>
      <c r="K1"/>
      <c r="M1"/>
      <c r="N1"/>
      <c r="O1"/>
      <c r="P1"/>
    </row>
    <row r="2" spans="1:17" ht="14.25">
      <c r="A2" s="4"/>
      <c r="B2" s="4"/>
      <c r="C2" s="4"/>
      <c r="D2" s="10" t="s">
        <v>12</v>
      </c>
      <c r="E2" s="10" t="s">
        <v>13</v>
      </c>
      <c r="F2" s="10" t="s">
        <v>17</v>
      </c>
      <c r="G2" s="10" t="s">
        <v>12</v>
      </c>
      <c r="H2" s="10" t="s">
        <v>13</v>
      </c>
      <c r="I2" s="10" t="s">
        <v>17</v>
      </c>
      <c r="J2" s="10" t="s">
        <v>12</v>
      </c>
      <c r="K2" s="10" t="s">
        <v>13</v>
      </c>
      <c r="L2" s="10" t="s">
        <v>17</v>
      </c>
      <c r="M2" s="10" t="s">
        <v>12</v>
      </c>
      <c r="N2" s="10" t="s">
        <v>13</v>
      </c>
      <c r="O2" s="10" t="s">
        <v>17</v>
      </c>
      <c r="P2" s="10" t="s">
        <v>13</v>
      </c>
      <c r="Q2" s="10" t="s">
        <v>17</v>
      </c>
    </row>
    <row r="3" spans="1:17" ht="14.25">
      <c r="A3" s="4"/>
      <c r="B3" s="9"/>
      <c r="C3" s="5" t="s">
        <v>0</v>
      </c>
      <c r="D3" s="11" t="s">
        <v>144</v>
      </c>
      <c r="E3" s="11" t="s">
        <v>144</v>
      </c>
      <c r="F3" s="11" t="s">
        <v>144</v>
      </c>
      <c r="G3" s="20" t="s">
        <v>145</v>
      </c>
      <c r="H3" s="20" t="s">
        <v>145</v>
      </c>
      <c r="I3" s="20" t="s">
        <v>145</v>
      </c>
      <c r="J3" s="11" t="s">
        <v>146</v>
      </c>
      <c r="K3" s="11" t="s">
        <v>146</v>
      </c>
      <c r="L3" s="11" t="s">
        <v>146</v>
      </c>
      <c r="M3" s="11" t="s">
        <v>147</v>
      </c>
      <c r="N3" s="11" t="s">
        <v>147</v>
      </c>
      <c r="O3" s="11" t="s">
        <v>147</v>
      </c>
      <c r="P3" s="20">
        <v>2020</v>
      </c>
      <c r="Q3" s="11" t="s">
        <v>61</v>
      </c>
    </row>
    <row r="4" spans="1:17" ht="12.75">
      <c r="A4" s="2">
        <v>321</v>
      </c>
      <c r="B4" s="2">
        <v>321</v>
      </c>
      <c r="C4" s="3" t="s">
        <v>37</v>
      </c>
      <c r="D4" s="21">
        <v>1029765.82</v>
      </c>
      <c r="E4" s="21">
        <v>1400000</v>
      </c>
      <c r="F4" s="21">
        <f aca="true" t="shared" si="0" ref="F4:F10">D4-E4</f>
        <v>-370234.18000000005</v>
      </c>
      <c r="G4" s="21">
        <v>1163711.42</v>
      </c>
      <c r="H4" s="21">
        <v>1425000</v>
      </c>
      <c r="I4" s="21">
        <f aca="true" t="shared" si="1" ref="I4:I10">G4-H4</f>
        <v>-261288.58000000007</v>
      </c>
      <c r="J4" s="21">
        <v>1361517.65</v>
      </c>
      <c r="K4" s="21">
        <v>1425000</v>
      </c>
      <c r="L4" s="21">
        <f aca="true" t="shared" si="2" ref="L4:L10">J4-K4</f>
        <v>-63482.35000000009</v>
      </c>
      <c r="M4" s="21">
        <v>1285918.06</v>
      </c>
      <c r="N4" s="21">
        <v>1525000</v>
      </c>
      <c r="O4" s="21">
        <f aca="true" t="shared" si="3" ref="O4:O10">M4-N4</f>
        <v>-239081.93999999994</v>
      </c>
      <c r="P4" s="21">
        <v>1525000</v>
      </c>
      <c r="Q4" s="37" t="e">
        <f>M4-#REF!</f>
        <v>#REF!</v>
      </c>
    </row>
    <row r="5" spans="1:17" ht="12.75">
      <c r="A5" s="2">
        <v>322</v>
      </c>
      <c r="B5" s="2">
        <v>322</v>
      </c>
      <c r="C5" s="3" t="s">
        <v>38</v>
      </c>
      <c r="D5" s="22">
        <v>6800</v>
      </c>
      <c r="E5" s="22">
        <v>20000</v>
      </c>
      <c r="F5" s="22">
        <f t="shared" si="0"/>
        <v>-13200</v>
      </c>
      <c r="G5" s="22">
        <v>89175</v>
      </c>
      <c r="H5" s="22">
        <v>25000</v>
      </c>
      <c r="I5" s="22">
        <f t="shared" si="1"/>
        <v>64175</v>
      </c>
      <c r="J5" s="22">
        <v>89175</v>
      </c>
      <c r="K5" s="22">
        <v>30000</v>
      </c>
      <c r="L5" s="22">
        <f t="shared" si="2"/>
        <v>59175</v>
      </c>
      <c r="M5" s="22">
        <v>89175</v>
      </c>
      <c r="N5" s="22">
        <v>35000</v>
      </c>
      <c r="O5" s="22">
        <f t="shared" si="3"/>
        <v>54175</v>
      </c>
      <c r="P5" s="22">
        <v>35000</v>
      </c>
      <c r="Q5" s="38" t="e">
        <f>M5-#REF!</f>
        <v>#REF!</v>
      </c>
    </row>
    <row r="6" spans="1:17" ht="12.75">
      <c r="A6" s="2">
        <v>323</v>
      </c>
      <c r="B6" s="2">
        <v>323</v>
      </c>
      <c r="C6" s="3" t="s">
        <v>39</v>
      </c>
      <c r="D6" s="22">
        <v>1800</v>
      </c>
      <c r="E6" s="22">
        <v>0</v>
      </c>
      <c r="F6" s="22">
        <f t="shared" si="0"/>
        <v>1800</v>
      </c>
      <c r="G6" s="22">
        <v>1800</v>
      </c>
      <c r="H6" s="22">
        <v>0</v>
      </c>
      <c r="I6" s="22">
        <f t="shared" si="1"/>
        <v>1800</v>
      </c>
      <c r="J6" s="22">
        <v>1800</v>
      </c>
      <c r="K6" s="22">
        <v>0</v>
      </c>
      <c r="L6" s="22">
        <f t="shared" si="2"/>
        <v>1800</v>
      </c>
      <c r="M6" s="22">
        <v>1800</v>
      </c>
      <c r="N6" s="22">
        <v>40000</v>
      </c>
      <c r="O6" s="22">
        <f t="shared" si="3"/>
        <v>-38200</v>
      </c>
      <c r="P6" s="22">
        <v>40000</v>
      </c>
      <c r="Q6" s="38" t="e">
        <f>M6-#REF!</f>
        <v>#REF!</v>
      </c>
    </row>
    <row r="7" spans="1:17" ht="12.75">
      <c r="A7" s="2">
        <v>324</v>
      </c>
      <c r="B7" s="2">
        <v>324</v>
      </c>
      <c r="C7" s="3" t="s">
        <v>40</v>
      </c>
      <c r="D7" s="22">
        <v>109544.91</v>
      </c>
      <c r="E7" s="22">
        <v>200000</v>
      </c>
      <c r="F7" s="22">
        <f t="shared" si="0"/>
        <v>-90455.09</v>
      </c>
      <c r="G7" s="22">
        <v>271852.36</v>
      </c>
      <c r="H7" s="22">
        <v>600000</v>
      </c>
      <c r="I7" s="22">
        <f t="shared" si="1"/>
        <v>-328147.64</v>
      </c>
      <c r="J7" s="22">
        <v>470220.36</v>
      </c>
      <c r="K7" s="22">
        <v>850000</v>
      </c>
      <c r="L7" s="22">
        <f t="shared" si="2"/>
        <v>-379779.64</v>
      </c>
      <c r="M7" s="22">
        <v>1055423.59</v>
      </c>
      <c r="N7" s="22">
        <v>965000</v>
      </c>
      <c r="O7" s="22">
        <f t="shared" si="3"/>
        <v>90423.59000000008</v>
      </c>
      <c r="P7" s="22">
        <v>965000</v>
      </c>
      <c r="Q7" s="38" t="e">
        <f>M7-#REF!</f>
        <v>#REF!</v>
      </c>
    </row>
    <row r="8" spans="1:17" ht="12.75">
      <c r="A8" s="2">
        <v>325</v>
      </c>
      <c r="B8" s="2">
        <v>325</v>
      </c>
      <c r="C8" s="3" t="s">
        <v>41</v>
      </c>
      <c r="D8" s="22">
        <v>162399.78</v>
      </c>
      <c r="E8" s="22">
        <v>175000</v>
      </c>
      <c r="F8" s="22">
        <f t="shared" si="0"/>
        <v>-12600.220000000001</v>
      </c>
      <c r="G8" s="22">
        <v>1150723.06</v>
      </c>
      <c r="H8" s="22">
        <v>350000</v>
      </c>
      <c r="I8" s="22">
        <f t="shared" si="1"/>
        <v>800723.06</v>
      </c>
      <c r="J8" s="22">
        <v>1109102.24</v>
      </c>
      <c r="K8" s="22">
        <v>1050000</v>
      </c>
      <c r="L8" s="22">
        <f t="shared" si="2"/>
        <v>59102.23999999999</v>
      </c>
      <c r="M8" s="22">
        <v>1828302.49</v>
      </c>
      <c r="N8" s="22">
        <v>1260000</v>
      </c>
      <c r="O8" s="22">
        <f t="shared" si="3"/>
        <v>568302.49</v>
      </c>
      <c r="P8" s="22">
        <v>1260000</v>
      </c>
      <c r="Q8" s="38" t="e">
        <f>M8-#REF!</f>
        <v>#REF!</v>
      </c>
    </row>
    <row r="9" spans="1:17" ht="12.75">
      <c r="A9" s="2">
        <v>326</v>
      </c>
      <c r="B9" s="2">
        <v>326</v>
      </c>
      <c r="C9" s="3" t="s">
        <v>1</v>
      </c>
      <c r="D9" s="22">
        <v>46490</v>
      </c>
      <c r="E9" s="22">
        <v>48000</v>
      </c>
      <c r="F9" s="22">
        <f t="shared" si="0"/>
        <v>-1510</v>
      </c>
      <c r="G9" s="22">
        <v>79721.04</v>
      </c>
      <c r="H9" s="22">
        <v>96000</v>
      </c>
      <c r="I9" s="22">
        <f t="shared" si="1"/>
        <v>-16278.960000000006</v>
      </c>
      <c r="J9" s="22">
        <v>136832.04</v>
      </c>
      <c r="K9" s="22">
        <v>144000</v>
      </c>
      <c r="L9" s="22">
        <f t="shared" si="2"/>
        <v>-7167.959999999992</v>
      </c>
      <c r="M9" s="22">
        <v>171832.04</v>
      </c>
      <c r="N9" s="22">
        <v>192000</v>
      </c>
      <c r="O9" s="22">
        <f t="shared" si="3"/>
        <v>-20167.959999999992</v>
      </c>
      <c r="P9" s="22">
        <v>192000</v>
      </c>
      <c r="Q9" s="38" t="e">
        <f>M9-#REF!</f>
        <v>#REF!</v>
      </c>
    </row>
    <row r="10" spans="1:17" ht="12.75">
      <c r="A10" s="12"/>
      <c r="B10" s="13"/>
      <c r="C10" s="14" t="s">
        <v>157</v>
      </c>
      <c r="D10" s="15">
        <f>SUM(D4:D9)</f>
        <v>1356800.51</v>
      </c>
      <c r="E10" s="15">
        <f>SUM(E4:E9)</f>
        <v>1843000</v>
      </c>
      <c r="F10" s="15">
        <f t="shared" si="0"/>
        <v>-486199.49</v>
      </c>
      <c r="G10" s="15">
        <f>SUM(G4:G9)</f>
        <v>2756982.88</v>
      </c>
      <c r="H10" s="15">
        <f>SUM(H4:H9)</f>
        <v>2496000</v>
      </c>
      <c r="I10" s="15">
        <f t="shared" si="1"/>
        <v>260982.8799999999</v>
      </c>
      <c r="J10" s="15">
        <f>SUM(J4:J9)</f>
        <v>3168647.29</v>
      </c>
      <c r="K10" s="15">
        <f>SUM(K4:K9)</f>
        <v>3499000</v>
      </c>
      <c r="L10" s="15">
        <f t="shared" si="2"/>
        <v>-330352.70999999996</v>
      </c>
      <c r="M10" s="15">
        <f>SUM(M4:M9)</f>
        <v>4432451.180000001</v>
      </c>
      <c r="N10" s="15">
        <f>SUM(N4:N9)</f>
        <v>4017000</v>
      </c>
      <c r="O10" s="15">
        <f t="shared" si="3"/>
        <v>415451.18000000063</v>
      </c>
      <c r="P10" s="15">
        <f>SUM(P4:P9)</f>
        <v>4017000</v>
      </c>
      <c r="Q10" s="39" t="e">
        <f>M10-#REF!</f>
        <v>#REF!</v>
      </c>
    </row>
    <row r="11" spans="2:17" ht="12.75">
      <c r="B11" s="6"/>
      <c r="C11" s="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38"/>
    </row>
    <row r="12" spans="1:17" ht="12.75">
      <c r="A12" s="2">
        <v>400</v>
      </c>
      <c r="B12" s="2">
        <v>400</v>
      </c>
      <c r="C12" s="3" t="s">
        <v>42</v>
      </c>
      <c r="D12" s="22">
        <v>14741</v>
      </c>
      <c r="E12" s="22">
        <v>11000</v>
      </c>
      <c r="F12" s="22">
        <f>+E12-D12</f>
        <v>-3741</v>
      </c>
      <c r="G12" s="22">
        <v>14741</v>
      </c>
      <c r="H12" s="22">
        <v>12000</v>
      </c>
      <c r="I12" s="22">
        <f aca="true" t="shared" si="4" ref="I12:I19">G12-H12</f>
        <v>2741</v>
      </c>
      <c r="J12" s="22">
        <v>24522.65</v>
      </c>
      <c r="K12" s="22">
        <v>53000</v>
      </c>
      <c r="L12" s="22">
        <f aca="true" t="shared" si="5" ref="L12:L19">J12-K12</f>
        <v>-28477.35</v>
      </c>
      <c r="M12" s="22">
        <v>65413.3</v>
      </c>
      <c r="N12" s="22">
        <v>54000</v>
      </c>
      <c r="O12" s="22">
        <f aca="true" t="shared" si="6" ref="O12:O19">M12-N12</f>
        <v>11413.300000000003</v>
      </c>
      <c r="P12" s="22">
        <v>54000</v>
      </c>
      <c r="Q12" s="38" t="e">
        <f>M12-#REF!</f>
        <v>#REF!</v>
      </c>
    </row>
    <row r="13" spans="1:17" ht="12.75">
      <c r="A13" s="2">
        <v>410</v>
      </c>
      <c r="B13" s="2">
        <v>410</v>
      </c>
      <c r="C13" s="3" t="s">
        <v>43</v>
      </c>
      <c r="D13" s="22">
        <v>417</v>
      </c>
      <c r="E13" s="22">
        <v>0</v>
      </c>
      <c r="F13" s="22">
        <f>+E13-D13</f>
        <v>-417</v>
      </c>
      <c r="G13" s="22">
        <v>417</v>
      </c>
      <c r="H13" s="22">
        <v>0</v>
      </c>
      <c r="I13" s="22">
        <f t="shared" si="4"/>
        <v>417</v>
      </c>
      <c r="J13" s="22">
        <v>417</v>
      </c>
      <c r="K13" s="22">
        <v>0</v>
      </c>
      <c r="L13" s="22">
        <f t="shared" si="5"/>
        <v>417</v>
      </c>
      <c r="M13" s="22">
        <v>417</v>
      </c>
      <c r="N13" s="22">
        <v>5000</v>
      </c>
      <c r="O13" s="22">
        <f t="shared" si="6"/>
        <v>-4583</v>
      </c>
      <c r="P13" s="22">
        <v>5000</v>
      </c>
      <c r="Q13" s="38" t="e">
        <f>M13-#REF!</f>
        <v>#REF!</v>
      </c>
    </row>
    <row r="14" spans="1:17" ht="12.75">
      <c r="A14" s="2">
        <v>420</v>
      </c>
      <c r="B14" s="2">
        <v>420</v>
      </c>
      <c r="C14" s="3" t="s">
        <v>44</v>
      </c>
      <c r="D14" s="22">
        <v>126643.68</v>
      </c>
      <c r="E14" s="22">
        <v>75000</v>
      </c>
      <c r="F14" s="22">
        <f>+E14-D14</f>
        <v>-51643.67999999999</v>
      </c>
      <c r="G14" s="22">
        <v>228430.43</v>
      </c>
      <c r="H14" s="22">
        <v>450000</v>
      </c>
      <c r="I14" s="22">
        <f t="shared" si="4"/>
        <v>-221569.57</v>
      </c>
      <c r="J14" s="22">
        <v>572879.68</v>
      </c>
      <c r="K14" s="22">
        <v>600000</v>
      </c>
      <c r="L14" s="22">
        <f t="shared" si="5"/>
        <v>-27120.31999999995</v>
      </c>
      <c r="M14" s="22">
        <v>991584.68</v>
      </c>
      <c r="N14" s="22">
        <v>750000</v>
      </c>
      <c r="O14" s="22">
        <f t="shared" si="6"/>
        <v>241584.68000000005</v>
      </c>
      <c r="P14" s="22">
        <v>750000</v>
      </c>
      <c r="Q14" s="38" t="e">
        <f>M14-#REF!</f>
        <v>#REF!</v>
      </c>
    </row>
    <row r="15" spans="1:17" ht="12.75">
      <c r="A15" s="2">
        <v>500</v>
      </c>
      <c r="B15" s="2">
        <v>500</v>
      </c>
      <c r="C15" s="3" t="s">
        <v>45</v>
      </c>
      <c r="D15" s="22">
        <v>569992.47</v>
      </c>
      <c r="E15" s="22">
        <v>501000</v>
      </c>
      <c r="F15" s="22">
        <f>+E15-D15</f>
        <v>-68992.46999999997</v>
      </c>
      <c r="G15" s="22">
        <v>673424.24</v>
      </c>
      <c r="H15" s="22">
        <v>1029000</v>
      </c>
      <c r="I15" s="22">
        <f t="shared" si="4"/>
        <v>-355575.76</v>
      </c>
      <c r="J15" s="22">
        <v>994960.59</v>
      </c>
      <c r="K15" s="22">
        <v>1402000</v>
      </c>
      <c r="L15" s="22">
        <f t="shared" si="5"/>
        <v>-407039.41000000003</v>
      </c>
      <c r="M15" s="22">
        <v>1516928.38</v>
      </c>
      <c r="N15" s="22">
        <v>2031000</v>
      </c>
      <c r="O15" s="22">
        <f t="shared" si="6"/>
        <v>-514071.6200000001</v>
      </c>
      <c r="P15" s="22">
        <v>2031000</v>
      </c>
      <c r="Q15" s="38" t="e">
        <f>M15-#REF!</f>
        <v>#REF!</v>
      </c>
    </row>
    <row r="16" spans="1:17" ht="12.75">
      <c r="A16" s="2">
        <v>610</v>
      </c>
      <c r="B16" s="2">
        <v>610</v>
      </c>
      <c r="C16" s="3" t="s">
        <v>4</v>
      </c>
      <c r="D16" s="22">
        <v>423936.88</v>
      </c>
      <c r="E16" s="22">
        <v>455500</v>
      </c>
      <c r="F16" s="22">
        <f>+E16-D16</f>
        <v>31563.119999999995</v>
      </c>
      <c r="G16" s="22">
        <v>578824.51</v>
      </c>
      <c r="H16" s="22">
        <v>666500</v>
      </c>
      <c r="I16" s="22">
        <f t="shared" si="4"/>
        <v>-87675.48999999999</v>
      </c>
      <c r="J16" s="22">
        <v>1310632.97</v>
      </c>
      <c r="K16" s="22">
        <v>841500</v>
      </c>
      <c r="L16" s="22">
        <f t="shared" si="5"/>
        <v>469132.97</v>
      </c>
      <c r="M16" s="22">
        <v>1670478.08</v>
      </c>
      <c r="N16" s="22">
        <v>1024500</v>
      </c>
      <c r="O16" s="22">
        <f t="shared" si="6"/>
        <v>645978.0800000001</v>
      </c>
      <c r="P16" s="22">
        <v>1024500</v>
      </c>
      <c r="Q16" s="38" t="e">
        <f>M16-#REF!</f>
        <v>#REF!</v>
      </c>
    </row>
    <row r="17" spans="1:17" ht="12.75">
      <c r="A17" s="12"/>
      <c r="B17" s="13"/>
      <c r="C17" s="14" t="s">
        <v>156</v>
      </c>
      <c r="D17" s="15">
        <f>SUM(D12:D16)</f>
        <v>1135731.0299999998</v>
      </c>
      <c r="E17" s="15">
        <f aca="true" t="shared" si="7" ref="E17:P17">SUM(E12:E16)</f>
        <v>1042500</v>
      </c>
      <c r="F17" s="15">
        <f t="shared" si="7"/>
        <v>-93231.02999999997</v>
      </c>
      <c r="G17" s="15">
        <f t="shared" si="7"/>
        <v>1495837.18</v>
      </c>
      <c r="H17" s="15">
        <f t="shared" si="7"/>
        <v>2157500</v>
      </c>
      <c r="I17" s="15">
        <f t="shared" si="7"/>
        <v>-661662.8200000001</v>
      </c>
      <c r="J17" s="15">
        <f t="shared" si="7"/>
        <v>2903412.8899999997</v>
      </c>
      <c r="K17" s="15">
        <f t="shared" si="7"/>
        <v>2896500</v>
      </c>
      <c r="L17" s="15">
        <f t="shared" si="7"/>
        <v>6912.890000000014</v>
      </c>
      <c r="M17" s="15">
        <f t="shared" si="7"/>
        <v>4244821.4399999995</v>
      </c>
      <c r="N17" s="15">
        <f t="shared" si="7"/>
        <v>3864500</v>
      </c>
      <c r="O17" s="15">
        <f t="shared" si="7"/>
        <v>380321.44</v>
      </c>
      <c r="P17" s="15">
        <f t="shared" si="7"/>
        <v>3864500</v>
      </c>
      <c r="Q17" s="39" t="e">
        <f>M17-#REF!</f>
        <v>#REF!</v>
      </c>
    </row>
    <row r="18" spans="3:17" ht="12.75">
      <c r="C18" s="3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38"/>
    </row>
    <row r="19" spans="1:17" s="45" customFormat="1" ht="12.75">
      <c r="A19" s="4">
        <v>600</v>
      </c>
      <c r="B19" s="4">
        <v>600</v>
      </c>
      <c r="C19" s="41" t="s">
        <v>3</v>
      </c>
      <c r="D19" s="44">
        <v>37845.03</v>
      </c>
      <c r="E19" s="44">
        <v>37500</v>
      </c>
      <c r="F19" s="44">
        <f>+E19-D19</f>
        <v>-345.02999999999884</v>
      </c>
      <c r="G19" s="44">
        <v>75690.06</v>
      </c>
      <c r="H19" s="44">
        <v>75000</v>
      </c>
      <c r="I19" s="44">
        <f t="shared" si="4"/>
        <v>690.0599999999977</v>
      </c>
      <c r="J19" s="44">
        <v>113535.09</v>
      </c>
      <c r="K19" s="44">
        <v>112500</v>
      </c>
      <c r="L19" s="44">
        <f t="shared" si="5"/>
        <v>1035.0899999999965</v>
      </c>
      <c r="M19" s="44">
        <v>151380</v>
      </c>
      <c r="N19" s="44">
        <v>150000</v>
      </c>
      <c r="O19" s="44">
        <f t="shared" si="6"/>
        <v>1380</v>
      </c>
      <c r="P19" s="44">
        <v>150000</v>
      </c>
      <c r="Q19" s="46" t="e">
        <f>M19-#REF!</f>
        <v>#REF!</v>
      </c>
    </row>
    <row r="20" spans="2:17" ht="12.75">
      <c r="B20" s="6"/>
      <c r="C20" s="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38"/>
    </row>
    <row r="21" spans="1:17" ht="12.75">
      <c r="A21" s="12"/>
      <c r="B21" s="13"/>
      <c r="C21" s="14" t="s">
        <v>5</v>
      </c>
      <c r="D21" s="15">
        <f>D10-D17-D19</f>
        <v>183224.45000000022</v>
      </c>
      <c r="E21" s="15">
        <f aca="true" t="shared" si="8" ref="E21:P21">E10-E17-E19</f>
        <v>763000</v>
      </c>
      <c r="F21" s="15">
        <f>F10+F17+F19</f>
        <v>-579775.55</v>
      </c>
      <c r="G21" s="15">
        <f t="shared" si="8"/>
        <v>1185455.64</v>
      </c>
      <c r="H21" s="15">
        <f t="shared" si="8"/>
        <v>263500</v>
      </c>
      <c r="I21" s="15">
        <f t="shared" si="8"/>
        <v>921955.6399999999</v>
      </c>
      <c r="J21" s="15">
        <f t="shared" si="8"/>
        <v>151699.31000000038</v>
      </c>
      <c r="K21" s="15">
        <f t="shared" si="8"/>
        <v>490000</v>
      </c>
      <c r="L21" s="15">
        <f t="shared" si="8"/>
        <v>-338300.68999999994</v>
      </c>
      <c r="M21" s="15">
        <f t="shared" si="8"/>
        <v>36249.740000001155</v>
      </c>
      <c r="N21" s="15">
        <f t="shared" si="8"/>
        <v>2500</v>
      </c>
      <c r="O21" s="15">
        <f t="shared" si="8"/>
        <v>33749.74000000063</v>
      </c>
      <c r="P21" s="15">
        <f t="shared" si="8"/>
        <v>2500</v>
      </c>
      <c r="Q21" s="39" t="e">
        <f>M21-#REF!</f>
        <v>#REF!</v>
      </c>
    </row>
    <row r="22" spans="2:17" ht="12.75">
      <c r="B22" s="6"/>
      <c r="C22" s="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38"/>
    </row>
    <row r="23" spans="1:17" ht="12.75">
      <c r="A23" s="2">
        <v>805</v>
      </c>
      <c r="B23" s="6">
        <v>805</v>
      </c>
      <c r="C23" s="3" t="s">
        <v>11</v>
      </c>
      <c r="D23" s="22">
        <v>0</v>
      </c>
      <c r="E23" s="22">
        <v>0</v>
      </c>
      <c r="F23" s="22">
        <f>+E23-D23</f>
        <v>0</v>
      </c>
      <c r="G23" s="22">
        <v>0</v>
      </c>
      <c r="H23" s="22">
        <v>0</v>
      </c>
      <c r="I23" s="22">
        <f>G23-H23</f>
        <v>0</v>
      </c>
      <c r="J23" s="22">
        <v>0</v>
      </c>
      <c r="K23" s="22">
        <v>0</v>
      </c>
      <c r="L23" s="22">
        <f>J23-K23</f>
        <v>0</v>
      </c>
      <c r="M23" s="22">
        <v>-11958.88</v>
      </c>
      <c r="N23" s="22">
        <v>0</v>
      </c>
      <c r="O23" s="22">
        <f>M23-N23</f>
        <v>-11958.88</v>
      </c>
      <c r="P23" s="22">
        <v>0</v>
      </c>
      <c r="Q23" s="38" t="e">
        <f>M23-#REF!</f>
        <v>#REF!</v>
      </c>
    </row>
    <row r="24" spans="1:17" ht="12.75">
      <c r="A24" s="2">
        <v>815</v>
      </c>
      <c r="B24" s="6">
        <v>815</v>
      </c>
      <c r="C24" s="3" t="s">
        <v>10</v>
      </c>
      <c r="D24" s="22">
        <v>0</v>
      </c>
      <c r="E24" s="22">
        <v>0</v>
      </c>
      <c r="F24" s="22">
        <f>+E24-D24</f>
        <v>0</v>
      </c>
      <c r="G24" s="22">
        <v>0</v>
      </c>
      <c r="H24" s="22">
        <v>0</v>
      </c>
      <c r="I24" s="22">
        <f>G24-H24</f>
        <v>0</v>
      </c>
      <c r="J24" s="22">
        <v>0</v>
      </c>
      <c r="K24" s="22">
        <v>0</v>
      </c>
      <c r="L24" s="22">
        <f>J24-K24</f>
        <v>0</v>
      </c>
      <c r="M24" s="22">
        <v>0</v>
      </c>
      <c r="N24" s="22">
        <v>0</v>
      </c>
      <c r="O24" s="22">
        <f>M24-N24</f>
        <v>0</v>
      </c>
      <c r="P24" s="22">
        <v>0</v>
      </c>
      <c r="Q24" s="38" t="e">
        <f>M24-#REF!</f>
        <v>#REF!</v>
      </c>
    </row>
    <row r="25" spans="2:17" ht="12.75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</row>
    <row r="26" spans="1:17" ht="12.75">
      <c r="A26" s="12"/>
      <c r="B26" s="13"/>
      <c r="C26" s="16" t="s">
        <v>14</v>
      </c>
      <c r="D26" s="17">
        <f>D21+D23*-1-D24</f>
        <v>183224.45000000022</v>
      </c>
      <c r="E26" s="17">
        <f>E21+E23*-1-E24</f>
        <v>763000</v>
      </c>
      <c r="F26" s="17">
        <f>D26-E26</f>
        <v>-579775.5499999998</v>
      </c>
      <c r="G26" s="17">
        <f>G21+G23*-1-G24</f>
        <v>1185455.64</v>
      </c>
      <c r="H26" s="17">
        <f>H21+H23*-1-H24</f>
        <v>263500</v>
      </c>
      <c r="I26" s="17">
        <f>G26-H26</f>
        <v>921955.6399999999</v>
      </c>
      <c r="J26" s="17">
        <f>J21+J23*-1-J24</f>
        <v>151699.31000000038</v>
      </c>
      <c r="K26" s="17">
        <f>K21+K23*-1-K24</f>
        <v>490000</v>
      </c>
      <c r="L26" s="17">
        <f>J26-K26</f>
        <v>-338300.6899999996</v>
      </c>
      <c r="M26" s="17">
        <f>M21+M23*-1-M24</f>
        <v>48208.62000000115</v>
      </c>
      <c r="N26" s="17">
        <f>N21+N23*-1-N24</f>
        <v>2500</v>
      </c>
      <c r="O26" s="17">
        <f>M26-N26</f>
        <v>45708.62000000115</v>
      </c>
      <c r="P26" s="17">
        <f>P21+P23*-1-P24</f>
        <v>2500</v>
      </c>
      <c r="Q26" s="40" t="e">
        <f>M26-#REF!</f>
        <v>#REF!</v>
      </c>
    </row>
    <row r="27" spans="5:17" ht="12.75"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5:17" ht="12.75"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4:17" ht="14.25">
      <c r="D29" s="10" t="s">
        <v>12</v>
      </c>
      <c r="E29" s="10" t="s">
        <v>13</v>
      </c>
      <c r="F29" s="10" t="s">
        <v>17</v>
      </c>
      <c r="G29" s="10" t="s">
        <v>12</v>
      </c>
      <c r="H29" s="10" t="s">
        <v>13</v>
      </c>
      <c r="I29" s="10" t="s">
        <v>17</v>
      </c>
      <c r="J29" s="10" t="s">
        <v>12</v>
      </c>
      <c r="K29" s="10" t="s">
        <v>13</v>
      </c>
      <c r="L29" s="10" t="s">
        <v>17</v>
      </c>
      <c r="M29" s="10" t="s">
        <v>12</v>
      </c>
      <c r="N29" s="10" t="s">
        <v>13</v>
      </c>
      <c r="O29" s="10" t="s">
        <v>17</v>
      </c>
      <c r="P29" s="10" t="s">
        <v>13</v>
      </c>
      <c r="Q29" s="10" t="s">
        <v>17</v>
      </c>
    </row>
    <row r="30" spans="1:17" ht="14.25">
      <c r="A30" s="7"/>
      <c r="B30" s="8"/>
      <c r="C30" s="5" t="s">
        <v>0</v>
      </c>
      <c r="D30" s="20" t="s">
        <v>144</v>
      </c>
      <c r="E30" s="20" t="s">
        <v>144</v>
      </c>
      <c r="F30" s="20" t="s">
        <v>144</v>
      </c>
      <c r="G30" s="20" t="s">
        <v>145</v>
      </c>
      <c r="H30" s="20" t="s">
        <v>145</v>
      </c>
      <c r="I30" s="20" t="s">
        <v>145</v>
      </c>
      <c r="J30" s="20" t="s">
        <v>146</v>
      </c>
      <c r="K30" s="20" t="s">
        <v>146</v>
      </c>
      <c r="L30" s="20" t="s">
        <v>146</v>
      </c>
      <c r="M30" s="20" t="s">
        <v>147</v>
      </c>
      <c r="N30" s="20" t="s">
        <v>147</v>
      </c>
      <c r="O30" s="20" t="s">
        <v>147</v>
      </c>
      <c r="P30" s="20">
        <v>2020</v>
      </c>
      <c r="Q30" s="20" t="s">
        <v>61</v>
      </c>
    </row>
    <row r="31" spans="1:17" ht="12.75">
      <c r="A31" s="23"/>
      <c r="B31" s="23"/>
      <c r="C31" s="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37"/>
    </row>
    <row r="32" spans="1:17" ht="12.75">
      <c r="A32" s="23">
        <v>3100</v>
      </c>
      <c r="B32" s="23">
        <v>3100</v>
      </c>
      <c r="C32" s="3" t="s">
        <v>64</v>
      </c>
      <c r="D32" s="22">
        <v>0</v>
      </c>
      <c r="E32" s="22">
        <v>0</v>
      </c>
      <c r="F32" s="22">
        <f>D32-E32</f>
        <v>0</v>
      </c>
      <c r="G32" s="22">
        <v>0</v>
      </c>
      <c r="H32" s="22">
        <v>0</v>
      </c>
      <c r="I32" s="22">
        <f>G32-H32</f>
        <v>0</v>
      </c>
      <c r="J32" s="22">
        <v>0</v>
      </c>
      <c r="K32" s="22">
        <v>0</v>
      </c>
      <c r="L32" s="22">
        <f>J32-K32</f>
        <v>0</v>
      </c>
      <c r="M32" s="22">
        <v>0</v>
      </c>
      <c r="N32" s="22">
        <v>0</v>
      </c>
      <c r="O32" s="22">
        <f>M32-N32</f>
        <v>0</v>
      </c>
      <c r="P32" s="22">
        <v>0</v>
      </c>
      <c r="Q32" s="38" t="e">
        <f>M32-#REF!</f>
        <v>#REF!</v>
      </c>
    </row>
    <row r="33" spans="1:17" ht="12.75">
      <c r="A33" s="23">
        <v>3120</v>
      </c>
      <c r="B33" s="23">
        <v>3120</v>
      </c>
      <c r="C33" s="3" t="s">
        <v>65</v>
      </c>
      <c r="D33" s="22">
        <v>6800</v>
      </c>
      <c r="E33" s="22">
        <v>20000</v>
      </c>
      <c r="F33" s="22">
        <f aca="true" t="shared" si="9" ref="F33:F50">D33-E33</f>
        <v>-13200</v>
      </c>
      <c r="G33" s="22">
        <v>89175</v>
      </c>
      <c r="H33" s="22">
        <v>25000</v>
      </c>
      <c r="I33" s="22">
        <f aca="true" t="shared" si="10" ref="I33:I50">G33-H33</f>
        <v>64175</v>
      </c>
      <c r="J33" s="22">
        <v>89175</v>
      </c>
      <c r="K33" s="22">
        <v>30000</v>
      </c>
      <c r="L33" s="22">
        <f aca="true" t="shared" si="11" ref="L33:L50">J33-K33</f>
        <v>59175</v>
      </c>
      <c r="M33" s="22">
        <v>89175</v>
      </c>
      <c r="N33" s="22">
        <v>35000</v>
      </c>
      <c r="O33" s="22">
        <f aca="true" t="shared" si="12" ref="O33:O50">M33-N33</f>
        <v>54175</v>
      </c>
      <c r="P33" s="22">
        <v>35000</v>
      </c>
      <c r="Q33" s="38" t="e">
        <f>M33-#REF!</f>
        <v>#REF!</v>
      </c>
    </row>
    <row r="34" spans="1:17" ht="12.75">
      <c r="A34" s="23">
        <v>3125</v>
      </c>
      <c r="B34" s="23">
        <v>3125</v>
      </c>
      <c r="C34" s="3" t="s">
        <v>66</v>
      </c>
      <c r="D34" s="22">
        <v>0</v>
      </c>
      <c r="E34" s="22">
        <v>0</v>
      </c>
      <c r="F34" s="22">
        <f t="shared" si="9"/>
        <v>0</v>
      </c>
      <c r="G34" s="22">
        <v>0</v>
      </c>
      <c r="H34" s="22">
        <v>0</v>
      </c>
      <c r="I34" s="22">
        <f t="shared" si="10"/>
        <v>0</v>
      </c>
      <c r="J34" s="22">
        <v>0</v>
      </c>
      <c r="K34" s="22">
        <v>0</v>
      </c>
      <c r="L34" s="22">
        <f t="shared" si="11"/>
        <v>0</v>
      </c>
      <c r="M34" s="22">
        <v>0</v>
      </c>
      <c r="N34" s="22">
        <v>0</v>
      </c>
      <c r="O34" s="22">
        <f t="shared" si="12"/>
        <v>0</v>
      </c>
      <c r="P34" s="22">
        <v>0</v>
      </c>
      <c r="Q34" s="38" t="e">
        <f>M34-#REF!</f>
        <v>#REF!</v>
      </c>
    </row>
    <row r="35" spans="1:17" ht="12.75">
      <c r="A35" s="23">
        <v>3130</v>
      </c>
      <c r="B35" s="23">
        <v>3130</v>
      </c>
      <c r="C35" s="3" t="s">
        <v>67</v>
      </c>
      <c r="D35" s="22">
        <v>109544.91</v>
      </c>
      <c r="E35" s="22">
        <v>200000</v>
      </c>
      <c r="F35" s="22">
        <f t="shared" si="9"/>
        <v>-90455.09</v>
      </c>
      <c r="G35" s="22">
        <v>271852.36</v>
      </c>
      <c r="H35" s="22">
        <v>600000</v>
      </c>
      <c r="I35" s="22">
        <f t="shared" si="10"/>
        <v>-328147.64</v>
      </c>
      <c r="J35" s="22">
        <v>470220.36</v>
      </c>
      <c r="K35" s="22">
        <v>850000</v>
      </c>
      <c r="L35" s="22">
        <f t="shared" si="11"/>
        <v>-379779.64</v>
      </c>
      <c r="M35" s="22">
        <v>1055423.59</v>
      </c>
      <c r="N35" s="22">
        <v>965000</v>
      </c>
      <c r="O35" s="22">
        <f t="shared" si="12"/>
        <v>90423.59000000008</v>
      </c>
      <c r="P35" s="22">
        <v>965000</v>
      </c>
      <c r="Q35" s="38" t="e">
        <f>M35-#REF!</f>
        <v>#REF!</v>
      </c>
    </row>
    <row r="36" spans="1:17" ht="12.75">
      <c r="A36" s="23">
        <v>3200</v>
      </c>
      <c r="B36" s="23">
        <v>3200</v>
      </c>
      <c r="C36" s="3" t="s">
        <v>68</v>
      </c>
      <c r="D36" s="22">
        <v>0</v>
      </c>
      <c r="E36" s="22">
        <v>0</v>
      </c>
      <c r="F36" s="22">
        <f t="shared" si="9"/>
        <v>0</v>
      </c>
      <c r="G36" s="22">
        <v>0</v>
      </c>
      <c r="H36" s="22">
        <v>0</v>
      </c>
      <c r="I36" s="22">
        <f t="shared" si="10"/>
        <v>0</v>
      </c>
      <c r="J36" s="22">
        <v>0</v>
      </c>
      <c r="K36" s="22">
        <v>0</v>
      </c>
      <c r="L36" s="22">
        <f t="shared" si="11"/>
        <v>0</v>
      </c>
      <c r="M36" s="22">
        <v>0</v>
      </c>
      <c r="N36" s="22">
        <v>0</v>
      </c>
      <c r="O36" s="22">
        <f t="shared" si="12"/>
        <v>0</v>
      </c>
      <c r="P36" s="22">
        <v>0</v>
      </c>
      <c r="Q36" s="38" t="e">
        <f>M36-#REF!</f>
        <v>#REF!</v>
      </c>
    </row>
    <row r="37" spans="1:17" ht="12.75">
      <c r="A37" s="23">
        <v>3210</v>
      </c>
      <c r="B37" s="23">
        <v>3210</v>
      </c>
      <c r="C37" s="3" t="s">
        <v>69</v>
      </c>
      <c r="D37" s="22">
        <v>-88226.46</v>
      </c>
      <c r="E37" s="22">
        <v>100000</v>
      </c>
      <c r="F37" s="22">
        <f t="shared" si="9"/>
        <v>-188226.46000000002</v>
      </c>
      <c r="G37" s="22">
        <v>72519.14</v>
      </c>
      <c r="H37" s="22">
        <v>125000</v>
      </c>
      <c r="I37" s="22">
        <f t="shared" si="10"/>
        <v>-52480.86</v>
      </c>
      <c r="J37" s="22">
        <v>246755.69</v>
      </c>
      <c r="K37" s="22">
        <v>125000</v>
      </c>
      <c r="L37" s="22">
        <f t="shared" si="11"/>
        <v>121755.69</v>
      </c>
      <c r="M37" s="22">
        <v>175236.1</v>
      </c>
      <c r="N37" s="22">
        <v>225000</v>
      </c>
      <c r="O37" s="22">
        <f t="shared" si="12"/>
        <v>-49763.899999999994</v>
      </c>
      <c r="P37" s="22">
        <v>225000</v>
      </c>
      <c r="Q37" s="38" t="e">
        <f>M37-#REF!</f>
        <v>#REF!</v>
      </c>
    </row>
    <row r="38" spans="1:17" ht="12.75">
      <c r="A38" s="23">
        <v>3215</v>
      </c>
      <c r="B38" s="23">
        <v>3215</v>
      </c>
      <c r="C38" s="3" t="s">
        <v>70</v>
      </c>
      <c r="D38" s="22">
        <v>0</v>
      </c>
      <c r="E38" s="22">
        <v>0</v>
      </c>
      <c r="F38" s="22">
        <f t="shared" si="9"/>
        <v>0</v>
      </c>
      <c r="G38" s="22">
        <v>0</v>
      </c>
      <c r="H38" s="22">
        <v>0</v>
      </c>
      <c r="I38" s="22">
        <f t="shared" si="10"/>
        <v>0</v>
      </c>
      <c r="J38" s="22">
        <v>0</v>
      </c>
      <c r="K38" s="22">
        <v>0</v>
      </c>
      <c r="L38" s="22">
        <f t="shared" si="11"/>
        <v>0</v>
      </c>
      <c r="M38" s="22">
        <v>0</v>
      </c>
      <c r="N38" s="22">
        <v>0</v>
      </c>
      <c r="O38" s="22">
        <f t="shared" si="12"/>
        <v>0</v>
      </c>
      <c r="P38" s="22">
        <v>0</v>
      </c>
      <c r="Q38" s="38" t="e">
        <f>M38-#REF!</f>
        <v>#REF!</v>
      </c>
    </row>
    <row r="39" spans="1:17" ht="12.75">
      <c r="A39" s="23">
        <v>3217</v>
      </c>
      <c r="B39" s="23">
        <v>3217</v>
      </c>
      <c r="C39" s="3" t="s">
        <v>71</v>
      </c>
      <c r="D39" s="22">
        <v>1800</v>
      </c>
      <c r="E39" s="22">
        <v>0</v>
      </c>
      <c r="F39" s="22">
        <f t="shared" si="9"/>
        <v>1800</v>
      </c>
      <c r="G39" s="22">
        <v>1800</v>
      </c>
      <c r="H39" s="22">
        <v>0</v>
      </c>
      <c r="I39" s="22">
        <f t="shared" si="10"/>
        <v>1800</v>
      </c>
      <c r="J39" s="22">
        <v>1800</v>
      </c>
      <c r="K39" s="22">
        <v>0</v>
      </c>
      <c r="L39" s="22">
        <f t="shared" si="11"/>
        <v>1800</v>
      </c>
      <c r="M39" s="22">
        <v>1800</v>
      </c>
      <c r="N39" s="22">
        <v>0</v>
      </c>
      <c r="O39" s="22">
        <f t="shared" si="12"/>
        <v>1800</v>
      </c>
      <c r="P39" s="22">
        <v>0</v>
      </c>
      <c r="Q39" s="38" t="e">
        <f>M39-#REF!</f>
        <v>#REF!</v>
      </c>
    </row>
    <row r="40" spans="1:17" ht="12.75">
      <c r="A40" s="23">
        <v>3218</v>
      </c>
      <c r="B40" s="23">
        <v>3218</v>
      </c>
      <c r="C40" s="3" t="s">
        <v>72</v>
      </c>
      <c r="D40" s="22">
        <v>0</v>
      </c>
      <c r="E40" s="22">
        <v>0</v>
      </c>
      <c r="F40" s="22">
        <f t="shared" si="9"/>
        <v>0</v>
      </c>
      <c r="G40" s="22">
        <v>0</v>
      </c>
      <c r="H40" s="22">
        <v>0</v>
      </c>
      <c r="I40" s="22">
        <f t="shared" si="10"/>
        <v>0</v>
      </c>
      <c r="J40" s="22">
        <v>0</v>
      </c>
      <c r="K40" s="22">
        <v>0</v>
      </c>
      <c r="L40" s="22">
        <f t="shared" si="11"/>
        <v>0</v>
      </c>
      <c r="M40" s="22">
        <v>0</v>
      </c>
      <c r="N40" s="22">
        <v>0</v>
      </c>
      <c r="O40" s="22">
        <f t="shared" si="12"/>
        <v>0</v>
      </c>
      <c r="P40" s="22">
        <v>0</v>
      </c>
      <c r="Q40" s="38" t="e">
        <f>M40-#REF!</f>
        <v>#REF!</v>
      </c>
    </row>
    <row r="41" spans="1:17" ht="12.75">
      <c r="A41" s="23">
        <v>3220</v>
      </c>
      <c r="B41" s="23">
        <v>3220</v>
      </c>
      <c r="C41" s="3" t="s">
        <v>73</v>
      </c>
      <c r="D41" s="22">
        <v>1117992.28</v>
      </c>
      <c r="E41" s="22">
        <v>1300000</v>
      </c>
      <c r="F41" s="22">
        <f t="shared" si="9"/>
        <v>-182007.71999999997</v>
      </c>
      <c r="G41" s="22">
        <v>1091192.28</v>
      </c>
      <c r="H41" s="22">
        <v>1300000</v>
      </c>
      <c r="I41" s="22">
        <f t="shared" si="10"/>
        <v>-208807.71999999997</v>
      </c>
      <c r="J41" s="22">
        <v>1114761.96</v>
      </c>
      <c r="K41" s="22">
        <v>1300000</v>
      </c>
      <c r="L41" s="22">
        <f t="shared" si="11"/>
        <v>-185238.04000000004</v>
      </c>
      <c r="M41" s="22">
        <v>1110681.96</v>
      </c>
      <c r="N41" s="22">
        <v>1300000</v>
      </c>
      <c r="O41" s="22">
        <f t="shared" si="12"/>
        <v>-189318.04000000004</v>
      </c>
      <c r="P41" s="22">
        <v>1300000</v>
      </c>
      <c r="Q41" s="38" t="e">
        <f>M41-#REF!</f>
        <v>#REF!</v>
      </c>
    </row>
    <row r="42" spans="1:17" ht="12.75">
      <c r="A42" s="23">
        <v>3320</v>
      </c>
      <c r="B42" s="23">
        <v>3320</v>
      </c>
      <c r="C42" s="3" t="s">
        <v>74</v>
      </c>
      <c r="D42" s="22">
        <v>0</v>
      </c>
      <c r="E42" s="22">
        <v>0</v>
      </c>
      <c r="F42" s="22">
        <f t="shared" si="9"/>
        <v>0</v>
      </c>
      <c r="G42" s="22">
        <v>0</v>
      </c>
      <c r="H42" s="22">
        <v>0</v>
      </c>
      <c r="I42" s="22">
        <f t="shared" si="10"/>
        <v>0</v>
      </c>
      <c r="J42" s="22">
        <v>0</v>
      </c>
      <c r="K42" s="22">
        <v>0</v>
      </c>
      <c r="L42" s="22">
        <f t="shared" si="11"/>
        <v>0</v>
      </c>
      <c r="M42" s="22">
        <v>0</v>
      </c>
      <c r="N42" s="22">
        <v>0</v>
      </c>
      <c r="O42" s="22">
        <f t="shared" si="12"/>
        <v>0</v>
      </c>
      <c r="P42" s="22">
        <v>0</v>
      </c>
      <c r="Q42" s="38" t="e">
        <f>M42-#REF!</f>
        <v>#REF!</v>
      </c>
    </row>
    <row r="43" spans="1:17" ht="12.75">
      <c r="A43" s="23">
        <v>3321</v>
      </c>
      <c r="B43" s="23">
        <v>3321</v>
      </c>
      <c r="C43" s="3" t="s">
        <v>75</v>
      </c>
      <c r="D43" s="22">
        <v>0</v>
      </c>
      <c r="E43" s="22">
        <v>0</v>
      </c>
      <c r="F43" s="22">
        <f t="shared" si="9"/>
        <v>0</v>
      </c>
      <c r="G43" s="22">
        <v>0</v>
      </c>
      <c r="H43" s="22">
        <v>0</v>
      </c>
      <c r="I43" s="22">
        <f t="shared" si="10"/>
        <v>0</v>
      </c>
      <c r="J43" s="22">
        <v>0</v>
      </c>
      <c r="K43" s="22">
        <v>0</v>
      </c>
      <c r="L43" s="22">
        <f t="shared" si="11"/>
        <v>0</v>
      </c>
      <c r="M43" s="22">
        <v>0</v>
      </c>
      <c r="N43" s="22">
        <v>0</v>
      </c>
      <c r="O43" s="22">
        <f t="shared" si="12"/>
        <v>0</v>
      </c>
      <c r="P43" s="22">
        <v>0</v>
      </c>
      <c r="Q43" s="38" t="e">
        <f>M43-#REF!</f>
        <v>#REF!</v>
      </c>
    </row>
    <row r="44" spans="1:17" ht="12.75">
      <c r="A44" s="23">
        <v>3325</v>
      </c>
      <c r="B44" s="23">
        <v>3325</v>
      </c>
      <c r="C44" s="3" t="s">
        <v>22</v>
      </c>
      <c r="D44" s="22">
        <v>0</v>
      </c>
      <c r="E44" s="22">
        <v>0</v>
      </c>
      <c r="F44" s="22">
        <f t="shared" si="9"/>
        <v>0</v>
      </c>
      <c r="G44" s="22">
        <v>0</v>
      </c>
      <c r="H44" s="22">
        <v>0</v>
      </c>
      <c r="I44" s="22">
        <f t="shared" si="10"/>
        <v>0</v>
      </c>
      <c r="J44" s="22">
        <v>0</v>
      </c>
      <c r="K44" s="22">
        <v>0</v>
      </c>
      <c r="L44" s="22">
        <f t="shared" si="11"/>
        <v>0</v>
      </c>
      <c r="M44" s="22">
        <v>0</v>
      </c>
      <c r="N44" s="22">
        <v>40000</v>
      </c>
      <c r="O44" s="22">
        <f t="shared" si="12"/>
        <v>-40000</v>
      </c>
      <c r="P44" s="22">
        <v>40000</v>
      </c>
      <c r="Q44" s="38" t="e">
        <f>M44-#REF!</f>
        <v>#REF!</v>
      </c>
    </row>
    <row r="45" spans="1:17" ht="12.75">
      <c r="A45" s="23">
        <v>3350</v>
      </c>
      <c r="B45" s="23">
        <v>3350</v>
      </c>
      <c r="C45" s="3" t="s">
        <v>76</v>
      </c>
      <c r="D45" s="22">
        <v>0</v>
      </c>
      <c r="E45" s="22">
        <v>0</v>
      </c>
      <c r="F45" s="22">
        <f t="shared" si="9"/>
        <v>0</v>
      </c>
      <c r="G45" s="22">
        <v>0</v>
      </c>
      <c r="H45" s="22">
        <v>0</v>
      </c>
      <c r="I45" s="22">
        <f t="shared" si="10"/>
        <v>0</v>
      </c>
      <c r="J45" s="22">
        <v>0</v>
      </c>
      <c r="K45" s="22">
        <v>0</v>
      </c>
      <c r="L45" s="22">
        <f t="shared" si="11"/>
        <v>0</v>
      </c>
      <c r="M45" s="22">
        <v>0</v>
      </c>
      <c r="N45" s="22">
        <v>0</v>
      </c>
      <c r="O45" s="22">
        <f t="shared" si="12"/>
        <v>0</v>
      </c>
      <c r="P45" s="22">
        <v>0</v>
      </c>
      <c r="Q45" s="38" t="e">
        <f>M45-#REF!</f>
        <v>#REF!</v>
      </c>
    </row>
    <row r="46" spans="1:17" ht="12.75">
      <c r="A46" s="23">
        <v>3360</v>
      </c>
      <c r="B46" s="23">
        <v>3360</v>
      </c>
      <c r="C46" s="3" t="s">
        <v>77</v>
      </c>
      <c r="D46" s="22">
        <v>0</v>
      </c>
      <c r="E46" s="22">
        <v>0</v>
      </c>
      <c r="F46" s="22">
        <f t="shared" si="9"/>
        <v>0</v>
      </c>
      <c r="G46" s="22">
        <v>0</v>
      </c>
      <c r="H46" s="22">
        <v>0</v>
      </c>
      <c r="I46" s="22">
        <f t="shared" si="10"/>
        <v>0</v>
      </c>
      <c r="J46" s="22">
        <v>0</v>
      </c>
      <c r="K46" s="22">
        <v>0</v>
      </c>
      <c r="L46" s="22">
        <f t="shared" si="11"/>
        <v>0</v>
      </c>
      <c r="M46" s="22">
        <v>0</v>
      </c>
      <c r="N46" s="22">
        <v>0</v>
      </c>
      <c r="O46" s="22">
        <f t="shared" si="12"/>
        <v>0</v>
      </c>
      <c r="P46" s="22">
        <v>0</v>
      </c>
      <c r="Q46" s="38" t="e">
        <f>M46-#REF!</f>
        <v>#REF!</v>
      </c>
    </row>
    <row r="47" spans="1:17" ht="12.75">
      <c r="A47" s="23">
        <v>3440</v>
      </c>
      <c r="B47" s="23">
        <v>3440</v>
      </c>
      <c r="C47" s="3" t="s">
        <v>27</v>
      </c>
      <c r="D47" s="22">
        <v>0</v>
      </c>
      <c r="E47" s="22">
        <v>0</v>
      </c>
      <c r="F47" s="22">
        <f t="shared" si="9"/>
        <v>0</v>
      </c>
      <c r="G47" s="22">
        <v>0</v>
      </c>
      <c r="H47" s="22">
        <v>0</v>
      </c>
      <c r="I47" s="22">
        <f t="shared" si="10"/>
        <v>0</v>
      </c>
      <c r="J47" s="22">
        <v>0</v>
      </c>
      <c r="K47" s="22">
        <v>0</v>
      </c>
      <c r="L47" s="22">
        <f t="shared" si="11"/>
        <v>0</v>
      </c>
      <c r="M47" s="22">
        <v>0</v>
      </c>
      <c r="N47" s="22">
        <v>0</v>
      </c>
      <c r="O47" s="22">
        <f t="shared" si="12"/>
        <v>0</v>
      </c>
      <c r="P47" s="22">
        <v>0</v>
      </c>
      <c r="Q47" s="38" t="e">
        <f>M47-#REF!</f>
        <v>#REF!</v>
      </c>
    </row>
    <row r="48" spans="1:17" ht="12.75">
      <c r="A48" s="23">
        <v>3500</v>
      </c>
      <c r="B48" s="23">
        <v>3500</v>
      </c>
      <c r="C48" s="3" t="s">
        <v>23</v>
      </c>
      <c r="D48" s="22">
        <v>0</v>
      </c>
      <c r="E48" s="22">
        <v>0</v>
      </c>
      <c r="F48" s="22">
        <f t="shared" si="9"/>
        <v>0</v>
      </c>
      <c r="G48" s="22">
        <v>0</v>
      </c>
      <c r="H48" s="22">
        <v>0</v>
      </c>
      <c r="I48" s="22">
        <f t="shared" si="10"/>
        <v>0</v>
      </c>
      <c r="J48" s="22">
        <v>0</v>
      </c>
      <c r="K48" s="22">
        <v>0</v>
      </c>
      <c r="L48" s="22">
        <f t="shared" si="11"/>
        <v>0</v>
      </c>
      <c r="M48" s="22">
        <v>0</v>
      </c>
      <c r="N48" s="22">
        <v>0</v>
      </c>
      <c r="O48" s="22">
        <f t="shared" si="12"/>
        <v>0</v>
      </c>
      <c r="P48" s="22">
        <v>0</v>
      </c>
      <c r="Q48" s="38" t="e">
        <f>M48-#REF!</f>
        <v>#REF!</v>
      </c>
    </row>
    <row r="49" spans="1:17" ht="12.75">
      <c r="A49" s="23">
        <v>3605</v>
      </c>
      <c r="B49" s="23">
        <v>3605</v>
      </c>
      <c r="C49" s="3" t="s">
        <v>78</v>
      </c>
      <c r="D49" s="22">
        <v>0</v>
      </c>
      <c r="E49" s="22">
        <v>0</v>
      </c>
      <c r="F49" s="22">
        <f t="shared" si="9"/>
        <v>0</v>
      </c>
      <c r="G49" s="22">
        <v>0</v>
      </c>
      <c r="H49" s="22">
        <v>0</v>
      </c>
      <c r="I49" s="22">
        <f t="shared" si="10"/>
        <v>0</v>
      </c>
      <c r="J49" s="22">
        <v>0</v>
      </c>
      <c r="K49" s="22">
        <v>0</v>
      </c>
      <c r="L49" s="22">
        <f t="shared" si="11"/>
        <v>0</v>
      </c>
      <c r="M49" s="22">
        <v>0</v>
      </c>
      <c r="N49" s="22">
        <v>0</v>
      </c>
      <c r="O49" s="22">
        <f t="shared" si="12"/>
        <v>0</v>
      </c>
      <c r="P49" s="22">
        <v>0</v>
      </c>
      <c r="Q49" s="38" t="e">
        <f>M49-#REF!</f>
        <v>#REF!</v>
      </c>
    </row>
    <row r="50" spans="1:17" ht="12.75">
      <c r="A50" s="23">
        <v>3610</v>
      </c>
      <c r="B50" s="23">
        <v>3610</v>
      </c>
      <c r="C50" s="3" t="s">
        <v>79</v>
      </c>
      <c r="D50" s="22">
        <v>33000</v>
      </c>
      <c r="E50" s="22">
        <v>33000</v>
      </c>
      <c r="F50" s="22">
        <f t="shared" si="9"/>
        <v>0</v>
      </c>
      <c r="G50" s="22">
        <v>66000</v>
      </c>
      <c r="H50" s="22">
        <v>66000</v>
      </c>
      <c r="I50" s="22">
        <f t="shared" si="10"/>
        <v>0</v>
      </c>
      <c r="J50" s="22">
        <v>99000</v>
      </c>
      <c r="K50" s="22">
        <v>99000</v>
      </c>
      <c r="L50" s="22">
        <f t="shared" si="11"/>
        <v>0</v>
      </c>
      <c r="M50" s="22">
        <v>132000</v>
      </c>
      <c r="N50" s="22">
        <v>132000</v>
      </c>
      <c r="O50" s="22">
        <f t="shared" si="12"/>
        <v>0</v>
      </c>
      <c r="P50" s="22">
        <v>132000</v>
      </c>
      <c r="Q50" s="38" t="e">
        <f>M50-#REF!</f>
        <v>#REF!</v>
      </c>
    </row>
    <row r="51" spans="1:17" ht="12.75">
      <c r="A51" s="23"/>
      <c r="B51" s="23"/>
      <c r="C51" s="14" t="s">
        <v>6</v>
      </c>
      <c r="D51" s="15">
        <f>SUM(D32:D50)</f>
        <v>1180910.73</v>
      </c>
      <c r="E51" s="15">
        <f>SUM(E32:E50)</f>
        <v>1653000</v>
      </c>
      <c r="F51" s="15">
        <f>D51-E51</f>
        <v>-472089.27</v>
      </c>
      <c r="G51" s="15">
        <f>SUM(G32:G50)</f>
        <v>1592538.78</v>
      </c>
      <c r="H51" s="15">
        <f>SUM(H32:H50)</f>
        <v>2116000</v>
      </c>
      <c r="I51" s="15">
        <f>G51-H51</f>
        <v>-523461.22</v>
      </c>
      <c r="J51" s="15">
        <f>SUM(J32:J50)</f>
        <v>2021713.01</v>
      </c>
      <c r="K51" s="15">
        <f>SUM(K32:K50)</f>
        <v>2404000</v>
      </c>
      <c r="L51" s="15">
        <f>J51-K51</f>
        <v>-382286.99</v>
      </c>
      <c r="M51" s="15">
        <f>SUM(M32:M50)</f>
        <v>2564316.6500000004</v>
      </c>
      <c r="N51" s="15">
        <f>SUM(N32:N50)</f>
        <v>2697000</v>
      </c>
      <c r="O51" s="15">
        <f>M51-N51</f>
        <v>-132683.34999999963</v>
      </c>
      <c r="P51" s="15">
        <f>SUM(P32:P50)</f>
        <v>2697000</v>
      </c>
      <c r="Q51" s="39" t="e">
        <f>M51-#REF!</f>
        <v>#REF!</v>
      </c>
    </row>
    <row r="52" spans="1:17" ht="12.75">
      <c r="A52" s="23"/>
      <c r="B52" s="23"/>
      <c r="C52" s="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38"/>
    </row>
    <row r="53" spans="1:17" ht="12.75">
      <c r="A53" s="23">
        <v>3240</v>
      </c>
      <c r="B53" s="23">
        <v>3240</v>
      </c>
      <c r="C53" s="3" t="s">
        <v>80</v>
      </c>
      <c r="D53" s="22">
        <v>162399.78</v>
      </c>
      <c r="E53" s="22">
        <v>175000</v>
      </c>
      <c r="F53" s="22">
        <f aca="true" t="shared" si="13" ref="F53:F59">D53-E53</f>
        <v>-12600.220000000001</v>
      </c>
      <c r="G53" s="22">
        <v>178630.06</v>
      </c>
      <c r="H53" s="22">
        <v>350000</v>
      </c>
      <c r="I53" s="22">
        <f aca="true" t="shared" si="14" ref="I53:I59">G53-H53</f>
        <v>-171369.94</v>
      </c>
      <c r="J53" s="22">
        <v>672628.24</v>
      </c>
      <c r="K53" s="22">
        <v>450000</v>
      </c>
      <c r="L53" s="22">
        <f aca="true" t="shared" si="15" ref="L53:L59">J53-K53</f>
        <v>222628.24</v>
      </c>
      <c r="M53" s="22">
        <v>1165432.49</v>
      </c>
      <c r="N53" s="22">
        <v>600000</v>
      </c>
      <c r="O53" s="22">
        <f aca="true" t="shared" si="16" ref="O53:O59">M53-N53</f>
        <v>565432.49</v>
      </c>
      <c r="P53" s="22">
        <v>600000</v>
      </c>
      <c r="Q53" s="38" t="e">
        <f>M53-#REF!</f>
        <v>#REF!</v>
      </c>
    </row>
    <row r="54" spans="1:17" ht="12.75">
      <c r="A54" s="23">
        <v>3441</v>
      </c>
      <c r="B54" s="23">
        <v>3441</v>
      </c>
      <c r="C54" s="3" t="s">
        <v>81</v>
      </c>
      <c r="D54" s="22">
        <v>0</v>
      </c>
      <c r="E54" s="22">
        <v>0</v>
      </c>
      <c r="F54" s="22">
        <f t="shared" si="13"/>
        <v>0</v>
      </c>
      <c r="G54" s="22">
        <v>0</v>
      </c>
      <c r="H54" s="22">
        <v>0</v>
      </c>
      <c r="I54" s="22">
        <f t="shared" si="14"/>
        <v>0</v>
      </c>
      <c r="J54" s="22">
        <v>0</v>
      </c>
      <c r="K54" s="22">
        <v>0</v>
      </c>
      <c r="L54" s="22">
        <f t="shared" si="15"/>
        <v>0</v>
      </c>
      <c r="M54" s="22">
        <v>226396</v>
      </c>
      <c r="N54" s="22">
        <v>185000</v>
      </c>
      <c r="O54" s="22">
        <f t="shared" si="16"/>
        <v>41396</v>
      </c>
      <c r="P54" s="22">
        <v>185000</v>
      </c>
      <c r="Q54" s="38" t="e">
        <f>M54-#REF!</f>
        <v>#REF!</v>
      </c>
    </row>
    <row r="55" spans="1:17" ht="12.75">
      <c r="A55" s="23">
        <v>3461</v>
      </c>
      <c r="B55" s="23">
        <v>3461</v>
      </c>
      <c r="C55" s="3" t="s">
        <v>82</v>
      </c>
      <c r="D55" s="22">
        <v>0</v>
      </c>
      <c r="E55" s="22">
        <v>0</v>
      </c>
      <c r="F55" s="22">
        <f t="shared" si="13"/>
        <v>0</v>
      </c>
      <c r="G55" s="22">
        <v>972093</v>
      </c>
      <c r="H55" s="22">
        <v>0</v>
      </c>
      <c r="I55" s="22">
        <f t="shared" si="14"/>
        <v>972093</v>
      </c>
      <c r="J55" s="22">
        <v>436474</v>
      </c>
      <c r="K55" s="22">
        <v>600000</v>
      </c>
      <c r="L55" s="22">
        <f t="shared" si="15"/>
        <v>-163526</v>
      </c>
      <c r="M55" s="22">
        <v>436474</v>
      </c>
      <c r="N55" s="22">
        <v>475000</v>
      </c>
      <c r="O55" s="22">
        <f t="shared" si="16"/>
        <v>-38526</v>
      </c>
      <c r="P55" s="22">
        <v>475000</v>
      </c>
      <c r="Q55" s="38" t="e">
        <f>M55-#REF!</f>
        <v>#REF!</v>
      </c>
    </row>
    <row r="56" spans="1:17" ht="12.75">
      <c r="A56" s="23">
        <v>3630</v>
      </c>
      <c r="B56" s="23">
        <v>3630</v>
      </c>
      <c r="C56" s="3" t="s">
        <v>83</v>
      </c>
      <c r="D56" s="22">
        <v>0</v>
      </c>
      <c r="E56" s="22">
        <v>0</v>
      </c>
      <c r="F56" s="22">
        <f t="shared" si="13"/>
        <v>0</v>
      </c>
      <c r="G56" s="22">
        <v>0</v>
      </c>
      <c r="H56" s="22">
        <v>0</v>
      </c>
      <c r="I56" s="22">
        <f t="shared" si="14"/>
        <v>0</v>
      </c>
      <c r="J56" s="22">
        <v>0</v>
      </c>
      <c r="K56" s="22">
        <v>0</v>
      </c>
      <c r="L56" s="22">
        <f t="shared" si="15"/>
        <v>0</v>
      </c>
      <c r="M56" s="22">
        <v>0</v>
      </c>
      <c r="N56" s="22">
        <v>0</v>
      </c>
      <c r="O56" s="22">
        <f t="shared" si="16"/>
        <v>0</v>
      </c>
      <c r="P56" s="22">
        <v>0</v>
      </c>
      <c r="Q56" s="38" t="e">
        <f>M56-#REF!</f>
        <v>#REF!</v>
      </c>
    </row>
    <row r="57" spans="1:17" ht="12.75">
      <c r="A57" s="23">
        <v>3800</v>
      </c>
      <c r="B57" s="23">
        <v>3800</v>
      </c>
      <c r="C57" s="3" t="s">
        <v>161</v>
      </c>
      <c r="D57" s="22">
        <v>0</v>
      </c>
      <c r="E57" s="22">
        <v>0</v>
      </c>
      <c r="F57" s="22">
        <f>D57-E57</f>
        <v>0</v>
      </c>
      <c r="G57" s="22">
        <v>0</v>
      </c>
      <c r="H57" s="22">
        <v>0</v>
      </c>
      <c r="I57" s="22">
        <f>G57-H57</f>
        <v>0</v>
      </c>
      <c r="J57" s="22">
        <v>0</v>
      </c>
      <c r="K57" s="22">
        <v>0</v>
      </c>
      <c r="L57" s="22">
        <f>J57-K57</f>
        <v>0</v>
      </c>
      <c r="M57" s="22">
        <v>0</v>
      </c>
      <c r="N57" s="22">
        <v>0</v>
      </c>
      <c r="O57" s="22">
        <f>M57-N57</f>
        <v>0</v>
      </c>
      <c r="P57" s="22">
        <v>0</v>
      </c>
      <c r="Q57" s="38" t="e">
        <f>M57-#REF!</f>
        <v>#REF!</v>
      </c>
    </row>
    <row r="58" spans="1:17" ht="12.75">
      <c r="A58" s="23">
        <v>3990</v>
      </c>
      <c r="B58" s="23">
        <v>3990</v>
      </c>
      <c r="C58" s="3" t="s">
        <v>84</v>
      </c>
      <c r="D58" s="22">
        <v>13490</v>
      </c>
      <c r="E58" s="22">
        <v>15000</v>
      </c>
      <c r="F58" s="22">
        <f t="shared" si="13"/>
        <v>-1510</v>
      </c>
      <c r="G58" s="22">
        <v>13721.04</v>
      </c>
      <c r="H58" s="22">
        <v>30000</v>
      </c>
      <c r="I58" s="22">
        <f t="shared" si="14"/>
        <v>-16278.96</v>
      </c>
      <c r="J58" s="22">
        <v>37832.04</v>
      </c>
      <c r="K58" s="22">
        <v>45000</v>
      </c>
      <c r="L58" s="22">
        <f t="shared" si="15"/>
        <v>-7167.959999999999</v>
      </c>
      <c r="M58" s="22">
        <v>39832.04</v>
      </c>
      <c r="N58" s="22">
        <v>60000</v>
      </c>
      <c r="O58" s="22">
        <f t="shared" si="16"/>
        <v>-20167.96</v>
      </c>
      <c r="P58" s="22">
        <v>60000</v>
      </c>
      <c r="Q58" s="38" t="e">
        <f>M58-#REF!</f>
        <v>#REF!</v>
      </c>
    </row>
    <row r="59" spans="1:17" ht="12.75">
      <c r="A59" s="23">
        <v>3995</v>
      </c>
      <c r="B59" s="23">
        <v>3995</v>
      </c>
      <c r="C59" s="3" t="s">
        <v>28</v>
      </c>
      <c r="D59" s="22">
        <v>0</v>
      </c>
      <c r="E59" s="22">
        <v>0</v>
      </c>
      <c r="F59" s="22">
        <f t="shared" si="13"/>
        <v>0</v>
      </c>
      <c r="G59" s="22">
        <v>0</v>
      </c>
      <c r="H59" s="22">
        <v>0</v>
      </c>
      <c r="I59" s="22">
        <f t="shared" si="14"/>
        <v>0</v>
      </c>
      <c r="J59" s="22">
        <v>0</v>
      </c>
      <c r="K59" s="22">
        <v>0</v>
      </c>
      <c r="L59" s="22">
        <f t="shared" si="15"/>
        <v>0</v>
      </c>
      <c r="M59" s="22">
        <v>0</v>
      </c>
      <c r="N59" s="22">
        <v>0</v>
      </c>
      <c r="O59" s="22">
        <f t="shared" si="16"/>
        <v>0</v>
      </c>
      <c r="P59" s="22">
        <v>0</v>
      </c>
      <c r="Q59" s="38" t="e">
        <f>M59-#REF!</f>
        <v>#REF!</v>
      </c>
    </row>
    <row r="60" spans="1:17" ht="12.75">
      <c r="A60" s="23"/>
      <c r="B60" s="23"/>
      <c r="C60" s="14" t="s">
        <v>15</v>
      </c>
      <c r="D60" s="15">
        <f>SUM(D53:D59)</f>
        <v>175889.78</v>
      </c>
      <c r="E60" s="15">
        <f aca="true" t="shared" si="17" ref="E60:P60">SUM(E53:E59)</f>
        <v>190000</v>
      </c>
      <c r="F60" s="15">
        <f t="shared" si="17"/>
        <v>-14110.220000000001</v>
      </c>
      <c r="G60" s="15">
        <f t="shared" si="17"/>
        <v>1164444.1</v>
      </c>
      <c r="H60" s="15">
        <f t="shared" si="17"/>
        <v>380000</v>
      </c>
      <c r="I60" s="15">
        <f t="shared" si="17"/>
        <v>784444.1000000001</v>
      </c>
      <c r="J60" s="15">
        <f t="shared" si="17"/>
        <v>1146934.28</v>
      </c>
      <c r="K60" s="15">
        <f t="shared" si="17"/>
        <v>1095000</v>
      </c>
      <c r="L60" s="15">
        <f t="shared" si="17"/>
        <v>51934.27999999999</v>
      </c>
      <c r="M60" s="15">
        <f t="shared" si="17"/>
        <v>1868134.53</v>
      </c>
      <c r="N60" s="15">
        <f t="shared" si="17"/>
        <v>1320000</v>
      </c>
      <c r="O60" s="15">
        <f t="shared" si="17"/>
        <v>548134.53</v>
      </c>
      <c r="P60" s="15">
        <f t="shared" si="17"/>
        <v>1320000</v>
      </c>
      <c r="Q60" s="39" t="e">
        <f>M60-#REF!</f>
        <v>#REF!</v>
      </c>
    </row>
    <row r="61" spans="1:17" ht="12.75">
      <c r="A61" s="19"/>
      <c r="B61" s="19"/>
      <c r="C61" s="14" t="s">
        <v>2</v>
      </c>
      <c r="D61" s="15">
        <f>D51+D60</f>
        <v>1356800.51</v>
      </c>
      <c r="E61" s="15">
        <f aca="true" t="shared" si="18" ref="E61:P61">E51+E60</f>
        <v>1843000</v>
      </c>
      <c r="F61" s="15">
        <f t="shared" si="18"/>
        <v>-486199.49</v>
      </c>
      <c r="G61" s="15">
        <f t="shared" si="18"/>
        <v>2756982.88</v>
      </c>
      <c r="H61" s="15">
        <f t="shared" si="18"/>
        <v>2496000</v>
      </c>
      <c r="I61" s="15">
        <f t="shared" si="18"/>
        <v>260982.88000000012</v>
      </c>
      <c r="J61" s="15">
        <f t="shared" si="18"/>
        <v>3168647.29</v>
      </c>
      <c r="K61" s="15">
        <f t="shared" si="18"/>
        <v>3499000</v>
      </c>
      <c r="L61" s="15">
        <f t="shared" si="18"/>
        <v>-330352.71</v>
      </c>
      <c r="M61" s="15">
        <f t="shared" si="18"/>
        <v>4432451.180000001</v>
      </c>
      <c r="N61" s="15">
        <f t="shared" si="18"/>
        <v>4017000</v>
      </c>
      <c r="O61" s="15">
        <f t="shared" si="18"/>
        <v>415451.1800000004</v>
      </c>
      <c r="P61" s="15">
        <f t="shared" si="18"/>
        <v>4017000</v>
      </c>
      <c r="Q61" s="39" t="e">
        <f>M61-#REF!</f>
        <v>#REF!</v>
      </c>
    </row>
    <row r="62" spans="1:19" ht="12.75">
      <c r="A62" s="23"/>
      <c r="B62" s="23"/>
      <c r="C62" s="3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38"/>
      <c r="S62" s="24"/>
    </row>
    <row r="63" spans="1:19" ht="12.75">
      <c r="A63" s="23">
        <v>4220</v>
      </c>
      <c r="B63" s="23">
        <v>4220</v>
      </c>
      <c r="C63" s="3" t="s">
        <v>86</v>
      </c>
      <c r="D63" s="22">
        <v>0</v>
      </c>
      <c r="E63" s="22">
        <v>0</v>
      </c>
      <c r="F63" s="22">
        <f aca="true" t="shared" si="19" ref="F63:F75">+E63-D63</f>
        <v>0</v>
      </c>
      <c r="G63" s="22">
        <v>0</v>
      </c>
      <c r="H63" s="22">
        <v>0</v>
      </c>
      <c r="I63" s="22">
        <f aca="true" t="shared" si="20" ref="I63:I74">G63-H63</f>
        <v>0</v>
      </c>
      <c r="J63" s="22">
        <v>0</v>
      </c>
      <c r="K63" s="22">
        <v>0</v>
      </c>
      <c r="L63" s="22">
        <f aca="true" t="shared" si="21" ref="L63:L74">J63-K63</f>
        <v>0</v>
      </c>
      <c r="M63" s="22">
        <v>800</v>
      </c>
      <c r="N63" s="22">
        <v>0</v>
      </c>
      <c r="O63" s="22">
        <f aca="true" t="shared" si="22" ref="O63:O74">M63-N63</f>
        <v>800</v>
      </c>
      <c r="P63" s="22">
        <v>0</v>
      </c>
      <c r="Q63" s="38" t="e">
        <f>M63-#REF!</f>
        <v>#REF!</v>
      </c>
      <c r="S63" s="24"/>
    </row>
    <row r="64" spans="1:19" ht="12.75">
      <c r="A64" s="23">
        <v>4221</v>
      </c>
      <c r="B64" s="23">
        <v>4221</v>
      </c>
      <c r="C64" s="3" t="s">
        <v>29</v>
      </c>
      <c r="D64" s="22">
        <v>0</v>
      </c>
      <c r="E64" s="22">
        <v>0</v>
      </c>
      <c r="F64" s="22">
        <f t="shared" si="19"/>
        <v>0</v>
      </c>
      <c r="G64" s="22">
        <v>0</v>
      </c>
      <c r="H64" s="22">
        <v>0</v>
      </c>
      <c r="I64" s="22">
        <f t="shared" si="20"/>
        <v>0</v>
      </c>
      <c r="J64" s="22">
        <v>0</v>
      </c>
      <c r="K64" s="22">
        <v>0</v>
      </c>
      <c r="L64" s="22">
        <f t="shared" si="21"/>
        <v>0</v>
      </c>
      <c r="M64" s="22">
        <v>0</v>
      </c>
      <c r="N64" s="22">
        <v>0</v>
      </c>
      <c r="O64" s="22">
        <f t="shared" si="22"/>
        <v>0</v>
      </c>
      <c r="P64" s="22">
        <v>0</v>
      </c>
      <c r="Q64" s="38" t="e">
        <f>M64-#REF!</f>
        <v>#REF!</v>
      </c>
      <c r="S64" s="24"/>
    </row>
    <row r="65" spans="1:19" ht="12.75">
      <c r="A65" s="23">
        <v>4230</v>
      </c>
      <c r="B65" s="23">
        <v>4230</v>
      </c>
      <c r="C65" s="3" t="s">
        <v>170</v>
      </c>
      <c r="D65" s="22">
        <v>0</v>
      </c>
      <c r="E65" s="22">
        <v>0</v>
      </c>
      <c r="F65" s="22">
        <f t="shared" si="19"/>
        <v>0</v>
      </c>
      <c r="G65" s="22">
        <v>0</v>
      </c>
      <c r="H65" s="22">
        <v>0</v>
      </c>
      <c r="I65" s="22">
        <f>G65-H65</f>
        <v>0</v>
      </c>
      <c r="J65" s="22">
        <v>0</v>
      </c>
      <c r="K65" s="22">
        <v>0</v>
      </c>
      <c r="L65" s="22">
        <f>J65-K65</f>
        <v>0</v>
      </c>
      <c r="M65" s="22">
        <v>0</v>
      </c>
      <c r="N65" s="22">
        <v>0</v>
      </c>
      <c r="O65" s="22">
        <f>M65-N65</f>
        <v>0</v>
      </c>
      <c r="P65" s="22">
        <v>0</v>
      </c>
      <c r="Q65" s="38" t="e">
        <f>M65-#REF!</f>
        <v>#REF!</v>
      </c>
      <c r="S65" s="24"/>
    </row>
    <row r="66" spans="1:19" ht="12.75">
      <c r="A66" s="23">
        <v>4241</v>
      </c>
      <c r="B66" s="23">
        <v>4241</v>
      </c>
      <c r="C66" s="3" t="s">
        <v>88</v>
      </c>
      <c r="D66" s="22">
        <v>0</v>
      </c>
      <c r="E66" s="22">
        <v>1000</v>
      </c>
      <c r="F66" s="22">
        <f t="shared" si="19"/>
        <v>1000</v>
      </c>
      <c r="G66" s="22">
        <v>0</v>
      </c>
      <c r="H66" s="22">
        <v>2000</v>
      </c>
      <c r="I66" s="22">
        <f t="shared" si="20"/>
        <v>-2000</v>
      </c>
      <c r="J66" s="22">
        <v>0</v>
      </c>
      <c r="K66" s="22">
        <v>3000</v>
      </c>
      <c r="L66" s="22">
        <f t="shared" si="21"/>
        <v>-3000</v>
      </c>
      <c r="M66" s="22">
        <v>0</v>
      </c>
      <c r="N66" s="22">
        <v>4000</v>
      </c>
      <c r="O66" s="22">
        <f t="shared" si="22"/>
        <v>-4000</v>
      </c>
      <c r="P66" s="22">
        <v>4000</v>
      </c>
      <c r="Q66" s="38" t="e">
        <f>M66-#REF!</f>
        <v>#REF!</v>
      </c>
      <c r="S66" s="24"/>
    </row>
    <row r="67" spans="1:19" ht="12.75">
      <c r="A67" s="23">
        <v>4280</v>
      </c>
      <c r="B67" s="23">
        <v>4280</v>
      </c>
      <c r="C67" s="3" t="s">
        <v>90</v>
      </c>
      <c r="D67" s="22">
        <v>0</v>
      </c>
      <c r="E67" s="22">
        <v>0</v>
      </c>
      <c r="F67" s="22">
        <f t="shared" si="19"/>
        <v>0</v>
      </c>
      <c r="G67" s="22">
        <v>0</v>
      </c>
      <c r="H67" s="22">
        <v>0</v>
      </c>
      <c r="I67" s="22">
        <f t="shared" si="20"/>
        <v>0</v>
      </c>
      <c r="J67" s="22">
        <v>0</v>
      </c>
      <c r="K67" s="22">
        <v>0</v>
      </c>
      <c r="L67" s="22">
        <f t="shared" si="21"/>
        <v>0</v>
      </c>
      <c r="M67" s="22">
        <v>0</v>
      </c>
      <c r="N67" s="22">
        <v>0</v>
      </c>
      <c r="O67" s="22">
        <f t="shared" si="22"/>
        <v>0</v>
      </c>
      <c r="P67" s="22">
        <v>0</v>
      </c>
      <c r="Q67" s="38" t="e">
        <f>M67-#REF!</f>
        <v>#REF!</v>
      </c>
      <c r="S67" s="24"/>
    </row>
    <row r="68" spans="1:19" ht="12.75">
      <c r="A68" s="23">
        <v>6550</v>
      </c>
      <c r="B68" s="23">
        <v>6550</v>
      </c>
      <c r="C68" s="3" t="s">
        <v>111</v>
      </c>
      <c r="D68" s="22">
        <v>14741</v>
      </c>
      <c r="E68" s="22">
        <v>10000</v>
      </c>
      <c r="F68" s="22">
        <f t="shared" si="19"/>
        <v>-4741</v>
      </c>
      <c r="G68" s="22">
        <v>14741</v>
      </c>
      <c r="H68" s="22">
        <v>10000</v>
      </c>
      <c r="I68" s="22">
        <f t="shared" si="20"/>
        <v>4741</v>
      </c>
      <c r="J68" s="22">
        <v>24522.65</v>
      </c>
      <c r="K68" s="22">
        <v>50000</v>
      </c>
      <c r="L68" s="22">
        <f t="shared" si="21"/>
        <v>-25477.35</v>
      </c>
      <c r="M68" s="22">
        <v>64613.3</v>
      </c>
      <c r="N68" s="22">
        <v>50000</v>
      </c>
      <c r="O68" s="22">
        <f t="shared" si="22"/>
        <v>14613.300000000003</v>
      </c>
      <c r="P68" s="22">
        <v>50000</v>
      </c>
      <c r="Q68" s="38" t="e">
        <f>M68-#REF!</f>
        <v>#REF!</v>
      </c>
      <c r="S68" s="24"/>
    </row>
    <row r="69" spans="1:19" ht="12.75">
      <c r="A69" s="23">
        <v>6555</v>
      </c>
      <c r="B69" s="23">
        <v>6555</v>
      </c>
      <c r="C69" s="3" t="s">
        <v>112</v>
      </c>
      <c r="D69" s="22">
        <v>0</v>
      </c>
      <c r="E69" s="22">
        <v>0</v>
      </c>
      <c r="F69" s="22">
        <f t="shared" si="19"/>
        <v>0</v>
      </c>
      <c r="G69" s="22">
        <v>0</v>
      </c>
      <c r="H69" s="22">
        <v>0</v>
      </c>
      <c r="I69" s="22">
        <f t="shared" si="20"/>
        <v>0</v>
      </c>
      <c r="J69" s="22">
        <v>0</v>
      </c>
      <c r="K69" s="22">
        <v>0</v>
      </c>
      <c r="L69" s="22">
        <f t="shared" si="21"/>
        <v>0</v>
      </c>
      <c r="M69" s="22">
        <v>0</v>
      </c>
      <c r="N69" s="22">
        <v>0</v>
      </c>
      <c r="O69" s="22">
        <f t="shared" si="22"/>
        <v>0</v>
      </c>
      <c r="P69" s="22">
        <v>0</v>
      </c>
      <c r="Q69" s="38" t="e">
        <f>M69-#REF!</f>
        <v>#REF!</v>
      </c>
      <c r="S69" s="24"/>
    </row>
    <row r="70" spans="1:19" ht="12.75">
      <c r="A70" s="19"/>
      <c r="B70" s="19"/>
      <c r="C70" s="14" t="s">
        <v>46</v>
      </c>
      <c r="D70" s="15">
        <f>SUM(D63:D69)</f>
        <v>14741</v>
      </c>
      <c r="E70" s="15">
        <f aca="true" t="shared" si="23" ref="E70:P70">SUM(E63:E69)</f>
        <v>11000</v>
      </c>
      <c r="F70" s="15">
        <f t="shared" si="23"/>
        <v>-3741</v>
      </c>
      <c r="G70" s="15">
        <f t="shared" si="23"/>
        <v>14741</v>
      </c>
      <c r="H70" s="15">
        <f t="shared" si="23"/>
        <v>12000</v>
      </c>
      <c r="I70" s="15">
        <f t="shared" si="23"/>
        <v>2741</v>
      </c>
      <c r="J70" s="15">
        <f t="shared" si="23"/>
        <v>24522.65</v>
      </c>
      <c r="K70" s="15">
        <f t="shared" si="23"/>
        <v>53000</v>
      </c>
      <c r="L70" s="15">
        <f t="shared" si="23"/>
        <v>-28477.35</v>
      </c>
      <c r="M70" s="15">
        <f t="shared" si="23"/>
        <v>65413.3</v>
      </c>
      <c r="N70" s="15">
        <f t="shared" si="23"/>
        <v>54000</v>
      </c>
      <c r="O70" s="15">
        <f t="shared" si="23"/>
        <v>11413.300000000003</v>
      </c>
      <c r="P70" s="15">
        <f t="shared" si="23"/>
        <v>54000</v>
      </c>
      <c r="Q70" s="39" t="e">
        <f>M70-#REF!</f>
        <v>#REF!</v>
      </c>
      <c r="S70" s="24"/>
    </row>
    <row r="71" spans="1:19" ht="12.75">
      <c r="A71" s="23"/>
      <c r="B71" s="23"/>
      <c r="C71" s="3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38" t="e">
        <f>M71-#REF!</f>
        <v>#REF!</v>
      </c>
      <c r="S71" s="24"/>
    </row>
    <row r="72" spans="1:19" ht="12.75">
      <c r="A72" s="23">
        <v>4225</v>
      </c>
      <c r="B72" s="23">
        <v>4225</v>
      </c>
      <c r="C72" s="3" t="s">
        <v>171</v>
      </c>
      <c r="D72" s="22">
        <v>417</v>
      </c>
      <c r="E72" s="22">
        <v>0</v>
      </c>
      <c r="F72" s="22">
        <f t="shared" si="19"/>
        <v>-417</v>
      </c>
      <c r="G72" s="22">
        <v>417</v>
      </c>
      <c r="H72" s="22">
        <v>0</v>
      </c>
      <c r="I72" s="22">
        <f t="shared" si="20"/>
        <v>417</v>
      </c>
      <c r="J72" s="22">
        <v>417</v>
      </c>
      <c r="K72" s="22">
        <v>0</v>
      </c>
      <c r="L72" s="22">
        <f t="shared" si="21"/>
        <v>417</v>
      </c>
      <c r="M72" s="22">
        <v>417</v>
      </c>
      <c r="N72" s="22">
        <v>0</v>
      </c>
      <c r="O72" s="22">
        <f t="shared" si="22"/>
        <v>417</v>
      </c>
      <c r="P72" s="22">
        <v>0</v>
      </c>
      <c r="Q72" s="38" t="e">
        <f>M72-#REF!</f>
        <v>#REF!</v>
      </c>
      <c r="S72" s="24"/>
    </row>
    <row r="73" spans="1:19" ht="12.75">
      <c r="A73" s="23">
        <v>4228</v>
      </c>
      <c r="B73" s="23">
        <v>4228</v>
      </c>
      <c r="C73" s="3" t="s">
        <v>172</v>
      </c>
      <c r="D73" s="22">
        <v>0</v>
      </c>
      <c r="E73" s="22">
        <v>0</v>
      </c>
      <c r="F73" s="22">
        <f t="shared" si="19"/>
        <v>0</v>
      </c>
      <c r="G73" s="22">
        <v>0</v>
      </c>
      <c r="H73" s="22">
        <v>0</v>
      </c>
      <c r="I73" s="22">
        <f t="shared" si="20"/>
        <v>0</v>
      </c>
      <c r="J73" s="22">
        <v>0</v>
      </c>
      <c r="K73" s="22">
        <v>0</v>
      </c>
      <c r="L73" s="22">
        <f t="shared" si="21"/>
        <v>0</v>
      </c>
      <c r="M73" s="22">
        <v>0</v>
      </c>
      <c r="N73" s="22">
        <v>5000</v>
      </c>
      <c r="O73" s="22">
        <f t="shared" si="22"/>
        <v>-5000</v>
      </c>
      <c r="P73" s="22">
        <v>5000</v>
      </c>
      <c r="Q73" s="38" t="e">
        <f>M73-#REF!</f>
        <v>#REF!</v>
      </c>
      <c r="S73" s="24"/>
    </row>
    <row r="74" spans="1:19" ht="12.75">
      <c r="A74" s="23">
        <v>4331</v>
      </c>
      <c r="B74" s="23">
        <v>4331</v>
      </c>
      <c r="C74" s="3" t="s">
        <v>92</v>
      </c>
      <c r="D74" s="22">
        <v>0</v>
      </c>
      <c r="E74" s="22">
        <v>0</v>
      </c>
      <c r="F74" s="22">
        <f t="shared" si="19"/>
        <v>0</v>
      </c>
      <c r="G74" s="22">
        <v>0</v>
      </c>
      <c r="H74" s="22">
        <v>0</v>
      </c>
      <c r="I74" s="22">
        <f t="shared" si="20"/>
        <v>0</v>
      </c>
      <c r="J74" s="22">
        <v>0</v>
      </c>
      <c r="K74" s="22">
        <v>0</v>
      </c>
      <c r="L74" s="22">
        <f t="shared" si="21"/>
        <v>0</v>
      </c>
      <c r="M74" s="22">
        <v>0</v>
      </c>
      <c r="N74" s="22">
        <v>0</v>
      </c>
      <c r="O74" s="22">
        <f t="shared" si="22"/>
        <v>0</v>
      </c>
      <c r="P74" s="22">
        <v>0</v>
      </c>
      <c r="Q74" s="38" t="e">
        <f>M74-#REF!</f>
        <v>#REF!</v>
      </c>
      <c r="S74" s="24"/>
    </row>
    <row r="75" spans="1:19" ht="12.75">
      <c r="A75" s="23">
        <v>7400</v>
      </c>
      <c r="B75" s="23">
        <v>7400</v>
      </c>
      <c r="C75" s="3" t="s">
        <v>131</v>
      </c>
      <c r="D75" s="22">
        <v>0</v>
      </c>
      <c r="E75" s="22">
        <v>0</v>
      </c>
      <c r="F75" s="22">
        <f t="shared" si="19"/>
        <v>0</v>
      </c>
      <c r="G75" s="22">
        <v>0</v>
      </c>
      <c r="H75" s="22">
        <v>0</v>
      </c>
      <c r="I75" s="22">
        <f>G75-H75</f>
        <v>0</v>
      </c>
      <c r="J75" s="22">
        <v>0</v>
      </c>
      <c r="K75" s="22">
        <v>0</v>
      </c>
      <c r="L75" s="22">
        <f>J75-K75</f>
        <v>0</v>
      </c>
      <c r="M75" s="22">
        <v>0</v>
      </c>
      <c r="N75" s="22">
        <v>0</v>
      </c>
      <c r="O75" s="22">
        <f>M75-N75</f>
        <v>0</v>
      </c>
      <c r="P75" s="22">
        <v>0</v>
      </c>
      <c r="Q75" s="38" t="e">
        <f>M75-#REF!</f>
        <v>#REF!</v>
      </c>
      <c r="S75" s="24"/>
    </row>
    <row r="76" spans="1:19" ht="12.75">
      <c r="A76" s="19"/>
      <c r="B76" s="19"/>
      <c r="C76" s="14" t="s">
        <v>47</v>
      </c>
      <c r="D76" s="15">
        <f>SUM(D72:D75)</f>
        <v>417</v>
      </c>
      <c r="E76" s="15">
        <f aca="true" t="shared" si="24" ref="E76:P76">SUM(E72:E75)</f>
        <v>0</v>
      </c>
      <c r="F76" s="15">
        <f t="shared" si="24"/>
        <v>-417</v>
      </c>
      <c r="G76" s="15">
        <f t="shared" si="24"/>
        <v>417</v>
      </c>
      <c r="H76" s="15">
        <f t="shared" si="24"/>
        <v>0</v>
      </c>
      <c r="I76" s="15">
        <f t="shared" si="24"/>
        <v>417</v>
      </c>
      <c r="J76" s="15">
        <f t="shared" si="24"/>
        <v>417</v>
      </c>
      <c r="K76" s="15">
        <f t="shared" si="24"/>
        <v>0</v>
      </c>
      <c r="L76" s="15">
        <f t="shared" si="24"/>
        <v>417</v>
      </c>
      <c r="M76" s="15">
        <f t="shared" si="24"/>
        <v>417</v>
      </c>
      <c r="N76" s="15">
        <f t="shared" si="24"/>
        <v>5000</v>
      </c>
      <c r="O76" s="15">
        <f t="shared" si="24"/>
        <v>-4583</v>
      </c>
      <c r="P76" s="15">
        <f t="shared" si="24"/>
        <v>5000</v>
      </c>
      <c r="Q76" s="39" t="e">
        <f>M76-#REF!</f>
        <v>#REF!</v>
      </c>
      <c r="S76" s="24"/>
    </row>
    <row r="77" spans="1:19" ht="12.75">
      <c r="A77" s="23"/>
      <c r="B77" s="23"/>
      <c r="C77" s="3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38" t="e">
        <f>M77-#REF!</f>
        <v>#REF!</v>
      </c>
      <c r="S77" s="24"/>
    </row>
    <row r="78" spans="1:19" ht="12.75">
      <c r="A78" s="23">
        <v>4120</v>
      </c>
      <c r="B78" s="23">
        <v>4120</v>
      </c>
      <c r="C78" s="3" t="s">
        <v>85</v>
      </c>
      <c r="D78" s="22">
        <v>0</v>
      </c>
      <c r="E78" s="22">
        <v>0</v>
      </c>
      <c r="F78" s="22">
        <f>+E78-D78</f>
        <v>0</v>
      </c>
      <c r="G78" s="22">
        <v>0</v>
      </c>
      <c r="H78" s="22">
        <v>0</v>
      </c>
      <c r="I78" s="22">
        <f>G78-H78</f>
        <v>0</v>
      </c>
      <c r="J78" s="22">
        <v>0</v>
      </c>
      <c r="K78" s="22">
        <v>0</v>
      </c>
      <c r="L78" s="22">
        <f>J78-K78</f>
        <v>0</v>
      </c>
      <c r="M78" s="22">
        <v>0</v>
      </c>
      <c r="N78" s="22">
        <v>0</v>
      </c>
      <c r="O78" s="22">
        <f>M78-N78</f>
        <v>0</v>
      </c>
      <c r="P78" s="22">
        <v>0</v>
      </c>
      <c r="Q78" s="38"/>
      <c r="S78" s="24"/>
    </row>
    <row r="79" spans="1:19" ht="12.75">
      <c r="A79" s="23">
        <v>4300</v>
      </c>
      <c r="B79" s="23">
        <v>4300</v>
      </c>
      <c r="C79" s="3" t="s">
        <v>91</v>
      </c>
      <c r="D79" s="22">
        <v>193317.68</v>
      </c>
      <c r="E79" s="22">
        <v>75000</v>
      </c>
      <c r="F79" s="22">
        <f>+E79-D79</f>
        <v>-118317.68</v>
      </c>
      <c r="G79" s="22">
        <v>255814.43</v>
      </c>
      <c r="H79" s="22">
        <v>450000</v>
      </c>
      <c r="I79" s="22">
        <f>G79-H79</f>
        <v>-194185.57</v>
      </c>
      <c r="J79" s="22">
        <v>526691.68</v>
      </c>
      <c r="K79" s="22">
        <v>600000</v>
      </c>
      <c r="L79" s="22">
        <f>J79-K79</f>
        <v>-73308.31999999995</v>
      </c>
      <c r="M79" s="22">
        <v>980970.68</v>
      </c>
      <c r="N79" s="22">
        <v>750000</v>
      </c>
      <c r="O79" s="22">
        <f>M79-N79</f>
        <v>230970.68000000005</v>
      </c>
      <c r="P79" s="22">
        <v>750000</v>
      </c>
      <c r="Q79" s="38"/>
      <c r="S79" s="24"/>
    </row>
    <row r="80" spans="1:19" ht="12.75">
      <c r="A80" s="23">
        <v>4400</v>
      </c>
      <c r="B80" s="23">
        <v>4400</v>
      </c>
      <c r="C80" s="3" t="s">
        <v>173</v>
      </c>
      <c r="D80" s="22">
        <v>0</v>
      </c>
      <c r="E80" s="22">
        <v>0</v>
      </c>
      <c r="F80" s="22">
        <f>+E80-D80</f>
        <v>0</v>
      </c>
      <c r="G80" s="22">
        <v>0</v>
      </c>
      <c r="H80" s="22">
        <v>0</v>
      </c>
      <c r="I80" s="22">
        <f>G80-H80</f>
        <v>0</v>
      </c>
      <c r="J80" s="22">
        <v>0</v>
      </c>
      <c r="K80" s="22">
        <v>0</v>
      </c>
      <c r="L80" s="22">
        <f>J80-K80</f>
        <v>0</v>
      </c>
      <c r="M80" s="22">
        <v>0</v>
      </c>
      <c r="N80" s="22">
        <v>0</v>
      </c>
      <c r="O80" s="22">
        <f>M80-N80</f>
        <v>0</v>
      </c>
      <c r="P80" s="22">
        <v>0</v>
      </c>
      <c r="Q80" s="38"/>
      <c r="S80" s="24"/>
    </row>
    <row r="81" spans="1:19" ht="12.75">
      <c r="A81" s="23">
        <v>4990</v>
      </c>
      <c r="B81" s="23">
        <v>4990</v>
      </c>
      <c r="C81" s="3" t="s">
        <v>93</v>
      </c>
      <c r="D81" s="22">
        <v>-66674</v>
      </c>
      <c r="E81" s="22">
        <v>0</v>
      </c>
      <c r="F81" s="22">
        <f>+E81-D81</f>
        <v>66674</v>
      </c>
      <c r="G81" s="22">
        <v>-27384</v>
      </c>
      <c r="H81" s="22">
        <v>0</v>
      </c>
      <c r="I81" s="22">
        <f>G81-H81</f>
        <v>-27384</v>
      </c>
      <c r="J81" s="22">
        <v>46188</v>
      </c>
      <c r="K81" s="22">
        <v>0</v>
      </c>
      <c r="L81" s="22">
        <f>J81-K81</f>
        <v>46188</v>
      </c>
      <c r="M81" s="22">
        <v>10614</v>
      </c>
      <c r="N81" s="22">
        <v>0</v>
      </c>
      <c r="O81" s="22">
        <f>M81-N81</f>
        <v>10614</v>
      </c>
      <c r="P81" s="22">
        <v>0</v>
      </c>
      <c r="Q81" s="38"/>
      <c r="S81" s="24"/>
    </row>
    <row r="82" spans="1:19" ht="12.75">
      <c r="A82" s="19"/>
      <c r="B82" s="19"/>
      <c r="C82" s="14" t="s">
        <v>48</v>
      </c>
      <c r="D82" s="15">
        <f>SUM(D78:D81)</f>
        <v>126643.68</v>
      </c>
      <c r="E82" s="15">
        <f aca="true" t="shared" si="25" ref="E82:P82">SUM(E78:E81)</f>
        <v>75000</v>
      </c>
      <c r="F82" s="15">
        <f t="shared" si="25"/>
        <v>-51643.67999999999</v>
      </c>
      <c r="G82" s="15">
        <f t="shared" si="25"/>
        <v>228430.43</v>
      </c>
      <c r="H82" s="15">
        <f t="shared" si="25"/>
        <v>450000</v>
      </c>
      <c r="I82" s="15">
        <f t="shared" si="25"/>
        <v>-221569.57</v>
      </c>
      <c r="J82" s="15">
        <f t="shared" si="25"/>
        <v>572879.68</v>
      </c>
      <c r="K82" s="15">
        <f t="shared" si="25"/>
        <v>600000</v>
      </c>
      <c r="L82" s="15">
        <f t="shared" si="25"/>
        <v>-27120.31999999995</v>
      </c>
      <c r="M82" s="15">
        <f t="shared" si="25"/>
        <v>991584.68</v>
      </c>
      <c r="N82" s="15">
        <f t="shared" si="25"/>
        <v>750000</v>
      </c>
      <c r="O82" s="15">
        <f t="shared" si="25"/>
        <v>241584.68000000005</v>
      </c>
      <c r="P82" s="15">
        <f t="shared" si="25"/>
        <v>750000</v>
      </c>
      <c r="Q82" s="39"/>
      <c r="S82" s="24"/>
    </row>
    <row r="83" spans="1:19" ht="12.75">
      <c r="A83" s="23"/>
      <c r="B83" s="23"/>
      <c r="C83" s="3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38"/>
      <c r="S83" s="24"/>
    </row>
    <row r="84" spans="1:19" ht="12.75">
      <c r="A84" s="19"/>
      <c r="B84" s="19"/>
      <c r="C84" s="14" t="s">
        <v>7</v>
      </c>
      <c r="D84" s="15">
        <f>+D82+D76+D70</f>
        <v>141801.68</v>
      </c>
      <c r="E84" s="15">
        <f aca="true" t="shared" si="26" ref="E84:P84">+E82+E76+E70</f>
        <v>86000</v>
      </c>
      <c r="F84" s="15">
        <f t="shared" si="26"/>
        <v>-55801.67999999999</v>
      </c>
      <c r="G84" s="15">
        <f t="shared" si="26"/>
        <v>243588.43</v>
      </c>
      <c r="H84" s="15">
        <f t="shared" si="26"/>
        <v>462000</v>
      </c>
      <c r="I84" s="15">
        <f t="shared" si="26"/>
        <v>-218411.57</v>
      </c>
      <c r="J84" s="15">
        <f t="shared" si="26"/>
        <v>597819.3300000001</v>
      </c>
      <c r="K84" s="15">
        <f t="shared" si="26"/>
        <v>653000</v>
      </c>
      <c r="L84" s="15">
        <f t="shared" si="26"/>
        <v>-55180.66999999995</v>
      </c>
      <c r="M84" s="15">
        <f t="shared" si="26"/>
        <v>1057414.98</v>
      </c>
      <c r="N84" s="15">
        <f t="shared" si="26"/>
        <v>809000</v>
      </c>
      <c r="O84" s="15">
        <f t="shared" si="26"/>
        <v>248414.98000000004</v>
      </c>
      <c r="P84" s="15">
        <f t="shared" si="26"/>
        <v>809000</v>
      </c>
      <c r="Q84" s="39" t="e">
        <f>M84-#REF!</f>
        <v>#REF!</v>
      </c>
      <c r="S84" s="24"/>
    </row>
    <row r="85" spans="1:19" ht="12.75">
      <c r="A85" s="23"/>
      <c r="B85" s="23"/>
      <c r="C85" s="3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38"/>
      <c r="S85" s="24"/>
    </row>
    <row r="86" spans="1:19" ht="12.75">
      <c r="A86" s="23">
        <v>4240</v>
      </c>
      <c r="B86" s="23">
        <v>4240</v>
      </c>
      <c r="C86" s="3" t="s">
        <v>87</v>
      </c>
      <c r="D86" s="22">
        <v>0</v>
      </c>
      <c r="E86" s="22">
        <v>0</v>
      </c>
      <c r="F86" s="22">
        <f aca="true" t="shared" si="27" ref="F86:F111">+E86-D86</f>
        <v>0</v>
      </c>
      <c r="G86" s="22">
        <v>0</v>
      </c>
      <c r="H86" s="22">
        <v>0</v>
      </c>
      <c r="I86" s="22">
        <f aca="true" t="shared" si="28" ref="I86:I111">G86-H86</f>
        <v>0</v>
      </c>
      <c r="J86" s="22">
        <v>0</v>
      </c>
      <c r="K86" s="22">
        <v>0</v>
      </c>
      <c r="L86" s="22">
        <f aca="true" t="shared" si="29" ref="L86:L111">J86-K86</f>
        <v>0</v>
      </c>
      <c r="M86" s="22">
        <v>60200</v>
      </c>
      <c r="N86" s="22">
        <v>0</v>
      </c>
      <c r="O86" s="22">
        <f aca="true" t="shared" si="30" ref="O86:O111">M86-N86</f>
        <v>60200</v>
      </c>
      <c r="P86" s="22">
        <v>0</v>
      </c>
      <c r="Q86" s="38" t="e">
        <f>M86-#REF!</f>
        <v>#REF!</v>
      </c>
      <c r="S86" s="24"/>
    </row>
    <row r="87" spans="1:19" ht="12.75">
      <c r="A87" s="23">
        <v>4250</v>
      </c>
      <c r="B87" s="23">
        <v>4250</v>
      </c>
      <c r="C87" s="3" t="s">
        <v>89</v>
      </c>
      <c r="D87" s="22">
        <v>0</v>
      </c>
      <c r="E87" s="22">
        <v>0</v>
      </c>
      <c r="F87" s="22">
        <f t="shared" si="27"/>
        <v>0</v>
      </c>
      <c r="G87" s="22">
        <v>0</v>
      </c>
      <c r="H87" s="22">
        <v>0</v>
      </c>
      <c r="I87" s="22">
        <f>G87-H87</f>
        <v>0</v>
      </c>
      <c r="J87" s="22">
        <v>0</v>
      </c>
      <c r="K87" s="22">
        <v>0</v>
      </c>
      <c r="L87" s="22">
        <f>J87-K87</f>
        <v>0</v>
      </c>
      <c r="M87" s="22">
        <v>0</v>
      </c>
      <c r="N87" s="22">
        <v>0</v>
      </c>
      <c r="O87" s="22">
        <f>M87-N87</f>
        <v>0</v>
      </c>
      <c r="P87" s="22">
        <v>0</v>
      </c>
      <c r="Q87" s="38" t="e">
        <f>M87-#REF!</f>
        <v>#REF!</v>
      </c>
      <c r="S87" s="24"/>
    </row>
    <row r="88" spans="1:19" ht="12.75">
      <c r="A88" s="23">
        <v>5000</v>
      </c>
      <c r="B88" s="23">
        <v>5000</v>
      </c>
      <c r="C88" s="3" t="s">
        <v>94</v>
      </c>
      <c r="D88" s="22">
        <v>452547.23</v>
      </c>
      <c r="E88" s="22">
        <v>480000</v>
      </c>
      <c r="F88" s="22">
        <f t="shared" si="27"/>
        <v>27452.77000000002</v>
      </c>
      <c r="G88" s="22">
        <v>702360.73</v>
      </c>
      <c r="H88" s="22">
        <v>950000</v>
      </c>
      <c r="I88" s="22">
        <f>G88-H88</f>
        <v>-247639.27000000002</v>
      </c>
      <c r="J88" s="22">
        <v>1054236.22</v>
      </c>
      <c r="K88" s="22">
        <v>1320000</v>
      </c>
      <c r="L88" s="22">
        <f>J88-K88</f>
        <v>-265763.78</v>
      </c>
      <c r="M88" s="22">
        <v>1414101.71</v>
      </c>
      <c r="N88" s="22">
        <v>1800000</v>
      </c>
      <c r="O88" s="22">
        <f>M88-N88</f>
        <v>-385898.29000000004</v>
      </c>
      <c r="P88" s="22">
        <v>1800000</v>
      </c>
      <c r="Q88" s="38" t="e">
        <f>M88-#REF!</f>
        <v>#REF!</v>
      </c>
      <c r="S88" s="24"/>
    </row>
    <row r="89" spans="1:19" ht="12.75">
      <c r="A89" s="23">
        <v>5006</v>
      </c>
      <c r="B89" s="23">
        <v>5006</v>
      </c>
      <c r="C89" s="3" t="s">
        <v>155</v>
      </c>
      <c r="D89" s="22">
        <v>0</v>
      </c>
      <c r="E89" s="22">
        <v>0</v>
      </c>
      <c r="F89" s="22">
        <f t="shared" si="27"/>
        <v>0</v>
      </c>
      <c r="G89" s="22">
        <v>0</v>
      </c>
      <c r="H89" s="22">
        <v>0</v>
      </c>
      <c r="I89" s="22">
        <f>G89-H89</f>
        <v>0</v>
      </c>
      <c r="J89" s="22">
        <v>0</v>
      </c>
      <c r="K89" s="22">
        <v>0</v>
      </c>
      <c r="L89" s="22">
        <f>J89-K89</f>
        <v>0</v>
      </c>
      <c r="M89" s="22">
        <v>0</v>
      </c>
      <c r="N89" s="22">
        <v>0</v>
      </c>
      <c r="O89" s="22">
        <f>M89-N89</f>
        <v>0</v>
      </c>
      <c r="P89" s="22">
        <v>0</v>
      </c>
      <c r="Q89" s="38" t="e">
        <f>M89-#REF!</f>
        <v>#REF!</v>
      </c>
      <c r="S89" s="24"/>
    </row>
    <row r="90" spans="1:19" ht="12.75">
      <c r="A90" s="23">
        <v>5007</v>
      </c>
      <c r="B90" s="23">
        <v>5007</v>
      </c>
      <c r="C90" s="3" t="s">
        <v>36</v>
      </c>
      <c r="D90" s="22">
        <v>17810</v>
      </c>
      <c r="E90" s="22">
        <v>0</v>
      </c>
      <c r="F90" s="22">
        <f t="shared" si="27"/>
        <v>-17810</v>
      </c>
      <c r="G90" s="22">
        <v>26230</v>
      </c>
      <c r="H90" s="22">
        <v>0</v>
      </c>
      <c r="I90" s="22">
        <f t="shared" si="28"/>
        <v>26230</v>
      </c>
      <c r="J90" s="22">
        <v>36800</v>
      </c>
      <c r="K90" s="22">
        <v>0</v>
      </c>
      <c r="L90" s="22">
        <f t="shared" si="29"/>
        <v>36800</v>
      </c>
      <c r="M90" s="22">
        <v>49530</v>
      </c>
      <c r="N90" s="22">
        <v>0</v>
      </c>
      <c r="O90" s="22">
        <f t="shared" si="30"/>
        <v>49530</v>
      </c>
      <c r="P90" s="22">
        <v>0</v>
      </c>
      <c r="Q90" s="38" t="e">
        <f>M90-#REF!</f>
        <v>#REF!</v>
      </c>
      <c r="S90" s="24"/>
    </row>
    <row r="91" spans="1:19" ht="12.75">
      <c r="A91" s="23">
        <v>5010</v>
      </c>
      <c r="B91" s="23">
        <v>5010</v>
      </c>
      <c r="C91" s="3" t="s">
        <v>95</v>
      </c>
      <c r="D91" s="22">
        <v>0</v>
      </c>
      <c r="E91" s="22">
        <v>0</v>
      </c>
      <c r="F91" s="22">
        <f t="shared" si="27"/>
        <v>0</v>
      </c>
      <c r="G91" s="22">
        <v>0</v>
      </c>
      <c r="H91" s="22">
        <v>0</v>
      </c>
      <c r="I91" s="22">
        <f t="shared" si="28"/>
        <v>0</v>
      </c>
      <c r="J91" s="22">
        <v>6757.7</v>
      </c>
      <c r="K91" s="22">
        <v>0</v>
      </c>
      <c r="L91" s="22">
        <f t="shared" si="29"/>
        <v>6757.7</v>
      </c>
      <c r="M91" s="22">
        <v>19382.5</v>
      </c>
      <c r="N91" s="22">
        <v>0</v>
      </c>
      <c r="O91" s="22">
        <f t="shared" si="30"/>
        <v>19382.5</v>
      </c>
      <c r="P91" s="22">
        <v>0</v>
      </c>
      <c r="Q91" s="38" t="e">
        <f>M91-#REF!</f>
        <v>#REF!</v>
      </c>
      <c r="S91" s="24"/>
    </row>
    <row r="92" spans="1:19" ht="12.75">
      <c r="A92" s="23">
        <v>5040</v>
      </c>
      <c r="B92" s="23">
        <v>5040</v>
      </c>
      <c r="C92" s="3" t="s">
        <v>26</v>
      </c>
      <c r="D92" s="22">
        <v>0</v>
      </c>
      <c r="E92" s="22">
        <v>0</v>
      </c>
      <c r="F92" s="22">
        <f t="shared" si="27"/>
        <v>0</v>
      </c>
      <c r="G92" s="22">
        <v>0</v>
      </c>
      <c r="H92" s="22">
        <v>0</v>
      </c>
      <c r="I92" s="22">
        <f t="shared" si="28"/>
        <v>0</v>
      </c>
      <c r="J92" s="22">
        <v>0</v>
      </c>
      <c r="K92" s="22">
        <v>0</v>
      </c>
      <c r="L92" s="22">
        <f t="shared" si="29"/>
        <v>0</v>
      </c>
      <c r="M92" s="22">
        <v>0</v>
      </c>
      <c r="N92" s="22">
        <v>0</v>
      </c>
      <c r="O92" s="22">
        <f t="shared" si="30"/>
        <v>0</v>
      </c>
      <c r="P92" s="22">
        <v>0</v>
      </c>
      <c r="Q92" s="38" t="e">
        <f>M92-#REF!</f>
        <v>#REF!</v>
      </c>
      <c r="S92" s="24"/>
    </row>
    <row r="93" spans="1:19" ht="12.75">
      <c r="A93" s="23">
        <v>5050</v>
      </c>
      <c r="B93" s="23">
        <v>5050</v>
      </c>
      <c r="C93" s="3" t="s">
        <v>174</v>
      </c>
      <c r="D93" s="22">
        <v>-51720</v>
      </c>
      <c r="E93" s="22">
        <v>-60000</v>
      </c>
      <c r="F93" s="22">
        <f>+E93-D93</f>
        <v>-8280</v>
      </c>
      <c r="G93" s="22">
        <v>-261968</v>
      </c>
      <c r="H93" s="22">
        <v>-100000</v>
      </c>
      <c r="I93" s="22">
        <f>G93-H93</f>
        <v>-161968</v>
      </c>
      <c r="J93" s="22">
        <v>-429005</v>
      </c>
      <c r="K93" s="22">
        <v>-100000</v>
      </c>
      <c r="L93" s="22">
        <f>J93-K93</f>
        <v>-329005</v>
      </c>
      <c r="M93" s="22">
        <v>-517442</v>
      </c>
      <c r="N93" s="22">
        <v>-100000</v>
      </c>
      <c r="O93" s="22">
        <f>M93-N93</f>
        <v>-417442</v>
      </c>
      <c r="P93" s="22">
        <v>-100000</v>
      </c>
      <c r="Q93" s="38" t="e">
        <f>M93-#REF!</f>
        <v>#REF!</v>
      </c>
      <c r="S93" s="24"/>
    </row>
    <row r="94" spans="1:19" ht="12.75">
      <c r="A94" s="23">
        <v>5090</v>
      </c>
      <c r="B94" s="23">
        <v>5090</v>
      </c>
      <c r="C94" s="3" t="s">
        <v>96</v>
      </c>
      <c r="D94" s="22">
        <v>0</v>
      </c>
      <c r="E94" s="22">
        <v>0</v>
      </c>
      <c r="F94" s="22">
        <f t="shared" si="27"/>
        <v>0</v>
      </c>
      <c r="G94" s="22">
        <v>0</v>
      </c>
      <c r="H94" s="22">
        <v>0</v>
      </c>
      <c r="I94" s="22">
        <f t="shared" si="28"/>
        <v>0</v>
      </c>
      <c r="J94" s="22">
        <v>0</v>
      </c>
      <c r="K94" s="22">
        <v>0</v>
      </c>
      <c r="L94" s="22">
        <f t="shared" si="29"/>
        <v>0</v>
      </c>
      <c r="M94" s="22">
        <v>63050</v>
      </c>
      <c r="N94" s="22">
        <v>0</v>
      </c>
      <c r="O94" s="22">
        <f t="shared" si="30"/>
        <v>63050</v>
      </c>
      <c r="P94" s="22">
        <v>0</v>
      </c>
      <c r="Q94" s="38" t="e">
        <f>M94-#REF!</f>
        <v>#REF!</v>
      </c>
      <c r="S94" s="24"/>
    </row>
    <row r="95" spans="1:19" ht="12.75">
      <c r="A95" s="23">
        <v>5100</v>
      </c>
      <c r="B95" s="23">
        <v>5100</v>
      </c>
      <c r="C95" s="3" t="s">
        <v>31</v>
      </c>
      <c r="D95" s="22">
        <v>0</v>
      </c>
      <c r="E95" s="22">
        <v>0</v>
      </c>
      <c r="F95" s="22">
        <f t="shared" si="27"/>
        <v>0</v>
      </c>
      <c r="G95" s="22">
        <v>0</v>
      </c>
      <c r="H95" s="22">
        <v>0</v>
      </c>
      <c r="I95" s="22">
        <f t="shared" si="28"/>
        <v>0</v>
      </c>
      <c r="J95" s="22">
        <v>0</v>
      </c>
      <c r="K95" s="22">
        <v>0</v>
      </c>
      <c r="L95" s="22">
        <f t="shared" si="29"/>
        <v>0</v>
      </c>
      <c r="M95" s="22">
        <v>0</v>
      </c>
      <c r="N95" s="22">
        <v>0</v>
      </c>
      <c r="O95" s="22">
        <f t="shared" si="30"/>
        <v>0</v>
      </c>
      <c r="P95" s="22">
        <v>0</v>
      </c>
      <c r="Q95" s="38" t="e">
        <f>M95-#REF!</f>
        <v>#REF!</v>
      </c>
      <c r="S95" s="24"/>
    </row>
    <row r="96" spans="1:19" ht="12.75">
      <c r="A96" s="23">
        <v>5180</v>
      </c>
      <c r="B96" s="23">
        <v>5180</v>
      </c>
      <c r="C96" s="3" t="s">
        <v>97</v>
      </c>
      <c r="D96" s="22">
        <v>57954.04</v>
      </c>
      <c r="E96" s="22">
        <v>55000</v>
      </c>
      <c r="F96" s="22">
        <f t="shared" si="27"/>
        <v>-2954.040000000001</v>
      </c>
      <c r="G96" s="22">
        <v>90098.66</v>
      </c>
      <c r="H96" s="22">
        <v>110000</v>
      </c>
      <c r="I96" s="22">
        <f t="shared" si="28"/>
        <v>-19901.339999999997</v>
      </c>
      <c r="J96" s="22">
        <v>136949.83</v>
      </c>
      <c r="K96" s="22">
        <v>150000</v>
      </c>
      <c r="L96" s="22">
        <f t="shared" si="29"/>
        <v>-13050.170000000013</v>
      </c>
      <c r="M96" s="22">
        <v>185598.8</v>
      </c>
      <c r="N96" s="22">
        <v>200000</v>
      </c>
      <c r="O96" s="22">
        <f t="shared" si="30"/>
        <v>-14401.200000000012</v>
      </c>
      <c r="P96" s="22">
        <v>200000</v>
      </c>
      <c r="Q96" s="38" t="e">
        <f>M96-#REF!</f>
        <v>#REF!</v>
      </c>
      <c r="S96" s="24"/>
    </row>
    <row r="97" spans="1:19" ht="12.75">
      <c r="A97" s="23">
        <v>5182</v>
      </c>
      <c r="B97" s="23">
        <v>5182</v>
      </c>
      <c r="C97" s="3" t="s">
        <v>98</v>
      </c>
      <c r="D97" s="22">
        <v>8171.48</v>
      </c>
      <c r="E97" s="22">
        <v>8000</v>
      </c>
      <c r="F97" s="22">
        <f t="shared" si="27"/>
        <v>-171.47999999999956</v>
      </c>
      <c r="G97" s="22">
        <v>12703.86</v>
      </c>
      <c r="H97" s="22">
        <v>14000</v>
      </c>
      <c r="I97" s="22">
        <f t="shared" si="28"/>
        <v>-1296.1399999999994</v>
      </c>
      <c r="J97" s="22">
        <v>19309.86</v>
      </c>
      <c r="K97" s="22">
        <v>22000</v>
      </c>
      <c r="L97" s="22">
        <f t="shared" si="29"/>
        <v>-2690.1399999999994</v>
      </c>
      <c r="M97" s="22">
        <v>26169.35</v>
      </c>
      <c r="N97" s="22">
        <v>27000</v>
      </c>
      <c r="O97" s="22">
        <f t="shared" si="30"/>
        <v>-830.6500000000015</v>
      </c>
      <c r="P97" s="22">
        <v>27000</v>
      </c>
      <c r="Q97" s="38" t="e">
        <f>M97-#REF!</f>
        <v>#REF!</v>
      </c>
      <c r="S97" s="24"/>
    </row>
    <row r="98" spans="1:19" ht="12.75">
      <c r="A98" s="23">
        <v>5210</v>
      </c>
      <c r="B98" s="23">
        <v>5210</v>
      </c>
      <c r="C98" s="3" t="s">
        <v>99</v>
      </c>
      <c r="D98" s="22">
        <v>1098</v>
      </c>
      <c r="E98" s="22">
        <v>1000</v>
      </c>
      <c r="F98" s="22">
        <f t="shared" si="27"/>
        <v>-98</v>
      </c>
      <c r="G98" s="22">
        <v>2196</v>
      </c>
      <c r="H98" s="22">
        <v>2000</v>
      </c>
      <c r="I98" s="22">
        <f t="shared" si="28"/>
        <v>196</v>
      </c>
      <c r="J98" s="22">
        <v>3294</v>
      </c>
      <c r="K98" s="22">
        <v>3000</v>
      </c>
      <c r="L98" s="22">
        <f t="shared" si="29"/>
        <v>294</v>
      </c>
      <c r="M98" s="22">
        <v>4392</v>
      </c>
      <c r="N98" s="22">
        <v>4000</v>
      </c>
      <c r="O98" s="22">
        <f t="shared" si="30"/>
        <v>392</v>
      </c>
      <c r="P98" s="22">
        <v>4000</v>
      </c>
      <c r="Q98" s="38" t="e">
        <f>M98-#REF!</f>
        <v>#REF!</v>
      </c>
      <c r="S98" s="24"/>
    </row>
    <row r="99" spans="1:19" ht="12.75">
      <c r="A99" s="23">
        <v>5230</v>
      </c>
      <c r="B99" s="23">
        <v>5230</v>
      </c>
      <c r="C99" s="3" t="s">
        <v>32</v>
      </c>
      <c r="D99" s="22">
        <v>0</v>
      </c>
      <c r="E99" s="22">
        <v>0</v>
      </c>
      <c r="F99" s="22">
        <f t="shared" si="27"/>
        <v>0</v>
      </c>
      <c r="G99" s="22">
        <v>0</v>
      </c>
      <c r="H99" s="22">
        <v>0</v>
      </c>
      <c r="I99" s="22">
        <f t="shared" si="28"/>
        <v>0</v>
      </c>
      <c r="J99" s="22">
        <v>0</v>
      </c>
      <c r="K99" s="22">
        <v>0</v>
      </c>
      <c r="L99" s="22">
        <f t="shared" si="29"/>
        <v>0</v>
      </c>
      <c r="M99" s="22">
        <v>0</v>
      </c>
      <c r="N99" s="22">
        <v>0</v>
      </c>
      <c r="O99" s="22">
        <f t="shared" si="30"/>
        <v>0</v>
      </c>
      <c r="P99" s="22">
        <v>0</v>
      </c>
      <c r="Q99" s="38" t="e">
        <f>M99-#REF!</f>
        <v>#REF!</v>
      </c>
      <c r="R99" s="18"/>
      <c r="S99" s="24"/>
    </row>
    <row r="100" spans="1:19" ht="12.75">
      <c r="A100" s="23">
        <v>5231</v>
      </c>
      <c r="B100" s="23">
        <v>5231</v>
      </c>
      <c r="C100" s="3" t="s">
        <v>33</v>
      </c>
      <c r="D100" s="22">
        <v>0</v>
      </c>
      <c r="E100" s="22">
        <v>0</v>
      </c>
      <c r="F100" s="22">
        <f t="shared" si="27"/>
        <v>0</v>
      </c>
      <c r="G100" s="22">
        <v>0</v>
      </c>
      <c r="H100" s="22">
        <v>0</v>
      </c>
      <c r="I100" s="22">
        <f t="shared" si="28"/>
        <v>0</v>
      </c>
      <c r="J100" s="22">
        <v>0</v>
      </c>
      <c r="K100" s="22">
        <v>0</v>
      </c>
      <c r="L100" s="22">
        <f t="shared" si="29"/>
        <v>0</v>
      </c>
      <c r="M100" s="22">
        <v>0</v>
      </c>
      <c r="N100" s="22">
        <v>0</v>
      </c>
      <c r="O100" s="22">
        <f t="shared" si="30"/>
        <v>0</v>
      </c>
      <c r="P100" s="22">
        <v>0</v>
      </c>
      <c r="Q100" s="38" t="e">
        <f>M100-#REF!</f>
        <v>#REF!</v>
      </c>
      <c r="S100" s="24"/>
    </row>
    <row r="101" spans="1:19" ht="12.75">
      <c r="A101" s="23">
        <v>5250</v>
      </c>
      <c r="B101" s="23">
        <v>5250</v>
      </c>
      <c r="C101" s="3" t="s">
        <v>100</v>
      </c>
      <c r="D101" s="22">
        <v>0</v>
      </c>
      <c r="E101" s="22">
        <v>0</v>
      </c>
      <c r="F101" s="22">
        <f t="shared" si="27"/>
        <v>0</v>
      </c>
      <c r="G101" s="22">
        <v>0</v>
      </c>
      <c r="H101" s="22">
        <v>0</v>
      </c>
      <c r="I101" s="22">
        <f t="shared" si="28"/>
        <v>0</v>
      </c>
      <c r="J101" s="22">
        <v>0</v>
      </c>
      <c r="K101" s="22">
        <v>0</v>
      </c>
      <c r="L101" s="22">
        <f t="shared" si="29"/>
        <v>0</v>
      </c>
      <c r="M101" s="22">
        <v>59067</v>
      </c>
      <c r="N101" s="22">
        <v>15000</v>
      </c>
      <c r="O101" s="22">
        <f t="shared" si="30"/>
        <v>44067</v>
      </c>
      <c r="P101" s="22">
        <v>15000</v>
      </c>
      <c r="Q101" s="38" t="e">
        <f>M101-#REF!</f>
        <v>#REF!</v>
      </c>
      <c r="S101" s="24"/>
    </row>
    <row r="102" spans="1:19" ht="12.75">
      <c r="A102" s="23">
        <v>5290</v>
      </c>
      <c r="B102" s="23">
        <v>5290</v>
      </c>
      <c r="C102" s="3" t="s">
        <v>101</v>
      </c>
      <c r="D102" s="22">
        <v>-1098</v>
      </c>
      <c r="E102" s="22">
        <v>0</v>
      </c>
      <c r="F102" s="22">
        <f t="shared" si="27"/>
        <v>1098</v>
      </c>
      <c r="G102" s="22">
        <v>-2196</v>
      </c>
      <c r="H102" s="22">
        <v>0</v>
      </c>
      <c r="I102" s="22">
        <f t="shared" si="28"/>
        <v>-2196</v>
      </c>
      <c r="J102" s="22">
        <v>-3294</v>
      </c>
      <c r="K102" s="22">
        <v>0</v>
      </c>
      <c r="L102" s="22">
        <f t="shared" si="29"/>
        <v>-3294</v>
      </c>
      <c r="M102" s="22">
        <v>-63459</v>
      </c>
      <c r="N102" s="22">
        <v>0</v>
      </c>
      <c r="O102" s="22">
        <f t="shared" si="30"/>
        <v>-63459</v>
      </c>
      <c r="P102" s="22">
        <v>0</v>
      </c>
      <c r="Q102" s="38" t="e">
        <f>M102-#REF!</f>
        <v>#REF!</v>
      </c>
      <c r="S102" s="24"/>
    </row>
    <row r="103" spans="1:19" ht="12.75">
      <c r="A103" s="23">
        <v>5330</v>
      </c>
      <c r="B103" s="23">
        <v>5330</v>
      </c>
      <c r="C103" s="3" t="s">
        <v>102</v>
      </c>
      <c r="D103" s="22">
        <v>0</v>
      </c>
      <c r="E103" s="22">
        <v>0</v>
      </c>
      <c r="F103" s="22">
        <f t="shared" si="27"/>
        <v>0</v>
      </c>
      <c r="G103" s="22">
        <v>0</v>
      </c>
      <c r="H103" s="22">
        <v>0</v>
      </c>
      <c r="I103" s="22">
        <f t="shared" si="28"/>
        <v>0</v>
      </c>
      <c r="J103" s="22">
        <v>0</v>
      </c>
      <c r="K103" s="22">
        <v>0</v>
      </c>
      <c r="L103" s="22">
        <f t="shared" si="29"/>
        <v>0</v>
      </c>
      <c r="M103" s="22">
        <v>0</v>
      </c>
      <c r="N103" s="22">
        <v>0</v>
      </c>
      <c r="O103" s="22">
        <f t="shared" si="30"/>
        <v>0</v>
      </c>
      <c r="P103" s="22">
        <v>0</v>
      </c>
      <c r="Q103" s="38" t="e">
        <f>M103-#REF!</f>
        <v>#REF!</v>
      </c>
      <c r="S103" s="24"/>
    </row>
    <row r="104" spans="1:19" ht="12.75">
      <c r="A104" s="23">
        <v>5400</v>
      </c>
      <c r="B104" s="23">
        <v>5400</v>
      </c>
      <c r="C104" s="3" t="s">
        <v>103</v>
      </c>
      <c r="D104" s="22">
        <v>65244.3</v>
      </c>
      <c r="E104" s="22">
        <v>63000</v>
      </c>
      <c r="F104" s="22">
        <f t="shared" si="27"/>
        <v>-2244.300000000003</v>
      </c>
      <c r="G104" s="22">
        <v>70557.56</v>
      </c>
      <c r="H104" s="22">
        <v>155000</v>
      </c>
      <c r="I104" s="22">
        <f t="shared" si="28"/>
        <v>-84442.44</v>
      </c>
      <c r="J104" s="22">
        <v>122770.05</v>
      </c>
      <c r="K104" s="22">
        <v>175000</v>
      </c>
      <c r="L104" s="22">
        <f t="shared" si="29"/>
        <v>-52229.95</v>
      </c>
      <c r="M104" s="22">
        <v>159461.56</v>
      </c>
      <c r="N104" s="22">
        <v>240000</v>
      </c>
      <c r="O104" s="22">
        <f t="shared" si="30"/>
        <v>-80538.44</v>
      </c>
      <c r="P104" s="22">
        <v>240000</v>
      </c>
      <c r="Q104" s="38" t="e">
        <f>M104-#REF!</f>
        <v>#REF!</v>
      </c>
      <c r="S104" s="24"/>
    </row>
    <row r="105" spans="1:19" ht="12.75">
      <c r="A105" s="23">
        <v>5401</v>
      </c>
      <c r="B105" s="23">
        <v>5401</v>
      </c>
      <c r="C105" s="3" t="s">
        <v>181</v>
      </c>
      <c r="D105" s="22">
        <v>0</v>
      </c>
      <c r="E105" s="22">
        <v>0</v>
      </c>
      <c r="F105" s="22">
        <f>+E105-D105</f>
        <v>0</v>
      </c>
      <c r="G105" s="22">
        <v>0</v>
      </c>
      <c r="H105" s="22">
        <v>0</v>
      </c>
      <c r="I105" s="22">
        <f>G105-H105</f>
        <v>0</v>
      </c>
      <c r="J105" s="22">
        <v>0</v>
      </c>
      <c r="K105" s="22">
        <v>0</v>
      </c>
      <c r="L105" s="22">
        <f>J105-K105</f>
        <v>0</v>
      </c>
      <c r="M105" s="22">
        <v>-14600</v>
      </c>
      <c r="N105" s="22">
        <v>0</v>
      </c>
      <c r="O105" s="22">
        <f>M105-N105</f>
        <v>-14600</v>
      </c>
      <c r="P105" s="22">
        <v>0</v>
      </c>
      <c r="Q105" s="38" t="e">
        <f>M105-#REF!</f>
        <v>#REF!</v>
      </c>
      <c r="S105" s="24"/>
    </row>
    <row r="106" spans="1:19" ht="12.75">
      <c r="A106" s="23">
        <v>5425</v>
      </c>
      <c r="B106" s="23">
        <v>5425</v>
      </c>
      <c r="C106" s="3" t="s">
        <v>104</v>
      </c>
      <c r="D106" s="22">
        <v>12895.56</v>
      </c>
      <c r="E106" s="22">
        <v>14000</v>
      </c>
      <c r="F106" s="22">
        <f t="shared" si="27"/>
        <v>1104.4400000000005</v>
      </c>
      <c r="G106" s="22">
        <v>26078.3</v>
      </c>
      <c r="H106" s="22">
        <v>28000</v>
      </c>
      <c r="I106" s="22">
        <f t="shared" si="28"/>
        <v>-1921.7000000000007</v>
      </c>
      <c r="J106" s="22">
        <v>39107.31</v>
      </c>
      <c r="K106" s="22">
        <v>42000</v>
      </c>
      <c r="L106" s="22">
        <f t="shared" si="29"/>
        <v>-2892.6900000000023</v>
      </c>
      <c r="M106" s="22">
        <v>59066.94</v>
      </c>
      <c r="N106" s="22">
        <v>55000</v>
      </c>
      <c r="O106" s="22">
        <f t="shared" si="30"/>
        <v>4066.9400000000023</v>
      </c>
      <c r="P106" s="22">
        <v>55000</v>
      </c>
      <c r="Q106" s="38" t="e">
        <f>M106-#REF!</f>
        <v>#REF!</v>
      </c>
      <c r="S106" s="24"/>
    </row>
    <row r="107" spans="1:19" ht="12.75">
      <c r="A107" s="23">
        <v>5800</v>
      </c>
      <c r="B107" s="23">
        <v>5800</v>
      </c>
      <c r="C107" s="3" t="s">
        <v>34</v>
      </c>
      <c r="D107" s="22">
        <v>0</v>
      </c>
      <c r="E107" s="22">
        <v>-60000</v>
      </c>
      <c r="F107" s="22">
        <f t="shared" si="27"/>
        <v>-60000</v>
      </c>
      <c r="G107" s="22">
        <v>0</v>
      </c>
      <c r="H107" s="22">
        <v>-130000</v>
      </c>
      <c r="I107" s="22">
        <f t="shared" si="28"/>
        <v>130000</v>
      </c>
      <c r="J107" s="22">
        <v>0</v>
      </c>
      <c r="K107" s="22">
        <v>-210000</v>
      </c>
      <c r="L107" s="22">
        <f t="shared" si="29"/>
        <v>210000</v>
      </c>
      <c r="M107" s="22">
        <v>0</v>
      </c>
      <c r="N107" s="22">
        <v>-210000</v>
      </c>
      <c r="O107" s="22">
        <f t="shared" si="30"/>
        <v>210000</v>
      </c>
      <c r="P107" s="22">
        <v>-210000</v>
      </c>
      <c r="Q107" s="38" t="e">
        <f>M107-#REF!</f>
        <v>#REF!</v>
      </c>
      <c r="S107" s="24"/>
    </row>
    <row r="108" spans="1:19" ht="12.75">
      <c r="A108" s="23">
        <v>5910</v>
      </c>
      <c r="B108" s="23">
        <v>5910</v>
      </c>
      <c r="C108" s="3" t="s">
        <v>169</v>
      </c>
      <c r="D108" s="22">
        <v>7089.86</v>
      </c>
      <c r="E108" s="22">
        <v>0</v>
      </c>
      <c r="F108" s="22">
        <f>+E108-D108</f>
        <v>-7089.86</v>
      </c>
      <c r="G108" s="22">
        <v>7363.13</v>
      </c>
      <c r="H108" s="22">
        <v>0</v>
      </c>
      <c r="I108" s="22">
        <f>G108-H108</f>
        <v>7363.13</v>
      </c>
      <c r="J108" s="22">
        <v>8034.62</v>
      </c>
      <c r="K108" s="22">
        <v>0</v>
      </c>
      <c r="L108" s="22">
        <f>J108-K108</f>
        <v>8034.62</v>
      </c>
      <c r="M108" s="22">
        <v>12409.52</v>
      </c>
      <c r="N108" s="22">
        <v>0</v>
      </c>
      <c r="O108" s="22">
        <f>M108-N108</f>
        <v>12409.52</v>
      </c>
      <c r="P108" s="22">
        <v>0</v>
      </c>
      <c r="Q108" s="38" t="e">
        <f>M108-#REF!</f>
        <v>#REF!</v>
      </c>
      <c r="S108" s="24"/>
    </row>
    <row r="109" spans="1:19" ht="12.75">
      <c r="A109" s="23">
        <v>5950</v>
      </c>
      <c r="B109" s="23">
        <v>5950</v>
      </c>
      <c r="C109" s="36" t="s">
        <v>105</v>
      </c>
      <c r="D109" s="22">
        <v>0</v>
      </c>
      <c r="E109" s="22">
        <v>0</v>
      </c>
      <c r="F109" s="22">
        <f t="shared" si="27"/>
        <v>0</v>
      </c>
      <c r="G109" s="22">
        <v>0</v>
      </c>
      <c r="H109" s="22">
        <v>0</v>
      </c>
      <c r="I109" s="22">
        <f t="shared" si="28"/>
        <v>0</v>
      </c>
      <c r="J109" s="22">
        <v>0</v>
      </c>
      <c r="K109" s="22">
        <v>0</v>
      </c>
      <c r="L109" s="22">
        <f t="shared" si="29"/>
        <v>0</v>
      </c>
      <c r="M109" s="22">
        <v>0</v>
      </c>
      <c r="N109" s="22">
        <v>0</v>
      </c>
      <c r="O109" s="22">
        <f t="shared" si="30"/>
        <v>0</v>
      </c>
      <c r="P109" s="22">
        <v>0</v>
      </c>
      <c r="Q109" s="38" t="e">
        <f>M109-#REF!</f>
        <v>#REF!</v>
      </c>
      <c r="R109" s="18"/>
      <c r="S109" s="24"/>
    </row>
    <row r="110" spans="1:19" ht="12.75">
      <c r="A110" s="23">
        <v>5990</v>
      </c>
      <c r="B110" s="23">
        <v>5990</v>
      </c>
      <c r="C110" s="3" t="s">
        <v>106</v>
      </c>
      <c r="D110" s="22">
        <v>0</v>
      </c>
      <c r="E110" s="22">
        <v>0</v>
      </c>
      <c r="F110" s="22">
        <f t="shared" si="27"/>
        <v>0</v>
      </c>
      <c r="G110" s="22">
        <v>0</v>
      </c>
      <c r="H110" s="22">
        <v>0</v>
      </c>
      <c r="I110" s="22">
        <f>G110-H110</f>
        <v>0</v>
      </c>
      <c r="J110" s="22">
        <v>0</v>
      </c>
      <c r="K110" s="22">
        <v>0</v>
      </c>
      <c r="L110" s="22">
        <f>J110-K110</f>
        <v>0</v>
      </c>
      <c r="M110" s="22">
        <v>0</v>
      </c>
      <c r="N110" s="22">
        <v>0</v>
      </c>
      <c r="O110" s="22">
        <f>M110-N110</f>
        <v>0</v>
      </c>
      <c r="P110" s="22">
        <v>0</v>
      </c>
      <c r="Q110" s="38" t="e">
        <f>M110-#REF!</f>
        <v>#REF!</v>
      </c>
      <c r="S110" s="24"/>
    </row>
    <row r="111" spans="1:19" ht="12.75">
      <c r="A111" s="23">
        <v>7100</v>
      </c>
      <c r="B111" s="23">
        <v>7100</v>
      </c>
      <c r="C111" s="3" t="s">
        <v>128</v>
      </c>
      <c r="D111" s="22">
        <v>0</v>
      </c>
      <c r="E111" s="22">
        <v>0</v>
      </c>
      <c r="F111" s="22">
        <f t="shared" si="27"/>
        <v>0</v>
      </c>
      <c r="G111" s="22">
        <v>0</v>
      </c>
      <c r="H111" s="22">
        <v>0</v>
      </c>
      <c r="I111" s="22">
        <f t="shared" si="28"/>
        <v>0</v>
      </c>
      <c r="J111" s="22">
        <v>0</v>
      </c>
      <c r="K111" s="22">
        <v>0</v>
      </c>
      <c r="L111" s="22">
        <f t="shared" si="29"/>
        <v>0</v>
      </c>
      <c r="M111" s="22">
        <v>0</v>
      </c>
      <c r="N111" s="22">
        <v>0</v>
      </c>
      <c r="O111" s="22">
        <f t="shared" si="30"/>
        <v>0</v>
      </c>
      <c r="P111" s="22">
        <v>0</v>
      </c>
      <c r="Q111" s="38" t="e">
        <f>M111-#REF!</f>
        <v>#REF!</v>
      </c>
      <c r="S111" s="24"/>
    </row>
    <row r="112" spans="1:19" ht="12.75">
      <c r="A112" s="19"/>
      <c r="B112" s="19"/>
      <c r="C112" s="14" t="s">
        <v>8</v>
      </c>
      <c r="D112" s="15">
        <f>SUM(D86:D111)</f>
        <v>569992.47</v>
      </c>
      <c r="E112" s="15">
        <f aca="true" t="shared" si="31" ref="E112:P112">SUM(E86:E111)</f>
        <v>501000</v>
      </c>
      <c r="F112" s="15">
        <f t="shared" si="31"/>
        <v>-68992.46999999999</v>
      </c>
      <c r="G112" s="15">
        <f t="shared" si="31"/>
        <v>673424.2400000001</v>
      </c>
      <c r="H112" s="15">
        <f t="shared" si="31"/>
        <v>1029000</v>
      </c>
      <c r="I112" s="15">
        <f t="shared" si="31"/>
        <v>-355575.76</v>
      </c>
      <c r="J112" s="15">
        <f t="shared" si="31"/>
        <v>994960.59</v>
      </c>
      <c r="K112" s="15">
        <f t="shared" si="31"/>
        <v>1402000</v>
      </c>
      <c r="L112" s="15">
        <f t="shared" si="31"/>
        <v>-407039.41000000003</v>
      </c>
      <c r="M112" s="15">
        <f t="shared" si="31"/>
        <v>1516928.3800000001</v>
      </c>
      <c r="N112" s="15">
        <f t="shared" si="31"/>
        <v>2031000</v>
      </c>
      <c r="O112" s="15">
        <f t="shared" si="31"/>
        <v>-514071.6200000001</v>
      </c>
      <c r="P112" s="15">
        <f t="shared" si="31"/>
        <v>2031000</v>
      </c>
      <c r="Q112" s="39" t="e">
        <f>M112-#REF!</f>
        <v>#REF!</v>
      </c>
      <c r="S112" s="24"/>
    </row>
    <row r="113" spans="1:19" ht="12.75">
      <c r="A113" s="23"/>
      <c r="B113" s="23"/>
      <c r="C113" s="3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38"/>
      <c r="S113" s="24"/>
    </row>
    <row r="114" spans="1:19" ht="12.75">
      <c r="A114" s="23">
        <v>4120</v>
      </c>
      <c r="B114" s="23">
        <v>4120</v>
      </c>
      <c r="C114" s="3" t="s">
        <v>85</v>
      </c>
      <c r="D114" s="22">
        <v>0</v>
      </c>
      <c r="E114" s="22">
        <v>0</v>
      </c>
      <c r="F114" s="22">
        <f aca="true" t="shared" si="32" ref="F114:F153">+E114-D114</f>
        <v>0</v>
      </c>
      <c r="G114" s="22">
        <v>0</v>
      </c>
      <c r="H114" s="22">
        <v>0</v>
      </c>
      <c r="I114" s="22">
        <f aca="true" t="shared" si="33" ref="I114:I153">G114-H114</f>
        <v>0</v>
      </c>
      <c r="J114" s="22">
        <v>0</v>
      </c>
      <c r="K114" s="22">
        <v>0</v>
      </c>
      <c r="L114" s="22">
        <f aca="true" t="shared" si="34" ref="L114:L153">J114-K114</f>
        <v>0</v>
      </c>
      <c r="M114" s="22">
        <v>0</v>
      </c>
      <c r="N114" s="22">
        <v>0</v>
      </c>
      <c r="O114" s="22">
        <f aca="true" t="shared" si="35" ref="O114:O153">M114-N114</f>
        <v>0</v>
      </c>
      <c r="P114" s="22">
        <v>0</v>
      </c>
      <c r="Q114" s="38" t="e">
        <f>M114-#REF!</f>
        <v>#REF!</v>
      </c>
      <c r="S114" s="24"/>
    </row>
    <row r="115" spans="1:19" ht="12.75">
      <c r="A115" s="23">
        <v>6320</v>
      </c>
      <c r="B115" s="23">
        <v>6320</v>
      </c>
      <c r="C115" s="3" t="s">
        <v>107</v>
      </c>
      <c r="D115" s="22">
        <v>21460</v>
      </c>
      <c r="E115" s="22">
        <v>25000</v>
      </c>
      <c r="F115" s="22">
        <f t="shared" si="32"/>
        <v>3540</v>
      </c>
      <c r="G115" s="22">
        <v>22200.04</v>
      </c>
      <c r="H115" s="22">
        <v>25000</v>
      </c>
      <c r="I115" s="22">
        <f>G115-H115</f>
        <v>-2799.959999999999</v>
      </c>
      <c r="J115" s="22">
        <v>22200.04</v>
      </c>
      <c r="K115" s="22">
        <v>25000</v>
      </c>
      <c r="L115" s="22">
        <f>J115-K115</f>
        <v>-2799.959999999999</v>
      </c>
      <c r="M115" s="22">
        <v>46169.41</v>
      </c>
      <c r="N115" s="22">
        <v>25000</v>
      </c>
      <c r="O115" s="22">
        <f>M115-N115</f>
        <v>21169.410000000003</v>
      </c>
      <c r="P115" s="22">
        <v>25000</v>
      </c>
      <c r="Q115" s="38" t="e">
        <f>M115-#REF!</f>
        <v>#REF!</v>
      </c>
      <c r="S115" s="24"/>
    </row>
    <row r="116" spans="1:19" ht="12.75">
      <c r="A116" s="23">
        <v>6340</v>
      </c>
      <c r="B116" s="23">
        <v>6340</v>
      </c>
      <c r="C116" s="3" t="s">
        <v>108</v>
      </c>
      <c r="D116" s="22">
        <v>51231.33</v>
      </c>
      <c r="E116" s="22">
        <v>70000</v>
      </c>
      <c r="F116" s="22">
        <f t="shared" si="32"/>
        <v>18768.67</v>
      </c>
      <c r="G116" s="22">
        <v>66869.7</v>
      </c>
      <c r="H116" s="22">
        <v>105000</v>
      </c>
      <c r="I116" s="22">
        <f t="shared" si="33"/>
        <v>-38130.3</v>
      </c>
      <c r="J116" s="22">
        <v>80605.78</v>
      </c>
      <c r="K116" s="22">
        <v>125000</v>
      </c>
      <c r="L116" s="22">
        <f t="shared" si="34"/>
        <v>-44394.22</v>
      </c>
      <c r="M116" s="22">
        <v>123834.26</v>
      </c>
      <c r="N116" s="22">
        <v>150000</v>
      </c>
      <c r="O116" s="22">
        <f t="shared" si="35"/>
        <v>-26165.740000000005</v>
      </c>
      <c r="P116" s="22">
        <v>150000</v>
      </c>
      <c r="Q116" s="38" t="e">
        <f>M116-#REF!</f>
        <v>#REF!</v>
      </c>
      <c r="S116" s="24"/>
    </row>
    <row r="117" spans="1:19" ht="12.75">
      <c r="A117" s="23">
        <v>6360</v>
      </c>
      <c r="B117" s="23">
        <v>6360</v>
      </c>
      <c r="C117" s="3" t="s">
        <v>175</v>
      </c>
      <c r="D117" s="22">
        <v>375</v>
      </c>
      <c r="E117" s="22">
        <v>0</v>
      </c>
      <c r="F117" s="22">
        <f>+E117-D117</f>
        <v>-375</v>
      </c>
      <c r="G117" s="22">
        <v>375</v>
      </c>
      <c r="H117" s="22">
        <v>0</v>
      </c>
      <c r="I117" s="22">
        <f>G117-H117</f>
        <v>375</v>
      </c>
      <c r="J117" s="22">
        <v>375</v>
      </c>
      <c r="K117" s="22">
        <v>0</v>
      </c>
      <c r="L117" s="22">
        <f>J117-K117</f>
        <v>375</v>
      </c>
      <c r="M117" s="22">
        <v>375</v>
      </c>
      <c r="N117" s="22">
        <v>0</v>
      </c>
      <c r="O117" s="22">
        <f>M117-N117</f>
        <v>375</v>
      </c>
      <c r="P117" s="22">
        <v>0</v>
      </c>
      <c r="Q117" s="38" t="e">
        <f>M117-#REF!</f>
        <v>#REF!</v>
      </c>
      <c r="S117" s="24"/>
    </row>
    <row r="118" spans="1:19" ht="12.75">
      <c r="A118" s="23">
        <v>6400</v>
      </c>
      <c r="B118" s="23">
        <v>6400</v>
      </c>
      <c r="C118" s="3" t="s">
        <v>178</v>
      </c>
      <c r="D118" s="22">
        <v>0</v>
      </c>
      <c r="E118" s="22">
        <v>0</v>
      </c>
      <c r="F118" s="22">
        <f>+E118-D118</f>
        <v>0</v>
      </c>
      <c r="G118" s="22">
        <v>0</v>
      </c>
      <c r="H118" s="22">
        <v>0</v>
      </c>
      <c r="I118" s="22">
        <f>G118-H118</f>
        <v>0</v>
      </c>
      <c r="J118" s="22">
        <v>0</v>
      </c>
      <c r="K118" s="22">
        <v>0</v>
      </c>
      <c r="L118" s="22">
        <f>J118-K118</f>
        <v>0</v>
      </c>
      <c r="M118" s="22">
        <v>0</v>
      </c>
      <c r="N118" s="22">
        <v>0</v>
      </c>
      <c r="O118" s="22">
        <f>M118-N118</f>
        <v>0</v>
      </c>
      <c r="P118" s="22">
        <v>0</v>
      </c>
      <c r="Q118" s="38" t="e">
        <f>M118-#REF!</f>
        <v>#REF!</v>
      </c>
      <c r="S118" s="24"/>
    </row>
    <row r="119" spans="1:19" ht="12.75">
      <c r="A119" s="23">
        <v>6420</v>
      </c>
      <c r="B119" s="23">
        <v>6420</v>
      </c>
      <c r="C119" s="3" t="s">
        <v>109</v>
      </c>
      <c r="D119" s="22">
        <v>36109.75</v>
      </c>
      <c r="E119" s="22">
        <v>40000</v>
      </c>
      <c r="F119" s="22">
        <f t="shared" si="32"/>
        <v>3890.25</v>
      </c>
      <c r="G119" s="22">
        <v>42380</v>
      </c>
      <c r="H119" s="22">
        <v>60000</v>
      </c>
      <c r="I119" s="22">
        <f t="shared" si="33"/>
        <v>-17620</v>
      </c>
      <c r="J119" s="22">
        <v>59527.25</v>
      </c>
      <c r="K119" s="22">
        <v>80000</v>
      </c>
      <c r="L119" s="22">
        <f t="shared" si="34"/>
        <v>-20472.75</v>
      </c>
      <c r="M119" s="22">
        <v>97305.5</v>
      </c>
      <c r="N119" s="22">
        <v>90000</v>
      </c>
      <c r="O119" s="22">
        <f t="shared" si="35"/>
        <v>7305.5</v>
      </c>
      <c r="P119" s="22">
        <v>90000</v>
      </c>
      <c r="Q119" s="38" t="e">
        <f>M119-#REF!</f>
        <v>#REF!</v>
      </c>
      <c r="S119" s="24"/>
    </row>
    <row r="120" spans="1:19" ht="12.75">
      <c r="A120" s="23">
        <v>6500</v>
      </c>
      <c r="B120" s="23">
        <v>6500</v>
      </c>
      <c r="C120" s="3" t="s">
        <v>110</v>
      </c>
      <c r="D120" s="22">
        <v>16254</v>
      </c>
      <c r="E120" s="22">
        <v>0</v>
      </c>
      <c r="F120" s="22">
        <f t="shared" si="32"/>
        <v>-16254</v>
      </c>
      <c r="G120" s="22">
        <v>16254</v>
      </c>
      <c r="H120" s="22">
        <v>5000</v>
      </c>
      <c r="I120" s="22">
        <f t="shared" si="33"/>
        <v>11254</v>
      </c>
      <c r="J120" s="22">
        <v>26628.11</v>
      </c>
      <c r="K120" s="22">
        <v>10000</v>
      </c>
      <c r="L120" s="22">
        <f t="shared" si="34"/>
        <v>16628.11</v>
      </c>
      <c r="M120" s="22">
        <v>27117.11</v>
      </c>
      <c r="N120" s="22">
        <v>10000</v>
      </c>
      <c r="O120" s="22">
        <f t="shared" si="35"/>
        <v>17117.11</v>
      </c>
      <c r="P120" s="22">
        <v>10000</v>
      </c>
      <c r="Q120" s="38" t="e">
        <f>M120-#REF!</f>
        <v>#REF!</v>
      </c>
      <c r="S120" s="24"/>
    </row>
    <row r="121" spans="1:19" ht="12.75">
      <c r="A121" s="23">
        <v>6600</v>
      </c>
      <c r="B121" s="23">
        <v>6600</v>
      </c>
      <c r="C121" s="3" t="s">
        <v>113</v>
      </c>
      <c r="D121" s="22">
        <v>0</v>
      </c>
      <c r="E121" s="22">
        <v>0</v>
      </c>
      <c r="F121" s="22">
        <f t="shared" si="32"/>
        <v>0</v>
      </c>
      <c r="G121" s="22">
        <v>0</v>
      </c>
      <c r="H121" s="22">
        <v>0</v>
      </c>
      <c r="I121" s="22">
        <f t="shared" si="33"/>
        <v>0</v>
      </c>
      <c r="J121" s="22">
        <v>0</v>
      </c>
      <c r="K121" s="22">
        <v>0</v>
      </c>
      <c r="L121" s="22">
        <f t="shared" si="34"/>
        <v>0</v>
      </c>
      <c r="M121" s="22">
        <v>0</v>
      </c>
      <c r="N121" s="22">
        <v>10000</v>
      </c>
      <c r="O121" s="22">
        <f t="shared" si="35"/>
        <v>-10000</v>
      </c>
      <c r="P121" s="22">
        <v>10000</v>
      </c>
      <c r="Q121" s="38" t="e">
        <f>M121-#REF!</f>
        <v>#REF!</v>
      </c>
      <c r="S121" s="24"/>
    </row>
    <row r="122" spans="1:19" ht="12.75">
      <c r="A122" s="23">
        <v>6610</v>
      </c>
      <c r="B122" s="23">
        <v>6610</v>
      </c>
      <c r="C122" s="3" t="s">
        <v>180</v>
      </c>
      <c r="D122" s="22">
        <v>0</v>
      </c>
      <c r="E122" s="22">
        <v>0</v>
      </c>
      <c r="F122" s="22">
        <f t="shared" si="32"/>
        <v>0</v>
      </c>
      <c r="G122" s="22">
        <v>0</v>
      </c>
      <c r="H122" s="22">
        <v>0</v>
      </c>
      <c r="I122" s="22">
        <f>G122-H122</f>
        <v>0</v>
      </c>
      <c r="J122" s="22">
        <v>0</v>
      </c>
      <c r="K122" s="22">
        <v>0</v>
      </c>
      <c r="L122" s="22">
        <f>J122-K122</f>
        <v>0</v>
      </c>
      <c r="M122" s="22">
        <v>0</v>
      </c>
      <c r="N122" s="22">
        <v>0</v>
      </c>
      <c r="O122" s="22">
        <f>M122-N122</f>
        <v>0</v>
      </c>
      <c r="P122" s="22">
        <v>0</v>
      </c>
      <c r="Q122" s="38" t="e">
        <f>M122-#REF!</f>
        <v>#REF!</v>
      </c>
      <c r="S122" s="24"/>
    </row>
    <row r="123" spans="1:19" ht="12.75">
      <c r="A123" s="23">
        <v>6620</v>
      </c>
      <c r="B123" s="23">
        <v>6620</v>
      </c>
      <c r="C123" s="3" t="s">
        <v>114</v>
      </c>
      <c r="D123" s="22">
        <v>0</v>
      </c>
      <c r="E123" s="22">
        <v>0</v>
      </c>
      <c r="F123" s="22">
        <f t="shared" si="32"/>
        <v>0</v>
      </c>
      <c r="G123" s="22">
        <v>0</v>
      </c>
      <c r="H123" s="22">
        <v>0</v>
      </c>
      <c r="I123" s="22">
        <f t="shared" si="33"/>
        <v>0</v>
      </c>
      <c r="J123" s="22">
        <v>3593.75</v>
      </c>
      <c r="K123" s="22">
        <v>0</v>
      </c>
      <c r="L123" s="22">
        <f t="shared" si="34"/>
        <v>3593.75</v>
      </c>
      <c r="M123" s="22">
        <v>3593.75</v>
      </c>
      <c r="N123" s="22">
        <v>0</v>
      </c>
      <c r="O123" s="22">
        <f t="shared" si="35"/>
        <v>3593.75</v>
      </c>
      <c r="P123" s="22">
        <v>0</v>
      </c>
      <c r="Q123" s="38" t="e">
        <f>M123-#REF!</f>
        <v>#REF!</v>
      </c>
      <c r="S123" s="24"/>
    </row>
    <row r="124" spans="1:19" ht="12.75">
      <c r="A124" s="23">
        <v>6625</v>
      </c>
      <c r="B124" s="23">
        <v>6625</v>
      </c>
      <c r="C124" s="3" t="s">
        <v>115</v>
      </c>
      <c r="D124" s="22">
        <v>87135.22</v>
      </c>
      <c r="E124" s="22">
        <v>100000</v>
      </c>
      <c r="F124" s="22">
        <f t="shared" si="32"/>
        <v>12864.779999999999</v>
      </c>
      <c r="G124" s="22">
        <v>94731.77</v>
      </c>
      <c r="H124" s="22">
        <v>125000</v>
      </c>
      <c r="I124" s="22">
        <f t="shared" si="33"/>
        <v>-30268.229999999996</v>
      </c>
      <c r="J124" s="22">
        <v>634008.13</v>
      </c>
      <c r="K124" s="22">
        <v>150000</v>
      </c>
      <c r="L124" s="22">
        <f t="shared" si="34"/>
        <v>484008.13</v>
      </c>
      <c r="M124" s="22">
        <v>696973.85</v>
      </c>
      <c r="N124" s="22">
        <v>200000</v>
      </c>
      <c r="O124" s="22">
        <f t="shared" si="35"/>
        <v>496973.85</v>
      </c>
      <c r="P124" s="22">
        <v>200000</v>
      </c>
      <c r="Q124" s="38" t="e">
        <f>M124-#REF!</f>
        <v>#REF!</v>
      </c>
      <c r="S124" s="24"/>
    </row>
    <row r="125" spans="1:19" ht="12.75">
      <c r="A125" s="23">
        <v>6630</v>
      </c>
      <c r="B125" s="23">
        <v>6630</v>
      </c>
      <c r="C125" s="3" t="s">
        <v>116</v>
      </c>
      <c r="D125" s="22">
        <v>0</v>
      </c>
      <c r="E125" s="22">
        <v>0</v>
      </c>
      <c r="F125" s="22">
        <f t="shared" si="32"/>
        <v>0</v>
      </c>
      <c r="G125" s="22">
        <v>0</v>
      </c>
      <c r="H125" s="22">
        <v>0</v>
      </c>
      <c r="I125" s="22">
        <f t="shared" si="33"/>
        <v>0</v>
      </c>
      <c r="J125" s="22">
        <v>2841.28</v>
      </c>
      <c r="K125" s="22">
        <v>0</v>
      </c>
      <c r="L125" s="22">
        <f t="shared" si="34"/>
        <v>2841.28</v>
      </c>
      <c r="M125" s="22">
        <v>23591.28</v>
      </c>
      <c r="N125" s="22">
        <v>0</v>
      </c>
      <c r="O125" s="22">
        <f t="shared" si="35"/>
        <v>23591.28</v>
      </c>
      <c r="P125" s="22">
        <v>0</v>
      </c>
      <c r="Q125" s="38" t="e">
        <f>M125-#REF!</f>
        <v>#REF!</v>
      </c>
      <c r="S125" s="24"/>
    </row>
    <row r="126" spans="1:19" ht="12.75">
      <c r="A126" s="23">
        <v>6700</v>
      </c>
      <c r="B126" s="23">
        <v>6700</v>
      </c>
      <c r="C126" s="3" t="s">
        <v>117</v>
      </c>
      <c r="D126" s="22">
        <v>10000</v>
      </c>
      <c r="E126" s="22">
        <v>25000</v>
      </c>
      <c r="F126" s="22">
        <f t="shared" si="32"/>
        <v>15000</v>
      </c>
      <c r="G126" s="22">
        <v>10000</v>
      </c>
      <c r="H126" s="22">
        <v>25000</v>
      </c>
      <c r="I126" s="22">
        <f t="shared" si="33"/>
        <v>-15000</v>
      </c>
      <c r="J126" s="22">
        <v>45625</v>
      </c>
      <c r="K126" s="22">
        <v>25000</v>
      </c>
      <c r="L126" s="22">
        <f t="shared" si="34"/>
        <v>20625</v>
      </c>
      <c r="M126" s="22">
        <v>45625</v>
      </c>
      <c r="N126" s="22">
        <v>40000</v>
      </c>
      <c r="O126" s="22">
        <f t="shared" si="35"/>
        <v>5625</v>
      </c>
      <c r="P126" s="22">
        <v>40000</v>
      </c>
      <c r="Q126" s="38" t="e">
        <f>M126-#REF!</f>
        <v>#REF!</v>
      </c>
      <c r="S126" s="24"/>
    </row>
    <row r="127" spans="1:19" ht="12.75">
      <c r="A127" s="23">
        <v>6710</v>
      </c>
      <c r="B127" s="23">
        <v>6710</v>
      </c>
      <c r="C127" s="3" t="s">
        <v>118</v>
      </c>
      <c r="D127" s="22">
        <v>99451.32</v>
      </c>
      <c r="E127" s="22">
        <v>90000</v>
      </c>
      <c r="F127" s="22">
        <f t="shared" si="32"/>
        <v>-9451.320000000007</v>
      </c>
      <c r="G127" s="22">
        <v>155161.21</v>
      </c>
      <c r="H127" s="22">
        <v>150000</v>
      </c>
      <c r="I127" s="22">
        <f t="shared" si="33"/>
        <v>5161.209999999992</v>
      </c>
      <c r="J127" s="22">
        <v>206422.29</v>
      </c>
      <c r="K127" s="22">
        <v>200000</v>
      </c>
      <c r="L127" s="22">
        <f t="shared" si="34"/>
        <v>6422.290000000008</v>
      </c>
      <c r="M127" s="22">
        <v>277579.98</v>
      </c>
      <c r="N127" s="22">
        <v>225000</v>
      </c>
      <c r="O127" s="22">
        <f t="shared" si="35"/>
        <v>52579.97999999998</v>
      </c>
      <c r="P127" s="22">
        <v>225000</v>
      </c>
      <c r="Q127" s="38" t="e">
        <f>M127-#REF!</f>
        <v>#REF!</v>
      </c>
      <c r="S127" s="24"/>
    </row>
    <row r="128" spans="1:19" ht="12.75">
      <c r="A128" s="23">
        <v>6720</v>
      </c>
      <c r="B128" s="23">
        <v>6720</v>
      </c>
      <c r="C128" s="3" t="s">
        <v>179</v>
      </c>
      <c r="D128" s="22">
        <v>0</v>
      </c>
      <c r="E128" s="22">
        <v>0</v>
      </c>
      <c r="F128" s="22">
        <f>+E128-D128</f>
        <v>0</v>
      </c>
      <c r="G128" s="22">
        <v>0</v>
      </c>
      <c r="H128" s="22">
        <v>0</v>
      </c>
      <c r="I128" s="22">
        <f>G128-H128</f>
        <v>0</v>
      </c>
      <c r="J128" s="22">
        <v>0</v>
      </c>
      <c r="K128" s="22">
        <v>0</v>
      </c>
      <c r="L128" s="22">
        <f>J128-K128</f>
        <v>0</v>
      </c>
      <c r="M128" s="22">
        <v>0</v>
      </c>
      <c r="N128" s="22">
        <v>0</v>
      </c>
      <c r="O128" s="22">
        <f>M128-N128</f>
        <v>0</v>
      </c>
      <c r="P128" s="22">
        <v>0</v>
      </c>
      <c r="Q128" s="38" t="e">
        <f>M128-#REF!</f>
        <v>#REF!</v>
      </c>
      <c r="S128" s="24"/>
    </row>
    <row r="129" spans="1:19" ht="12.75">
      <c r="A129" s="23">
        <v>6790</v>
      </c>
      <c r="B129" s="23">
        <v>6790</v>
      </c>
      <c r="C129" s="3" t="s">
        <v>119</v>
      </c>
      <c r="D129" s="22">
        <v>0</v>
      </c>
      <c r="E129" s="22">
        <v>0</v>
      </c>
      <c r="F129" s="22">
        <f t="shared" si="32"/>
        <v>0</v>
      </c>
      <c r="G129" s="22">
        <v>0</v>
      </c>
      <c r="H129" s="22">
        <v>0</v>
      </c>
      <c r="I129" s="22">
        <f t="shared" si="33"/>
        <v>0</v>
      </c>
      <c r="J129" s="22">
        <v>0</v>
      </c>
      <c r="K129" s="22">
        <v>0</v>
      </c>
      <c r="L129" s="22">
        <f t="shared" si="34"/>
        <v>0</v>
      </c>
      <c r="M129" s="22">
        <v>0</v>
      </c>
      <c r="N129" s="22">
        <v>0</v>
      </c>
      <c r="O129" s="22">
        <f t="shared" si="35"/>
        <v>0</v>
      </c>
      <c r="P129" s="22">
        <v>0</v>
      </c>
      <c r="Q129" s="38" t="e">
        <f>M129-#REF!</f>
        <v>#REF!</v>
      </c>
      <c r="S129" s="24"/>
    </row>
    <row r="130" spans="1:19" ht="12.75">
      <c r="A130" s="23">
        <v>6800</v>
      </c>
      <c r="B130" s="23">
        <v>6800</v>
      </c>
      <c r="C130" s="3" t="s">
        <v>120</v>
      </c>
      <c r="D130" s="22">
        <v>4064.48</v>
      </c>
      <c r="E130" s="22">
        <v>5000</v>
      </c>
      <c r="F130" s="22">
        <f t="shared" si="32"/>
        <v>935.52</v>
      </c>
      <c r="G130" s="22">
        <v>4064.48</v>
      </c>
      <c r="H130" s="22">
        <v>10000</v>
      </c>
      <c r="I130" s="22">
        <f t="shared" si="33"/>
        <v>-5935.52</v>
      </c>
      <c r="J130" s="22">
        <v>15116.38</v>
      </c>
      <c r="K130" s="22">
        <v>15000</v>
      </c>
      <c r="L130" s="22">
        <f t="shared" si="34"/>
        <v>116.3799999999992</v>
      </c>
      <c r="M130" s="22">
        <v>23289.38</v>
      </c>
      <c r="N130" s="22">
        <v>20000</v>
      </c>
      <c r="O130" s="22">
        <f t="shared" si="35"/>
        <v>3289.380000000001</v>
      </c>
      <c r="P130" s="22">
        <v>20000</v>
      </c>
      <c r="Q130" s="38" t="e">
        <f>M130-#REF!</f>
        <v>#REF!</v>
      </c>
      <c r="S130" s="24"/>
    </row>
    <row r="131" spans="1:19" ht="12.75">
      <c r="A131" s="23">
        <v>6815</v>
      </c>
      <c r="B131" s="23">
        <v>6815</v>
      </c>
      <c r="C131" s="3" t="s">
        <v>121</v>
      </c>
      <c r="D131" s="22">
        <v>162.09</v>
      </c>
      <c r="E131" s="22">
        <v>22000</v>
      </c>
      <c r="F131" s="22">
        <f t="shared" si="32"/>
        <v>21837.91</v>
      </c>
      <c r="G131" s="22">
        <v>30470.6</v>
      </c>
      <c r="H131" s="22">
        <v>22000</v>
      </c>
      <c r="I131" s="22">
        <f t="shared" si="33"/>
        <v>8470.599999999999</v>
      </c>
      <c r="J131" s="22">
        <v>32039.6</v>
      </c>
      <c r="K131" s="22">
        <v>24000</v>
      </c>
      <c r="L131" s="22">
        <f t="shared" si="34"/>
        <v>8039.5999999999985</v>
      </c>
      <c r="M131" s="22">
        <v>32862.7</v>
      </c>
      <c r="N131" s="22">
        <v>24000</v>
      </c>
      <c r="O131" s="22">
        <f t="shared" si="35"/>
        <v>8862.699999999997</v>
      </c>
      <c r="P131" s="22">
        <v>24000</v>
      </c>
      <c r="Q131" s="38" t="e">
        <f>M131-#REF!</f>
        <v>#REF!</v>
      </c>
      <c r="S131" s="24"/>
    </row>
    <row r="132" spans="1:19" ht="12.75">
      <c r="A132" s="23">
        <v>6820</v>
      </c>
      <c r="B132" s="23">
        <v>6820</v>
      </c>
      <c r="C132" s="3" t="s">
        <v>122</v>
      </c>
      <c r="D132" s="22">
        <v>775</v>
      </c>
      <c r="E132" s="22">
        <v>0</v>
      </c>
      <c r="F132" s="22">
        <f t="shared" si="32"/>
        <v>-775</v>
      </c>
      <c r="G132" s="22">
        <v>965</v>
      </c>
      <c r="H132" s="22">
        <v>0</v>
      </c>
      <c r="I132" s="22">
        <f t="shared" si="33"/>
        <v>965</v>
      </c>
      <c r="J132" s="22">
        <v>965</v>
      </c>
      <c r="K132" s="22">
        <v>5000</v>
      </c>
      <c r="L132" s="22">
        <f t="shared" si="34"/>
        <v>-4035</v>
      </c>
      <c r="M132" s="22">
        <v>39133.63</v>
      </c>
      <c r="N132" s="22">
        <v>5000</v>
      </c>
      <c r="O132" s="22">
        <f t="shared" si="35"/>
        <v>34133.63</v>
      </c>
      <c r="P132" s="22">
        <v>5000</v>
      </c>
      <c r="Q132" s="38" t="e">
        <f>M132-#REF!</f>
        <v>#REF!</v>
      </c>
      <c r="S132" s="24"/>
    </row>
    <row r="133" spans="1:19" ht="12.75">
      <c r="A133" s="23">
        <v>6860</v>
      </c>
      <c r="B133" s="23">
        <v>6860</v>
      </c>
      <c r="C133" s="3" t="s">
        <v>123</v>
      </c>
      <c r="D133" s="22">
        <v>667.5</v>
      </c>
      <c r="E133" s="22">
        <v>0</v>
      </c>
      <c r="F133" s="22">
        <f t="shared" si="32"/>
        <v>-667.5</v>
      </c>
      <c r="G133" s="22">
        <v>667.5</v>
      </c>
      <c r="H133" s="22">
        <v>0</v>
      </c>
      <c r="I133" s="22">
        <f t="shared" si="33"/>
        <v>667.5</v>
      </c>
      <c r="J133" s="22">
        <v>667.5</v>
      </c>
      <c r="K133" s="22">
        <v>1000</v>
      </c>
      <c r="L133" s="22">
        <f t="shared" si="34"/>
        <v>-332.5</v>
      </c>
      <c r="M133" s="22">
        <v>2247.5</v>
      </c>
      <c r="N133" s="22">
        <v>2000</v>
      </c>
      <c r="O133" s="22">
        <f t="shared" si="35"/>
        <v>247.5</v>
      </c>
      <c r="P133" s="22">
        <v>2000</v>
      </c>
      <c r="Q133" s="38" t="e">
        <f>M133-#REF!</f>
        <v>#REF!</v>
      </c>
      <c r="S133" s="24"/>
    </row>
    <row r="134" spans="1:19" ht="12.75">
      <c r="A134" s="23">
        <v>6900</v>
      </c>
      <c r="B134" s="23">
        <v>6900</v>
      </c>
      <c r="C134" s="3" t="s">
        <v>124</v>
      </c>
      <c r="D134" s="22">
        <v>0</v>
      </c>
      <c r="E134" s="22">
        <v>0</v>
      </c>
      <c r="F134" s="22">
        <f t="shared" si="32"/>
        <v>0</v>
      </c>
      <c r="G134" s="22">
        <v>0</v>
      </c>
      <c r="H134" s="22">
        <v>0</v>
      </c>
      <c r="I134" s="22">
        <f t="shared" si="33"/>
        <v>0</v>
      </c>
      <c r="J134" s="22">
        <v>0</v>
      </c>
      <c r="K134" s="22">
        <v>0</v>
      </c>
      <c r="L134" s="22">
        <f t="shared" si="34"/>
        <v>0</v>
      </c>
      <c r="M134" s="22">
        <v>0</v>
      </c>
      <c r="N134" s="22">
        <v>0</v>
      </c>
      <c r="O134" s="22">
        <f t="shared" si="35"/>
        <v>0</v>
      </c>
      <c r="P134" s="22">
        <v>0</v>
      </c>
      <c r="Q134" s="38" t="e">
        <f>M134-#REF!</f>
        <v>#REF!</v>
      </c>
      <c r="S134" s="24"/>
    </row>
    <row r="135" spans="1:19" ht="12.75">
      <c r="A135" s="23">
        <v>6920</v>
      </c>
      <c r="B135" s="23">
        <v>6920</v>
      </c>
      <c r="C135" s="3" t="s">
        <v>125</v>
      </c>
      <c r="D135" s="22">
        <v>1989.57</v>
      </c>
      <c r="E135" s="22">
        <v>3000</v>
      </c>
      <c r="F135" s="22">
        <f t="shared" si="32"/>
        <v>1010.4300000000001</v>
      </c>
      <c r="G135" s="22">
        <v>3555.28</v>
      </c>
      <c r="H135" s="22">
        <v>4500</v>
      </c>
      <c r="I135" s="22">
        <f t="shared" si="33"/>
        <v>-944.7199999999998</v>
      </c>
      <c r="J135" s="22">
        <v>6600.26</v>
      </c>
      <c r="K135" s="22">
        <v>6000</v>
      </c>
      <c r="L135" s="22">
        <f t="shared" si="34"/>
        <v>600.2600000000002</v>
      </c>
      <c r="M135" s="22">
        <v>8881.29</v>
      </c>
      <c r="N135" s="22">
        <v>7500</v>
      </c>
      <c r="O135" s="22">
        <f t="shared" si="35"/>
        <v>1381.2900000000009</v>
      </c>
      <c r="P135" s="22">
        <v>7500</v>
      </c>
      <c r="Q135" s="38" t="e">
        <f>M135-#REF!</f>
        <v>#REF!</v>
      </c>
      <c r="S135" s="24"/>
    </row>
    <row r="136" spans="1:19" ht="12.75">
      <c r="A136" s="23">
        <v>6930</v>
      </c>
      <c r="B136" s="23">
        <v>6930</v>
      </c>
      <c r="C136" s="3" t="s">
        <v>126</v>
      </c>
      <c r="D136" s="22">
        <v>8212.5</v>
      </c>
      <c r="E136" s="22">
        <v>7500</v>
      </c>
      <c r="F136" s="22">
        <f t="shared" si="32"/>
        <v>-712.5</v>
      </c>
      <c r="G136" s="22">
        <v>16425</v>
      </c>
      <c r="H136" s="22">
        <v>15000</v>
      </c>
      <c r="I136" s="22">
        <f t="shared" si="33"/>
        <v>1425</v>
      </c>
      <c r="J136" s="22">
        <v>24637.5</v>
      </c>
      <c r="K136" s="22">
        <v>22500</v>
      </c>
      <c r="L136" s="22">
        <f t="shared" si="34"/>
        <v>2137.5</v>
      </c>
      <c r="M136" s="22">
        <v>32850</v>
      </c>
      <c r="N136" s="22">
        <v>30000</v>
      </c>
      <c r="O136" s="22">
        <f t="shared" si="35"/>
        <v>2850</v>
      </c>
      <c r="P136" s="22">
        <v>30000</v>
      </c>
      <c r="Q136" s="38" t="e">
        <f>M136-#REF!</f>
        <v>#REF!</v>
      </c>
      <c r="S136" s="24"/>
    </row>
    <row r="137" spans="1:19" ht="12.75">
      <c r="A137" s="23">
        <v>6940</v>
      </c>
      <c r="B137" s="23">
        <v>6940</v>
      </c>
      <c r="C137" s="3" t="s">
        <v>127</v>
      </c>
      <c r="D137" s="22">
        <v>499</v>
      </c>
      <c r="E137" s="22">
        <v>1000</v>
      </c>
      <c r="F137" s="22">
        <f t="shared" si="32"/>
        <v>501</v>
      </c>
      <c r="G137" s="22">
        <v>710.8</v>
      </c>
      <c r="H137" s="22">
        <v>2000</v>
      </c>
      <c r="I137" s="22">
        <f t="shared" si="33"/>
        <v>-1289.2</v>
      </c>
      <c r="J137" s="22">
        <v>987.7</v>
      </c>
      <c r="K137" s="22">
        <v>3000</v>
      </c>
      <c r="L137" s="22">
        <f t="shared" si="34"/>
        <v>-2012.3</v>
      </c>
      <c r="M137" s="22">
        <v>1451.6</v>
      </c>
      <c r="N137" s="22">
        <v>4000</v>
      </c>
      <c r="O137" s="22">
        <f t="shared" si="35"/>
        <v>-2548.4</v>
      </c>
      <c r="P137" s="22">
        <v>4000</v>
      </c>
      <c r="Q137" s="38" t="e">
        <f>M137-#REF!</f>
        <v>#REF!</v>
      </c>
      <c r="S137" s="24"/>
    </row>
    <row r="138" spans="1:19" ht="12.75">
      <c r="A138" s="23">
        <v>7140</v>
      </c>
      <c r="B138" s="23">
        <v>7140</v>
      </c>
      <c r="C138" s="3" t="s">
        <v>129</v>
      </c>
      <c r="D138" s="22">
        <v>0</v>
      </c>
      <c r="E138" s="22">
        <v>0</v>
      </c>
      <c r="F138" s="22">
        <f t="shared" si="32"/>
        <v>0</v>
      </c>
      <c r="G138" s="22">
        <v>0</v>
      </c>
      <c r="H138" s="22">
        <v>0</v>
      </c>
      <c r="I138" s="22">
        <f t="shared" si="33"/>
        <v>0</v>
      </c>
      <c r="J138" s="22">
        <v>0</v>
      </c>
      <c r="K138" s="22">
        <v>0</v>
      </c>
      <c r="L138" s="22">
        <f t="shared" si="34"/>
        <v>0</v>
      </c>
      <c r="M138" s="22">
        <v>0</v>
      </c>
      <c r="N138" s="22">
        <v>0</v>
      </c>
      <c r="O138" s="22">
        <f t="shared" si="35"/>
        <v>0</v>
      </c>
      <c r="P138" s="22">
        <v>0</v>
      </c>
      <c r="Q138" s="38" t="e">
        <f>M138-#REF!</f>
        <v>#REF!</v>
      </c>
      <c r="S138" s="24"/>
    </row>
    <row r="139" spans="1:19" ht="12.75">
      <c r="A139" s="23">
        <v>7320</v>
      </c>
      <c r="B139" s="23">
        <v>7320</v>
      </c>
      <c r="C139" s="3" t="s">
        <v>130</v>
      </c>
      <c r="D139" s="22">
        <v>0</v>
      </c>
      <c r="E139" s="22">
        <v>0</v>
      </c>
      <c r="F139" s="22">
        <f t="shared" si="32"/>
        <v>0</v>
      </c>
      <c r="G139" s="22">
        <v>0</v>
      </c>
      <c r="H139" s="22">
        <v>0</v>
      </c>
      <c r="I139" s="22">
        <f t="shared" si="33"/>
        <v>0</v>
      </c>
      <c r="J139" s="22">
        <v>0</v>
      </c>
      <c r="K139" s="22">
        <v>0</v>
      </c>
      <c r="L139" s="22">
        <f t="shared" si="34"/>
        <v>0</v>
      </c>
      <c r="M139" s="22">
        <v>0</v>
      </c>
      <c r="N139" s="22">
        <v>0</v>
      </c>
      <c r="O139" s="22">
        <f t="shared" si="35"/>
        <v>0</v>
      </c>
      <c r="P139" s="22">
        <v>0</v>
      </c>
      <c r="Q139" s="38" t="e">
        <f>M139-#REF!</f>
        <v>#REF!</v>
      </c>
      <c r="S139" s="24"/>
    </row>
    <row r="140" spans="1:19" ht="12.75">
      <c r="A140" s="23">
        <v>7430</v>
      </c>
      <c r="B140" s="23">
        <v>7430</v>
      </c>
      <c r="C140" s="3" t="s">
        <v>132</v>
      </c>
      <c r="D140" s="22">
        <v>0</v>
      </c>
      <c r="E140" s="22">
        <v>0</v>
      </c>
      <c r="F140" s="22">
        <f t="shared" si="32"/>
        <v>0</v>
      </c>
      <c r="G140" s="22">
        <v>0</v>
      </c>
      <c r="H140" s="22">
        <v>0</v>
      </c>
      <c r="I140" s="22">
        <f t="shared" si="33"/>
        <v>0</v>
      </c>
      <c r="J140" s="22">
        <v>0</v>
      </c>
      <c r="K140" s="22">
        <v>0</v>
      </c>
      <c r="L140" s="22">
        <f t="shared" si="34"/>
        <v>0</v>
      </c>
      <c r="M140" s="22">
        <v>0</v>
      </c>
      <c r="N140" s="22">
        <v>0</v>
      </c>
      <c r="O140" s="22">
        <f t="shared" si="35"/>
        <v>0</v>
      </c>
      <c r="P140" s="22">
        <v>0</v>
      </c>
      <c r="Q140" s="38" t="e">
        <f>M140-#REF!</f>
        <v>#REF!</v>
      </c>
      <c r="S140" s="24"/>
    </row>
    <row r="141" spans="1:19" ht="12.75">
      <c r="A141" s="23">
        <v>7500</v>
      </c>
      <c r="B141" s="23">
        <v>7500</v>
      </c>
      <c r="C141" s="3" t="s">
        <v>133</v>
      </c>
      <c r="D141" s="22">
        <v>18307.5</v>
      </c>
      <c r="E141" s="22">
        <v>15000</v>
      </c>
      <c r="F141" s="22">
        <f t="shared" si="32"/>
        <v>-3307.5</v>
      </c>
      <c r="G141" s="22">
        <v>36615</v>
      </c>
      <c r="H141" s="22">
        <v>30000</v>
      </c>
      <c r="I141" s="22">
        <f t="shared" si="33"/>
        <v>6615</v>
      </c>
      <c r="J141" s="22">
        <v>53367.84</v>
      </c>
      <c r="K141" s="22">
        <v>45000</v>
      </c>
      <c r="L141" s="22">
        <f t="shared" si="34"/>
        <v>8367.839999999997</v>
      </c>
      <c r="M141" s="22">
        <v>69343.35</v>
      </c>
      <c r="N141" s="22">
        <v>60000</v>
      </c>
      <c r="O141" s="22">
        <f t="shared" si="35"/>
        <v>9343.350000000006</v>
      </c>
      <c r="P141" s="22">
        <v>60000</v>
      </c>
      <c r="Q141" s="38" t="e">
        <f>M141-#REF!</f>
        <v>#REF!</v>
      </c>
      <c r="S141" s="24"/>
    </row>
    <row r="142" spans="1:19" ht="12.75">
      <c r="A142" s="23">
        <v>7601</v>
      </c>
      <c r="B142" s="23">
        <v>7601</v>
      </c>
      <c r="C142" s="3" t="s">
        <v>134</v>
      </c>
      <c r="D142" s="22">
        <v>0</v>
      </c>
      <c r="E142" s="22">
        <v>0</v>
      </c>
      <c r="F142" s="22">
        <f t="shared" si="32"/>
        <v>0</v>
      </c>
      <c r="G142" s="22">
        <v>0</v>
      </c>
      <c r="H142" s="22">
        <v>0</v>
      </c>
      <c r="I142" s="22">
        <f t="shared" si="33"/>
        <v>0</v>
      </c>
      <c r="J142" s="22">
        <v>0</v>
      </c>
      <c r="K142" s="22">
        <v>0</v>
      </c>
      <c r="L142" s="22">
        <f t="shared" si="34"/>
        <v>0</v>
      </c>
      <c r="M142" s="22">
        <v>0</v>
      </c>
      <c r="N142" s="22">
        <v>0</v>
      </c>
      <c r="O142" s="22">
        <f t="shared" si="35"/>
        <v>0</v>
      </c>
      <c r="P142" s="22">
        <v>0</v>
      </c>
      <c r="Q142" s="38" t="e">
        <f>M142-#REF!</f>
        <v>#REF!</v>
      </c>
      <c r="S142" s="24"/>
    </row>
    <row r="143" spans="1:19" ht="12.75">
      <c r="A143" s="23">
        <v>7740</v>
      </c>
      <c r="B143" s="23">
        <v>7740</v>
      </c>
      <c r="C143" s="3" t="s">
        <v>135</v>
      </c>
      <c r="D143" s="22">
        <v>0</v>
      </c>
      <c r="E143" s="22">
        <v>0</v>
      </c>
      <c r="F143" s="22">
        <f t="shared" si="32"/>
        <v>0</v>
      </c>
      <c r="G143" s="22">
        <v>0</v>
      </c>
      <c r="H143" s="22">
        <v>0</v>
      </c>
      <c r="I143" s="22">
        <f t="shared" si="33"/>
        <v>0</v>
      </c>
      <c r="J143" s="22">
        <v>0</v>
      </c>
      <c r="K143" s="22">
        <v>0</v>
      </c>
      <c r="L143" s="22">
        <f t="shared" si="34"/>
        <v>0</v>
      </c>
      <c r="M143" s="22">
        <v>-1.4</v>
      </c>
      <c r="N143" s="22">
        <v>0</v>
      </c>
      <c r="O143" s="22">
        <f t="shared" si="35"/>
        <v>-1.4</v>
      </c>
      <c r="P143" s="22">
        <v>0</v>
      </c>
      <c r="Q143" s="38" t="e">
        <f>M143-#REF!</f>
        <v>#REF!</v>
      </c>
      <c r="S143" s="24"/>
    </row>
    <row r="144" spans="1:19" ht="12.75">
      <c r="A144" s="23">
        <v>7770</v>
      </c>
      <c r="B144" s="23">
        <v>7770</v>
      </c>
      <c r="C144" s="3" t="s">
        <v>136</v>
      </c>
      <c r="D144" s="22">
        <v>5044.5</v>
      </c>
      <c r="E144" s="22">
        <v>5000</v>
      </c>
      <c r="F144" s="22">
        <f t="shared" si="32"/>
        <v>-44.5</v>
      </c>
      <c r="G144" s="22">
        <v>9473.6</v>
      </c>
      <c r="H144" s="22">
        <v>10000</v>
      </c>
      <c r="I144" s="22">
        <f t="shared" si="33"/>
        <v>-526.3999999999996</v>
      </c>
      <c r="J144" s="22">
        <v>12772.6</v>
      </c>
      <c r="K144" s="22">
        <v>15000</v>
      </c>
      <c r="L144" s="22">
        <f t="shared" si="34"/>
        <v>-2227.3999999999996</v>
      </c>
      <c r="M144" s="22">
        <v>17385.1</v>
      </c>
      <c r="N144" s="22">
        <v>20000</v>
      </c>
      <c r="O144" s="22">
        <f t="shared" si="35"/>
        <v>-2614.9000000000015</v>
      </c>
      <c r="P144" s="22">
        <v>20000</v>
      </c>
      <c r="Q144" s="38" t="e">
        <f>M144-#REF!</f>
        <v>#REF!</v>
      </c>
      <c r="S144" s="24"/>
    </row>
    <row r="145" spans="1:19" ht="12.75">
      <c r="A145" s="23">
        <v>7780</v>
      </c>
      <c r="B145" s="23">
        <v>7780</v>
      </c>
      <c r="C145" s="3" t="s">
        <v>137</v>
      </c>
      <c r="D145" s="22">
        <v>0</v>
      </c>
      <c r="E145" s="22">
        <v>0</v>
      </c>
      <c r="F145" s="22">
        <f t="shared" si="32"/>
        <v>0</v>
      </c>
      <c r="G145" s="22">
        <v>0</v>
      </c>
      <c r="H145" s="22">
        <v>0</v>
      </c>
      <c r="I145" s="22">
        <f t="shared" si="33"/>
        <v>0</v>
      </c>
      <c r="J145" s="22">
        <v>0</v>
      </c>
      <c r="K145" s="22">
        <v>0</v>
      </c>
      <c r="L145" s="22">
        <f t="shared" si="34"/>
        <v>0</v>
      </c>
      <c r="M145" s="22">
        <v>0</v>
      </c>
      <c r="N145" s="22">
        <v>0</v>
      </c>
      <c r="O145" s="22">
        <f t="shared" si="35"/>
        <v>0</v>
      </c>
      <c r="P145" s="22">
        <v>0</v>
      </c>
      <c r="Q145" s="38" t="e">
        <f>M145-#REF!</f>
        <v>#REF!</v>
      </c>
      <c r="S145" s="24"/>
    </row>
    <row r="146" spans="1:19" ht="12.75">
      <c r="A146" s="23">
        <v>7790</v>
      </c>
      <c r="B146" s="23">
        <v>7790</v>
      </c>
      <c r="C146" s="3" t="s">
        <v>138</v>
      </c>
      <c r="D146" s="22">
        <v>39263.06</v>
      </c>
      <c r="E146" s="22">
        <v>40000</v>
      </c>
      <c r="F146" s="22">
        <f t="shared" si="32"/>
        <v>736.9400000000023</v>
      </c>
      <c r="G146" s="22">
        <v>40254.86</v>
      </c>
      <c r="H146" s="22">
        <v>45000</v>
      </c>
      <c r="I146" s="22">
        <f t="shared" si="33"/>
        <v>-4745.139999999999</v>
      </c>
      <c r="J146" s="22">
        <v>47319.86</v>
      </c>
      <c r="K146" s="22">
        <v>50000</v>
      </c>
      <c r="L146" s="22">
        <f t="shared" si="34"/>
        <v>-2680.1399999999994</v>
      </c>
      <c r="M146" s="22">
        <v>58211.38</v>
      </c>
      <c r="N146" s="22">
        <v>55000</v>
      </c>
      <c r="O146" s="22">
        <f t="shared" si="35"/>
        <v>3211.3799999999974</v>
      </c>
      <c r="P146" s="22">
        <v>55000</v>
      </c>
      <c r="Q146" s="38" t="e">
        <f>M146-#REF!</f>
        <v>#REF!</v>
      </c>
      <c r="S146" s="24"/>
    </row>
    <row r="147" spans="1:19" ht="12.75">
      <c r="A147" s="23">
        <v>7791</v>
      </c>
      <c r="B147" s="23">
        <v>7791</v>
      </c>
      <c r="C147" s="3" t="s">
        <v>154</v>
      </c>
      <c r="D147" s="22">
        <v>0</v>
      </c>
      <c r="E147" s="22">
        <v>0</v>
      </c>
      <c r="F147" s="22">
        <f t="shared" si="32"/>
        <v>0</v>
      </c>
      <c r="G147" s="22">
        <v>0</v>
      </c>
      <c r="H147" s="22">
        <v>0</v>
      </c>
      <c r="I147" s="22">
        <f>G147-H147</f>
        <v>0</v>
      </c>
      <c r="J147" s="22">
        <v>0</v>
      </c>
      <c r="K147" s="22">
        <v>0</v>
      </c>
      <c r="L147" s="22">
        <f>J147-K147</f>
        <v>0</v>
      </c>
      <c r="M147" s="22">
        <v>0</v>
      </c>
      <c r="N147" s="22">
        <v>0</v>
      </c>
      <c r="O147" s="22">
        <f>M147-N147</f>
        <v>0</v>
      </c>
      <c r="P147" s="22">
        <v>0</v>
      </c>
      <c r="Q147" s="38" t="e">
        <f>M147-#REF!</f>
        <v>#REF!</v>
      </c>
      <c r="S147" s="24"/>
    </row>
    <row r="148" spans="1:19" ht="12.75">
      <c r="A148" s="23">
        <v>7795</v>
      </c>
      <c r="B148" s="23">
        <v>7795</v>
      </c>
      <c r="C148" s="3" t="s">
        <v>158</v>
      </c>
      <c r="D148" s="22">
        <v>21012.46</v>
      </c>
      <c r="E148" s="22">
        <v>5000</v>
      </c>
      <c r="F148" s="22">
        <f t="shared" si="32"/>
        <v>-16012.46</v>
      </c>
      <c r="G148" s="22">
        <v>24172.34</v>
      </c>
      <c r="H148" s="22">
        <v>25000</v>
      </c>
      <c r="I148" s="22">
        <f>G148-H148</f>
        <v>-827.6599999999999</v>
      </c>
      <c r="J148" s="22">
        <v>27251.56</v>
      </c>
      <c r="K148" s="22">
        <v>30000</v>
      </c>
      <c r="L148" s="22">
        <f>J148-K148</f>
        <v>-2748.4399999999987</v>
      </c>
      <c r="M148" s="22">
        <v>29226.06</v>
      </c>
      <c r="N148" s="22">
        <v>35000</v>
      </c>
      <c r="O148" s="22">
        <f>M148-N148</f>
        <v>-5773.939999999999</v>
      </c>
      <c r="P148" s="22">
        <v>35000</v>
      </c>
      <c r="Q148" s="38" t="e">
        <f>M148-#REF!</f>
        <v>#REF!</v>
      </c>
      <c r="S148" s="24"/>
    </row>
    <row r="149" spans="1:19" ht="12.75">
      <c r="A149" s="23">
        <v>7796</v>
      </c>
      <c r="B149" s="23">
        <v>7796</v>
      </c>
      <c r="C149" s="3" t="s">
        <v>159</v>
      </c>
      <c r="D149" s="22">
        <v>0</v>
      </c>
      <c r="E149" s="22">
        <v>0</v>
      </c>
      <c r="F149" s="22">
        <f t="shared" si="32"/>
        <v>0</v>
      </c>
      <c r="G149" s="22">
        <v>0</v>
      </c>
      <c r="H149" s="22">
        <v>0</v>
      </c>
      <c r="I149" s="22">
        <f>G149-H149</f>
        <v>0</v>
      </c>
      <c r="J149" s="22">
        <v>0</v>
      </c>
      <c r="K149" s="22">
        <v>0</v>
      </c>
      <c r="L149" s="22">
        <f>J149-K149</f>
        <v>0</v>
      </c>
      <c r="M149" s="22">
        <v>0</v>
      </c>
      <c r="N149" s="22">
        <v>0</v>
      </c>
      <c r="O149" s="22">
        <f>M149-N149</f>
        <v>0</v>
      </c>
      <c r="P149" s="22">
        <v>0</v>
      </c>
      <c r="Q149" s="38"/>
      <c r="S149" s="24"/>
    </row>
    <row r="150" spans="1:19" ht="12.75">
      <c r="A150" s="23">
        <v>7797</v>
      </c>
      <c r="B150" s="23">
        <v>7797</v>
      </c>
      <c r="C150" s="3" t="s">
        <v>160</v>
      </c>
      <c r="D150" s="22">
        <v>948.48</v>
      </c>
      <c r="E150" s="22">
        <v>1000</v>
      </c>
      <c r="F150" s="22">
        <f t="shared" si="32"/>
        <v>51.51999999999998</v>
      </c>
      <c r="G150" s="22">
        <v>1678.65</v>
      </c>
      <c r="H150" s="22">
        <v>4000</v>
      </c>
      <c r="I150" s="22">
        <f>G150-H150</f>
        <v>-2321.35</v>
      </c>
      <c r="J150" s="22">
        <v>3669.91</v>
      </c>
      <c r="K150" s="22">
        <v>5000</v>
      </c>
      <c r="L150" s="22">
        <f>J150-K150</f>
        <v>-1330.0900000000001</v>
      </c>
      <c r="M150" s="22">
        <v>6974.18</v>
      </c>
      <c r="N150" s="22">
        <v>6000</v>
      </c>
      <c r="O150" s="22">
        <f>M150-N150</f>
        <v>974.1800000000003</v>
      </c>
      <c r="P150" s="22">
        <v>6000</v>
      </c>
      <c r="Q150" s="38"/>
      <c r="S150" s="24"/>
    </row>
    <row r="151" spans="1:17" ht="12.75">
      <c r="A151" s="23">
        <v>7798</v>
      </c>
      <c r="B151" s="23">
        <v>7798</v>
      </c>
      <c r="C151" s="3" t="s">
        <v>167</v>
      </c>
      <c r="D151" s="22">
        <v>974.12</v>
      </c>
      <c r="E151" s="22">
        <v>1000</v>
      </c>
      <c r="F151" s="22">
        <f>+E151-D151</f>
        <v>25.879999999999995</v>
      </c>
      <c r="G151" s="22">
        <v>1799.68</v>
      </c>
      <c r="H151" s="22">
        <v>4000</v>
      </c>
      <c r="I151" s="22">
        <f>G151-H151</f>
        <v>-2200.3199999999997</v>
      </c>
      <c r="J151" s="22">
        <v>3410.63</v>
      </c>
      <c r="K151" s="22">
        <v>5000</v>
      </c>
      <c r="L151" s="22">
        <f>J151-K151</f>
        <v>-1589.37</v>
      </c>
      <c r="M151" s="22">
        <v>6458.17</v>
      </c>
      <c r="N151" s="22">
        <v>6000</v>
      </c>
      <c r="O151" s="22">
        <f>M151-N151</f>
        <v>458.1700000000001</v>
      </c>
      <c r="P151" s="22">
        <v>6000</v>
      </c>
      <c r="Q151" s="38"/>
    </row>
    <row r="152" spans="1:17" ht="12.75">
      <c r="A152" s="23">
        <v>7830</v>
      </c>
      <c r="B152" s="23">
        <v>7830</v>
      </c>
      <c r="C152" s="3" t="s">
        <v>139</v>
      </c>
      <c r="D152" s="22">
        <v>0</v>
      </c>
      <c r="E152" s="22">
        <v>0</v>
      </c>
      <c r="F152" s="22">
        <f t="shared" si="32"/>
        <v>0</v>
      </c>
      <c r="G152" s="22">
        <v>0</v>
      </c>
      <c r="H152" s="22">
        <v>0</v>
      </c>
      <c r="I152" s="22">
        <f t="shared" si="33"/>
        <v>0</v>
      </c>
      <c r="J152" s="22">
        <v>0</v>
      </c>
      <c r="K152" s="22">
        <v>0</v>
      </c>
      <c r="L152" s="22">
        <f t="shared" si="34"/>
        <v>0</v>
      </c>
      <c r="M152" s="22">
        <v>0</v>
      </c>
      <c r="N152" s="22">
        <v>0</v>
      </c>
      <c r="O152" s="22">
        <f t="shared" si="35"/>
        <v>0</v>
      </c>
      <c r="P152" s="22">
        <v>0</v>
      </c>
      <c r="Q152" s="38" t="e">
        <f>M152-#REF!</f>
        <v>#REF!</v>
      </c>
    </row>
    <row r="153" spans="1:17" ht="12.75">
      <c r="A153" s="23">
        <v>7990</v>
      </c>
      <c r="B153" s="23">
        <v>7990</v>
      </c>
      <c r="C153" s="3" t="s">
        <v>140</v>
      </c>
      <c r="D153" s="22">
        <v>0</v>
      </c>
      <c r="E153" s="22">
        <v>0</v>
      </c>
      <c r="F153" s="22">
        <f t="shared" si="32"/>
        <v>0</v>
      </c>
      <c r="G153" s="22">
        <v>0</v>
      </c>
      <c r="H153" s="22">
        <v>0</v>
      </c>
      <c r="I153" s="22">
        <f t="shared" si="33"/>
        <v>0</v>
      </c>
      <c r="J153" s="22">
        <v>0</v>
      </c>
      <c r="K153" s="22">
        <v>0</v>
      </c>
      <c r="L153" s="22">
        <f t="shared" si="34"/>
        <v>0</v>
      </c>
      <c r="M153" s="22">
        <v>0</v>
      </c>
      <c r="N153" s="22">
        <v>0</v>
      </c>
      <c r="O153" s="22">
        <f t="shared" si="35"/>
        <v>0</v>
      </c>
      <c r="P153" s="22">
        <v>0</v>
      </c>
      <c r="Q153" s="38" t="e">
        <f>M153-#REF!</f>
        <v>#REF!</v>
      </c>
    </row>
    <row r="154" spans="1:17" ht="12.75">
      <c r="A154" s="23"/>
      <c r="B154" s="23"/>
      <c r="C154" s="3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38"/>
    </row>
    <row r="155" spans="1:17" ht="12.75">
      <c r="A155" s="19"/>
      <c r="B155" s="19"/>
      <c r="C155" s="14" t="s">
        <v>9</v>
      </c>
      <c r="D155" s="15">
        <f aca="true" t="shared" si="36" ref="D155:P155">SUM(D114:D154)</f>
        <v>423936.88</v>
      </c>
      <c r="E155" s="15">
        <f t="shared" si="36"/>
        <v>455500</v>
      </c>
      <c r="F155" s="15">
        <f t="shared" si="36"/>
        <v>31563.119999999995</v>
      </c>
      <c r="G155" s="15">
        <f t="shared" si="36"/>
        <v>578824.51</v>
      </c>
      <c r="H155" s="15">
        <f t="shared" si="36"/>
        <v>666500</v>
      </c>
      <c r="I155" s="15">
        <f t="shared" si="36"/>
        <v>-87675.49000000002</v>
      </c>
      <c r="J155" s="15">
        <f t="shared" si="36"/>
        <v>1310632.9700000002</v>
      </c>
      <c r="K155" s="15">
        <f t="shared" si="36"/>
        <v>841500</v>
      </c>
      <c r="L155" s="15">
        <f t="shared" si="36"/>
        <v>469132.97</v>
      </c>
      <c r="M155" s="15">
        <f t="shared" si="36"/>
        <v>1670478.0799999998</v>
      </c>
      <c r="N155" s="15">
        <f t="shared" si="36"/>
        <v>1024500</v>
      </c>
      <c r="O155" s="15">
        <f t="shared" si="36"/>
        <v>645978.0800000001</v>
      </c>
      <c r="P155" s="15">
        <f t="shared" si="36"/>
        <v>1024500</v>
      </c>
      <c r="Q155" s="39" t="e">
        <f>M155-#REF!</f>
        <v>#REF!</v>
      </c>
    </row>
    <row r="156" spans="1:17" ht="12.75">
      <c r="A156" s="19"/>
      <c r="B156" s="19"/>
      <c r="C156" s="14"/>
      <c r="D156" s="22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38"/>
    </row>
    <row r="157" spans="1:17" ht="12.75">
      <c r="A157" s="23">
        <v>6000</v>
      </c>
      <c r="B157" s="23">
        <v>6000</v>
      </c>
      <c r="C157" s="3" t="s">
        <v>141</v>
      </c>
      <c r="D157" s="22">
        <v>37845.03</v>
      </c>
      <c r="E157" s="22">
        <v>37500</v>
      </c>
      <c r="F157" s="22">
        <f>+E157-D157</f>
        <v>-345.02999999999884</v>
      </c>
      <c r="G157" s="22">
        <v>75690.06</v>
      </c>
      <c r="H157" s="22">
        <v>75000</v>
      </c>
      <c r="I157" s="22">
        <f>G157-H157</f>
        <v>690.0599999999977</v>
      </c>
      <c r="J157" s="22">
        <v>113535.09</v>
      </c>
      <c r="K157" s="22">
        <v>112500</v>
      </c>
      <c r="L157" s="22">
        <f>J157-K157</f>
        <v>1035.0899999999965</v>
      </c>
      <c r="M157" s="22">
        <v>151380</v>
      </c>
      <c r="N157" s="22">
        <v>150000</v>
      </c>
      <c r="O157" s="22">
        <f>M157-N157</f>
        <v>1380</v>
      </c>
      <c r="P157" s="22">
        <v>150000</v>
      </c>
      <c r="Q157" s="38" t="e">
        <f>M157-#REF!</f>
        <v>#REF!</v>
      </c>
    </row>
    <row r="158" spans="1:17" ht="12.75">
      <c r="A158" s="23">
        <v>6010</v>
      </c>
      <c r="B158" s="23">
        <v>6010</v>
      </c>
      <c r="C158" s="3" t="s">
        <v>142</v>
      </c>
      <c r="D158" s="22">
        <v>0</v>
      </c>
      <c r="E158" s="22">
        <v>0</v>
      </c>
      <c r="F158" s="22">
        <f>+E158-D158</f>
        <v>0</v>
      </c>
      <c r="G158" s="22">
        <v>0</v>
      </c>
      <c r="H158" s="22">
        <v>0</v>
      </c>
      <c r="I158" s="22">
        <f>G158-H158</f>
        <v>0</v>
      </c>
      <c r="J158" s="22">
        <v>0</v>
      </c>
      <c r="K158" s="22">
        <v>0</v>
      </c>
      <c r="L158" s="22">
        <f>J158-K158</f>
        <v>0</v>
      </c>
      <c r="M158" s="22">
        <v>0</v>
      </c>
      <c r="N158" s="22">
        <v>0</v>
      </c>
      <c r="O158" s="22">
        <f>M158-N158</f>
        <v>0</v>
      </c>
      <c r="P158" s="22">
        <v>0</v>
      </c>
      <c r="Q158" s="38" t="e">
        <f>M158-#REF!</f>
        <v>#REF!</v>
      </c>
    </row>
    <row r="159" spans="1:17" ht="12.75">
      <c r="A159" s="19"/>
      <c r="B159" s="19"/>
      <c r="C159" s="14" t="s">
        <v>16</v>
      </c>
      <c r="D159" s="15">
        <f>SUM(D157:D158)</f>
        <v>37845.03</v>
      </c>
      <c r="E159" s="15">
        <f aca="true" t="shared" si="37" ref="E159:P159">SUM(E157:E158)</f>
        <v>37500</v>
      </c>
      <c r="F159" s="15">
        <f t="shared" si="37"/>
        <v>-345.02999999999884</v>
      </c>
      <c r="G159" s="15">
        <f t="shared" si="37"/>
        <v>75690.06</v>
      </c>
      <c r="H159" s="15">
        <f t="shared" si="37"/>
        <v>75000</v>
      </c>
      <c r="I159" s="15">
        <f t="shared" si="37"/>
        <v>690.0599999999977</v>
      </c>
      <c r="J159" s="15">
        <f t="shared" si="37"/>
        <v>113535.09</v>
      </c>
      <c r="K159" s="15">
        <f t="shared" si="37"/>
        <v>112500</v>
      </c>
      <c r="L159" s="15">
        <f t="shared" si="37"/>
        <v>1035.0899999999965</v>
      </c>
      <c r="M159" s="15">
        <f t="shared" si="37"/>
        <v>151380</v>
      </c>
      <c r="N159" s="15">
        <f t="shared" si="37"/>
        <v>150000</v>
      </c>
      <c r="O159" s="15">
        <f t="shared" si="37"/>
        <v>1380</v>
      </c>
      <c r="P159" s="15">
        <f t="shared" si="37"/>
        <v>150000</v>
      </c>
      <c r="Q159" s="38" t="e">
        <f>M159-#REF!</f>
        <v>#REF!</v>
      </c>
    </row>
    <row r="160" spans="1:17" ht="12.75">
      <c r="A160" s="23"/>
      <c r="B160" s="23"/>
      <c r="C160" s="3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38"/>
    </row>
    <row r="161" spans="1:17" ht="13.5" customHeight="1">
      <c r="A161" s="19"/>
      <c r="B161" s="19"/>
      <c r="C161" s="14" t="s">
        <v>5</v>
      </c>
      <c r="D161" s="15">
        <f>D61-D84-D112-D155-D159</f>
        <v>183224.4500000001</v>
      </c>
      <c r="E161" s="15">
        <f>E61-E84-E112-E155-E159</f>
        <v>763000</v>
      </c>
      <c r="F161" s="15">
        <f>F61+F84+F112+F155+F159</f>
        <v>-579775.5499999999</v>
      </c>
      <c r="G161" s="15">
        <f aca="true" t="shared" si="38" ref="G161:P161">G61-G84-G112-G155-G159</f>
        <v>1185455.6399999994</v>
      </c>
      <c r="H161" s="15">
        <f t="shared" si="38"/>
        <v>263500</v>
      </c>
      <c r="I161" s="15">
        <f t="shared" si="38"/>
        <v>921955.6400000001</v>
      </c>
      <c r="J161" s="15">
        <f t="shared" si="38"/>
        <v>151699.3099999999</v>
      </c>
      <c r="K161" s="15">
        <f t="shared" si="38"/>
        <v>490000</v>
      </c>
      <c r="L161" s="15">
        <f t="shared" si="38"/>
        <v>-338300.69000000006</v>
      </c>
      <c r="M161" s="15">
        <f t="shared" si="38"/>
        <v>36249.74000000069</v>
      </c>
      <c r="N161" s="15">
        <f t="shared" si="38"/>
        <v>2500</v>
      </c>
      <c r="O161" s="15">
        <f t="shared" si="38"/>
        <v>33749.740000000456</v>
      </c>
      <c r="P161" s="15">
        <f t="shared" si="38"/>
        <v>2500</v>
      </c>
      <c r="Q161" s="39" t="e">
        <f>M161-#REF!</f>
        <v>#REF!</v>
      </c>
    </row>
    <row r="162" spans="1:17" ht="13.5" customHeight="1">
      <c r="A162" s="23"/>
      <c r="B162" s="23"/>
      <c r="C162" s="3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38"/>
    </row>
    <row r="163" spans="1:17" ht="13.5" customHeight="1">
      <c r="A163" s="23">
        <v>8050</v>
      </c>
      <c r="B163" s="23">
        <v>8050</v>
      </c>
      <c r="C163" s="3" t="s">
        <v>11</v>
      </c>
      <c r="D163" s="22">
        <v>0</v>
      </c>
      <c r="E163" s="22">
        <v>0</v>
      </c>
      <c r="F163" s="22">
        <f>+E163-D163</f>
        <v>0</v>
      </c>
      <c r="G163" s="22">
        <v>0</v>
      </c>
      <c r="H163" s="22">
        <v>0</v>
      </c>
      <c r="I163" s="22">
        <f>G163-H163</f>
        <v>0</v>
      </c>
      <c r="J163" s="22">
        <v>0</v>
      </c>
      <c r="K163" s="22">
        <v>0</v>
      </c>
      <c r="L163" s="22">
        <f>J163-K163</f>
        <v>0</v>
      </c>
      <c r="M163" s="22">
        <v>-11958.88</v>
      </c>
      <c r="N163" s="22">
        <v>0</v>
      </c>
      <c r="O163" s="22">
        <f>M163-N163</f>
        <v>-11958.88</v>
      </c>
      <c r="P163" s="22">
        <v>0</v>
      </c>
      <c r="Q163" s="38" t="e">
        <f>M163-#REF!</f>
        <v>#REF!</v>
      </c>
    </row>
    <row r="164" spans="1:17" ht="13.5" customHeight="1">
      <c r="A164" s="23">
        <v>8070</v>
      </c>
      <c r="B164" s="23">
        <v>8070</v>
      </c>
      <c r="C164" s="3" t="s">
        <v>35</v>
      </c>
      <c r="D164" s="22">
        <v>0</v>
      </c>
      <c r="E164" s="22">
        <v>0</v>
      </c>
      <c r="F164" s="22">
        <f>+E164-D164</f>
        <v>0</v>
      </c>
      <c r="G164" s="22">
        <v>0</v>
      </c>
      <c r="H164" s="22">
        <v>0</v>
      </c>
      <c r="I164" s="22">
        <f>G164-H164</f>
        <v>0</v>
      </c>
      <c r="J164" s="22">
        <v>0</v>
      </c>
      <c r="K164" s="22">
        <v>0</v>
      </c>
      <c r="L164" s="22">
        <f>J164-K164</f>
        <v>0</v>
      </c>
      <c r="M164" s="22">
        <v>0</v>
      </c>
      <c r="N164" s="22">
        <v>0</v>
      </c>
      <c r="O164" s="22">
        <f>M164-N164</f>
        <v>0</v>
      </c>
      <c r="P164" s="22">
        <v>0</v>
      </c>
      <c r="Q164" s="38" t="e">
        <f>M164-#REF!</f>
        <v>#REF!</v>
      </c>
    </row>
    <row r="165" spans="1:17" ht="13.5" customHeight="1">
      <c r="A165" s="23">
        <v>8150</v>
      </c>
      <c r="B165" s="23">
        <v>8150</v>
      </c>
      <c r="C165" s="3" t="s">
        <v>143</v>
      </c>
      <c r="D165" s="22">
        <v>0</v>
      </c>
      <c r="E165" s="22">
        <v>0</v>
      </c>
      <c r="F165" s="22">
        <f>+E165-D165</f>
        <v>0</v>
      </c>
      <c r="G165" s="22">
        <v>0</v>
      </c>
      <c r="H165" s="22">
        <v>0</v>
      </c>
      <c r="I165" s="22">
        <f>G165-H165</f>
        <v>0</v>
      </c>
      <c r="J165" s="22">
        <v>0</v>
      </c>
      <c r="K165" s="22">
        <v>0</v>
      </c>
      <c r="L165" s="22">
        <f>J165-K165</f>
        <v>0</v>
      </c>
      <c r="M165" s="22">
        <v>0</v>
      </c>
      <c r="N165" s="22">
        <v>0</v>
      </c>
      <c r="O165" s="22">
        <f>M165-N165</f>
        <v>0</v>
      </c>
      <c r="P165" s="22">
        <v>0</v>
      </c>
      <c r="Q165" s="38" t="e">
        <f>M165-#REF!</f>
        <v>#REF!</v>
      </c>
    </row>
    <row r="166" spans="1:17" ht="13.5" customHeight="1">
      <c r="A166" s="19"/>
      <c r="B166" s="19"/>
      <c r="C166" s="14" t="s">
        <v>24</v>
      </c>
      <c r="D166" s="15">
        <f>SUM(D163:D165)</f>
        <v>0</v>
      </c>
      <c r="E166" s="15">
        <f aca="true" t="shared" si="39" ref="E166:P166">SUM(E163:E165)</f>
        <v>0</v>
      </c>
      <c r="F166" s="15">
        <f t="shared" si="39"/>
        <v>0</v>
      </c>
      <c r="G166" s="15">
        <f t="shared" si="39"/>
        <v>0</v>
      </c>
      <c r="H166" s="15">
        <f t="shared" si="39"/>
        <v>0</v>
      </c>
      <c r="I166" s="15">
        <f t="shared" si="39"/>
        <v>0</v>
      </c>
      <c r="J166" s="15">
        <f t="shared" si="39"/>
        <v>0</v>
      </c>
      <c r="K166" s="15">
        <f t="shared" si="39"/>
        <v>0</v>
      </c>
      <c r="L166" s="15">
        <f t="shared" si="39"/>
        <v>0</v>
      </c>
      <c r="M166" s="15">
        <f t="shared" si="39"/>
        <v>-11958.88</v>
      </c>
      <c r="N166" s="15">
        <f t="shared" si="39"/>
        <v>0</v>
      </c>
      <c r="O166" s="15">
        <f t="shared" si="39"/>
        <v>-11958.88</v>
      </c>
      <c r="P166" s="15">
        <f t="shared" si="39"/>
        <v>0</v>
      </c>
      <c r="Q166" s="38" t="e">
        <f>M166-#REF!</f>
        <v>#REF!</v>
      </c>
    </row>
    <row r="167" spans="1:17" ht="12.75">
      <c r="A167" s="23"/>
      <c r="B167" s="23"/>
      <c r="C167" s="3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38"/>
    </row>
    <row r="168" spans="1:17" ht="12.75">
      <c r="A168" s="19"/>
      <c r="B168" s="19"/>
      <c r="C168" s="16" t="s">
        <v>14</v>
      </c>
      <c r="D168" s="17">
        <f>D161-D166</f>
        <v>183224.4500000001</v>
      </c>
      <c r="E168" s="17">
        <f aca="true" t="shared" si="40" ref="E168:P168">E161-E166</f>
        <v>763000</v>
      </c>
      <c r="F168" s="17">
        <f>F161+F166</f>
        <v>-579775.5499999999</v>
      </c>
      <c r="G168" s="17">
        <f t="shared" si="40"/>
        <v>1185455.6399999994</v>
      </c>
      <c r="H168" s="17">
        <f t="shared" si="40"/>
        <v>263500</v>
      </c>
      <c r="I168" s="17">
        <f t="shared" si="40"/>
        <v>921955.6400000001</v>
      </c>
      <c r="J168" s="17">
        <f t="shared" si="40"/>
        <v>151699.3099999999</v>
      </c>
      <c r="K168" s="17">
        <f t="shared" si="40"/>
        <v>490000</v>
      </c>
      <c r="L168" s="17">
        <f t="shared" si="40"/>
        <v>-338300.69000000006</v>
      </c>
      <c r="M168" s="17">
        <f t="shared" si="40"/>
        <v>48208.62000000069</v>
      </c>
      <c r="N168" s="17">
        <f t="shared" si="40"/>
        <v>2500</v>
      </c>
      <c r="O168" s="17">
        <f t="shared" si="40"/>
        <v>45708.620000000454</v>
      </c>
      <c r="P168" s="17">
        <f t="shared" si="40"/>
        <v>2500</v>
      </c>
      <c r="Q168" s="40" t="e">
        <f>M168-#REF!</f>
        <v>#REF!</v>
      </c>
    </row>
    <row r="169" spans="5:17" ht="15.75" customHeight="1"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S166"/>
  <sheetViews>
    <sheetView zoomScalePageLayoutView="0" workbookViewId="0" topLeftCell="A1">
      <selection activeCell="R1" sqref="R1:R16384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8" width="10.421875" style="2" customWidth="1"/>
    <col min="9" max="9" width="11.8515625" style="2" customWidth="1"/>
    <col min="10" max="16" width="10.421875" style="2" customWidth="1"/>
    <col min="17" max="17" width="12.140625" style="2" hidden="1" customWidth="1"/>
  </cols>
  <sheetData>
    <row r="1" spans="1:16" ht="15">
      <c r="A1" s="2">
        <v>113</v>
      </c>
      <c r="C1" s="1" t="s">
        <v>19</v>
      </c>
      <c r="D1" s="1" t="str">
        <f>Totalt!D1</f>
        <v>Pr Desember</v>
      </c>
      <c r="H1" s="7"/>
      <c r="J1" s="7"/>
      <c r="K1"/>
      <c r="M1"/>
      <c r="N1"/>
      <c r="O1"/>
      <c r="P1"/>
    </row>
    <row r="2" spans="1:17" ht="14.25">
      <c r="A2" s="4"/>
      <c r="B2" s="4"/>
      <c r="C2" s="4"/>
      <c r="D2" s="10" t="s">
        <v>12</v>
      </c>
      <c r="E2" s="10" t="s">
        <v>13</v>
      </c>
      <c r="F2" s="10" t="s">
        <v>17</v>
      </c>
      <c r="G2" s="10" t="s">
        <v>12</v>
      </c>
      <c r="H2" s="10" t="s">
        <v>13</v>
      </c>
      <c r="I2" s="10" t="s">
        <v>17</v>
      </c>
      <c r="J2" s="10" t="s">
        <v>12</v>
      </c>
      <c r="K2" s="10" t="s">
        <v>13</v>
      </c>
      <c r="L2" s="10" t="s">
        <v>17</v>
      </c>
      <c r="M2" s="10" t="s">
        <v>12</v>
      </c>
      <c r="N2" s="10" t="s">
        <v>13</v>
      </c>
      <c r="O2" s="10" t="s">
        <v>17</v>
      </c>
      <c r="P2" s="10" t="s">
        <v>13</v>
      </c>
      <c r="Q2" s="10" t="s">
        <v>17</v>
      </c>
    </row>
    <row r="3" spans="1:17" ht="14.25">
      <c r="A3" s="4"/>
      <c r="B3" s="9"/>
      <c r="C3" s="5" t="s">
        <v>0</v>
      </c>
      <c r="D3" s="11" t="s">
        <v>144</v>
      </c>
      <c r="E3" s="11" t="s">
        <v>144</v>
      </c>
      <c r="F3" s="11" t="s">
        <v>144</v>
      </c>
      <c r="G3" s="20" t="s">
        <v>145</v>
      </c>
      <c r="H3" s="20" t="s">
        <v>145</v>
      </c>
      <c r="I3" s="20" t="s">
        <v>145</v>
      </c>
      <c r="J3" s="11" t="s">
        <v>146</v>
      </c>
      <c r="K3" s="11" t="s">
        <v>146</v>
      </c>
      <c r="L3" s="11" t="s">
        <v>146</v>
      </c>
      <c r="M3" s="11" t="s">
        <v>147</v>
      </c>
      <c r="N3" s="11" t="s">
        <v>147</v>
      </c>
      <c r="O3" s="11" t="s">
        <v>147</v>
      </c>
      <c r="P3" s="20">
        <v>2020</v>
      </c>
      <c r="Q3" s="11" t="s">
        <v>61</v>
      </c>
    </row>
    <row r="4" spans="1:17" ht="12.75">
      <c r="A4" s="2">
        <v>321</v>
      </c>
      <c r="B4" s="2">
        <v>321</v>
      </c>
      <c r="C4" s="3" t="s">
        <v>37</v>
      </c>
      <c r="D4" s="21">
        <v>494543</v>
      </c>
      <c r="E4" s="21">
        <v>525000</v>
      </c>
      <c r="F4" s="21">
        <f aca="true" t="shared" si="0" ref="F4:F10">D4-E4</f>
        <v>-30457</v>
      </c>
      <c r="G4" s="21">
        <v>2125466</v>
      </c>
      <c r="H4" s="21">
        <v>4300000</v>
      </c>
      <c r="I4" s="21">
        <f aca="true" t="shared" si="1" ref="I4:I10">G4-H4</f>
        <v>-2174534</v>
      </c>
      <c r="J4" s="21">
        <v>3949342</v>
      </c>
      <c r="K4" s="21">
        <v>4600000</v>
      </c>
      <c r="L4" s="21">
        <f aca="true" t="shared" si="2" ref="L4:L10">J4-K4</f>
        <v>-650658</v>
      </c>
      <c r="M4" s="21">
        <v>3927834</v>
      </c>
      <c r="N4" s="21">
        <v>4700000</v>
      </c>
      <c r="O4" s="21">
        <f aca="true" t="shared" si="3" ref="O4:O10">M4-N4</f>
        <v>-772166</v>
      </c>
      <c r="P4" s="21">
        <v>4700000</v>
      </c>
      <c r="Q4" s="37" t="e">
        <f>M4-#REF!</f>
        <v>#REF!</v>
      </c>
    </row>
    <row r="5" spans="1:17" ht="12.75">
      <c r="A5" s="2">
        <v>322</v>
      </c>
      <c r="B5" s="2">
        <v>322</v>
      </c>
      <c r="C5" s="3" t="s">
        <v>38</v>
      </c>
      <c r="D5" s="22">
        <v>359500</v>
      </c>
      <c r="E5" s="22">
        <v>25000</v>
      </c>
      <c r="F5" s="22">
        <f t="shared" si="0"/>
        <v>334500</v>
      </c>
      <c r="G5" s="22">
        <v>338117.2</v>
      </c>
      <c r="H5" s="22">
        <v>50000</v>
      </c>
      <c r="I5" s="22">
        <f t="shared" si="1"/>
        <v>288117.2</v>
      </c>
      <c r="J5" s="22">
        <v>338117.2</v>
      </c>
      <c r="K5" s="22">
        <v>75000</v>
      </c>
      <c r="L5" s="22">
        <f t="shared" si="2"/>
        <v>263117.2</v>
      </c>
      <c r="M5" s="22">
        <v>423627.2</v>
      </c>
      <c r="N5" s="22">
        <v>100000</v>
      </c>
      <c r="O5" s="22">
        <f t="shared" si="3"/>
        <v>323627.2</v>
      </c>
      <c r="P5" s="22">
        <v>100000</v>
      </c>
      <c r="Q5" s="38" t="e">
        <f>M5-#REF!</f>
        <v>#REF!</v>
      </c>
    </row>
    <row r="6" spans="1:17" ht="12.75">
      <c r="A6" s="2">
        <v>323</v>
      </c>
      <c r="B6" s="2">
        <v>323</v>
      </c>
      <c r="C6" s="3" t="s">
        <v>39</v>
      </c>
      <c r="D6" s="22">
        <v>425419.98</v>
      </c>
      <c r="E6" s="22">
        <v>400000</v>
      </c>
      <c r="F6" s="22">
        <f t="shared" si="0"/>
        <v>25419.97999999998</v>
      </c>
      <c r="G6" s="22">
        <v>1617568.98</v>
      </c>
      <c r="H6" s="22">
        <v>2040000</v>
      </c>
      <c r="I6" s="22">
        <f t="shared" si="1"/>
        <v>-422431.02</v>
      </c>
      <c r="J6" s="22">
        <v>2094270.62</v>
      </c>
      <c r="K6" s="22">
        <v>2940000</v>
      </c>
      <c r="L6" s="22">
        <f t="shared" si="2"/>
        <v>-845729.3799999999</v>
      </c>
      <c r="M6" s="22">
        <v>2403335.62</v>
      </c>
      <c r="N6" s="22">
        <v>3592500</v>
      </c>
      <c r="O6" s="22">
        <f t="shared" si="3"/>
        <v>-1189164.38</v>
      </c>
      <c r="P6" s="22">
        <v>3592500</v>
      </c>
      <c r="Q6" s="38" t="e">
        <f>M6-#REF!</f>
        <v>#REF!</v>
      </c>
    </row>
    <row r="7" spans="1:17" ht="12.75">
      <c r="A7" s="2">
        <v>324</v>
      </c>
      <c r="B7" s="2">
        <v>324</v>
      </c>
      <c r="C7" s="3" t="s">
        <v>40</v>
      </c>
      <c r="D7" s="22">
        <v>0</v>
      </c>
      <c r="E7" s="22">
        <v>0</v>
      </c>
      <c r="F7" s="22">
        <f t="shared" si="0"/>
        <v>0</v>
      </c>
      <c r="G7" s="22">
        <v>0</v>
      </c>
      <c r="H7" s="22">
        <v>0</v>
      </c>
      <c r="I7" s="22">
        <f t="shared" si="1"/>
        <v>0</v>
      </c>
      <c r="J7" s="22">
        <v>350</v>
      </c>
      <c r="K7" s="22">
        <v>0</v>
      </c>
      <c r="L7" s="22">
        <f t="shared" si="2"/>
        <v>350</v>
      </c>
      <c r="M7" s="22">
        <v>350</v>
      </c>
      <c r="N7" s="22">
        <v>0</v>
      </c>
      <c r="O7" s="22">
        <f t="shared" si="3"/>
        <v>350</v>
      </c>
      <c r="P7" s="22">
        <v>0</v>
      </c>
      <c r="Q7" s="38" t="e">
        <f>M7-#REF!</f>
        <v>#REF!</v>
      </c>
    </row>
    <row r="8" spans="1:17" ht="12.75">
      <c r="A8" s="2">
        <v>325</v>
      </c>
      <c r="B8" s="2">
        <v>325</v>
      </c>
      <c r="C8" s="3" t="s">
        <v>41</v>
      </c>
      <c r="D8" s="22">
        <v>612979</v>
      </c>
      <c r="E8" s="22">
        <v>0</v>
      </c>
      <c r="F8" s="22">
        <f t="shared" si="0"/>
        <v>612979</v>
      </c>
      <c r="G8" s="22">
        <v>1081754</v>
      </c>
      <c r="H8" s="22">
        <v>375000</v>
      </c>
      <c r="I8" s="22">
        <f t="shared" si="1"/>
        <v>706754</v>
      </c>
      <c r="J8" s="22">
        <v>1786537</v>
      </c>
      <c r="K8" s="22">
        <v>950000</v>
      </c>
      <c r="L8" s="22">
        <f t="shared" si="2"/>
        <v>836537</v>
      </c>
      <c r="M8" s="22">
        <v>2532553</v>
      </c>
      <c r="N8" s="22">
        <v>1505000</v>
      </c>
      <c r="O8" s="22">
        <f t="shared" si="3"/>
        <v>1027553</v>
      </c>
      <c r="P8" s="22">
        <v>1505000</v>
      </c>
      <c r="Q8" s="38" t="e">
        <f>M8-#REF!</f>
        <v>#REF!</v>
      </c>
    </row>
    <row r="9" spans="1:17" ht="12.75">
      <c r="A9" s="2">
        <v>326</v>
      </c>
      <c r="B9" s="2">
        <v>326</v>
      </c>
      <c r="C9" s="3" t="s">
        <v>1</v>
      </c>
      <c r="D9" s="22">
        <v>11867</v>
      </c>
      <c r="E9" s="22">
        <v>5000</v>
      </c>
      <c r="F9" s="22">
        <f t="shared" si="0"/>
        <v>6867</v>
      </c>
      <c r="G9" s="22">
        <v>16006.84</v>
      </c>
      <c r="H9" s="22">
        <v>5000</v>
      </c>
      <c r="I9" s="22">
        <f t="shared" si="1"/>
        <v>11006.84</v>
      </c>
      <c r="J9" s="22">
        <v>32489.59</v>
      </c>
      <c r="K9" s="22">
        <v>15000</v>
      </c>
      <c r="L9" s="22">
        <f t="shared" si="2"/>
        <v>17489.59</v>
      </c>
      <c r="M9" s="22">
        <v>84470.94</v>
      </c>
      <c r="N9" s="22">
        <v>60000</v>
      </c>
      <c r="O9" s="22">
        <f t="shared" si="3"/>
        <v>24470.940000000002</v>
      </c>
      <c r="P9" s="22">
        <v>60000</v>
      </c>
      <c r="Q9" s="38" t="e">
        <f>M9-#REF!</f>
        <v>#REF!</v>
      </c>
    </row>
    <row r="10" spans="1:17" ht="12.75">
      <c r="A10" s="12"/>
      <c r="B10" s="13"/>
      <c r="C10" s="14" t="s">
        <v>157</v>
      </c>
      <c r="D10" s="15">
        <f>SUM(D4:D9)</f>
        <v>1904308.98</v>
      </c>
      <c r="E10" s="15">
        <f>SUM(E4:E9)</f>
        <v>955000</v>
      </c>
      <c r="F10" s="15">
        <f t="shared" si="0"/>
        <v>949308.98</v>
      </c>
      <c r="G10" s="15">
        <f>SUM(G4:G9)</f>
        <v>5178913.02</v>
      </c>
      <c r="H10" s="15">
        <f>SUM(H4:H9)</f>
        <v>6770000</v>
      </c>
      <c r="I10" s="15">
        <f t="shared" si="1"/>
        <v>-1591086.9800000004</v>
      </c>
      <c r="J10" s="15">
        <f>SUM(J4:J9)</f>
        <v>8201106.41</v>
      </c>
      <c r="K10" s="15">
        <f>SUM(K4:K9)</f>
        <v>8580000</v>
      </c>
      <c r="L10" s="15">
        <f t="shared" si="2"/>
        <v>-378893.58999999985</v>
      </c>
      <c r="M10" s="15">
        <f>SUM(M4:M9)</f>
        <v>9372170.76</v>
      </c>
      <c r="N10" s="15">
        <f>SUM(N4:N9)</f>
        <v>9957500</v>
      </c>
      <c r="O10" s="15">
        <f t="shared" si="3"/>
        <v>-585329.2400000002</v>
      </c>
      <c r="P10" s="15">
        <f>SUM(P4:P9)</f>
        <v>9957500</v>
      </c>
      <c r="Q10" s="39" t="e">
        <f>M10-#REF!</f>
        <v>#REF!</v>
      </c>
    </row>
    <row r="11" spans="2:17" ht="12.75">
      <c r="B11" s="6"/>
      <c r="C11" s="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38"/>
    </row>
    <row r="12" spans="1:17" ht="12.75">
      <c r="A12" s="2">
        <v>400</v>
      </c>
      <c r="B12" s="2">
        <v>400</v>
      </c>
      <c r="C12" s="3" t="s">
        <v>42</v>
      </c>
      <c r="D12" s="22">
        <v>725015.49</v>
      </c>
      <c r="E12" s="22">
        <v>435000</v>
      </c>
      <c r="F12" s="22">
        <f>+E12-D12</f>
        <v>-290015.49</v>
      </c>
      <c r="G12" s="22">
        <v>855722.1</v>
      </c>
      <c r="H12" s="22">
        <v>1240000</v>
      </c>
      <c r="I12" s="22">
        <f aca="true" t="shared" si="4" ref="I12:I19">G12-H12</f>
        <v>-384277.9</v>
      </c>
      <c r="J12" s="22">
        <v>1477478.83</v>
      </c>
      <c r="K12" s="22">
        <v>1605000</v>
      </c>
      <c r="L12" s="22">
        <f aca="true" t="shared" si="5" ref="L12:L19">J12-K12</f>
        <v>-127521.16999999993</v>
      </c>
      <c r="M12" s="22">
        <v>1987006.59</v>
      </c>
      <c r="N12" s="22">
        <v>1860300</v>
      </c>
      <c r="O12" s="22">
        <f aca="true" t="shared" si="6" ref="O12:O19">M12-N12</f>
        <v>126706.59000000008</v>
      </c>
      <c r="P12" s="22">
        <v>1860300</v>
      </c>
      <c r="Q12" s="38" t="e">
        <f>M12-#REF!</f>
        <v>#REF!</v>
      </c>
    </row>
    <row r="13" spans="1:17" ht="12.75">
      <c r="A13" s="2">
        <v>410</v>
      </c>
      <c r="B13" s="2">
        <v>410</v>
      </c>
      <c r="C13" s="3" t="s">
        <v>43</v>
      </c>
      <c r="D13" s="22">
        <v>51972.98</v>
      </c>
      <c r="E13" s="22">
        <v>100000</v>
      </c>
      <c r="F13" s="22">
        <f>+E13-D13</f>
        <v>48027.02</v>
      </c>
      <c r="G13" s="22">
        <v>62504.58</v>
      </c>
      <c r="H13" s="22">
        <v>400000</v>
      </c>
      <c r="I13" s="22">
        <f t="shared" si="4"/>
        <v>-337495.42</v>
      </c>
      <c r="J13" s="22">
        <v>260604.68</v>
      </c>
      <c r="K13" s="22">
        <v>555000</v>
      </c>
      <c r="L13" s="22">
        <f t="shared" si="5"/>
        <v>-294395.32</v>
      </c>
      <c r="M13" s="22">
        <v>281763.33</v>
      </c>
      <c r="N13" s="22">
        <v>595000</v>
      </c>
      <c r="O13" s="22">
        <f t="shared" si="6"/>
        <v>-313236.67</v>
      </c>
      <c r="P13" s="22">
        <v>595000</v>
      </c>
      <c r="Q13" s="38" t="e">
        <f>M13-#REF!</f>
        <v>#REF!</v>
      </c>
    </row>
    <row r="14" spans="1:17" ht="12.75">
      <c r="A14" s="2">
        <v>420</v>
      </c>
      <c r="B14" s="2">
        <v>420</v>
      </c>
      <c r="C14" s="3" t="s">
        <v>44</v>
      </c>
      <c r="D14" s="22">
        <v>1249.5</v>
      </c>
      <c r="E14" s="22">
        <v>0</v>
      </c>
      <c r="F14" s="22">
        <f>+E14-D14</f>
        <v>-1249.5</v>
      </c>
      <c r="G14" s="22">
        <v>1249.5</v>
      </c>
      <c r="H14" s="22">
        <v>0</v>
      </c>
      <c r="I14" s="22">
        <f t="shared" si="4"/>
        <v>1249.5</v>
      </c>
      <c r="J14" s="22">
        <v>2999.5</v>
      </c>
      <c r="K14" s="22">
        <v>0</v>
      </c>
      <c r="L14" s="22">
        <f t="shared" si="5"/>
        <v>2999.5</v>
      </c>
      <c r="M14" s="22">
        <v>2999.5</v>
      </c>
      <c r="N14" s="22">
        <v>0</v>
      </c>
      <c r="O14" s="22">
        <f t="shared" si="6"/>
        <v>2999.5</v>
      </c>
      <c r="P14" s="22">
        <v>0</v>
      </c>
      <c r="Q14" s="38" t="e">
        <f>M14-#REF!</f>
        <v>#REF!</v>
      </c>
    </row>
    <row r="15" spans="1:17" ht="12.75">
      <c r="A15" s="2">
        <v>500</v>
      </c>
      <c r="B15" s="2">
        <v>500</v>
      </c>
      <c r="C15" s="3" t="s">
        <v>45</v>
      </c>
      <c r="D15" s="22">
        <v>1023165.82</v>
      </c>
      <c r="E15" s="22">
        <v>1394384</v>
      </c>
      <c r="F15" s="22">
        <f>+E15-D15</f>
        <v>371218.18000000005</v>
      </c>
      <c r="G15" s="22">
        <v>1943190.02</v>
      </c>
      <c r="H15" s="22">
        <v>3078080</v>
      </c>
      <c r="I15" s="22">
        <f t="shared" si="4"/>
        <v>-1134889.98</v>
      </c>
      <c r="J15" s="22">
        <v>2949491.66</v>
      </c>
      <c r="K15" s="22">
        <v>4387386</v>
      </c>
      <c r="L15" s="22">
        <f t="shared" si="5"/>
        <v>-1437894.3399999999</v>
      </c>
      <c r="M15" s="22">
        <v>4655919.2</v>
      </c>
      <c r="N15" s="22">
        <v>5817968</v>
      </c>
      <c r="O15" s="22">
        <f t="shared" si="6"/>
        <v>-1162048.7999999998</v>
      </c>
      <c r="P15" s="22">
        <v>5817968</v>
      </c>
      <c r="Q15" s="38" t="e">
        <f>M15-#REF!</f>
        <v>#REF!</v>
      </c>
    </row>
    <row r="16" spans="1:17" ht="12.75">
      <c r="A16" s="2">
        <v>610</v>
      </c>
      <c r="B16" s="2">
        <v>610</v>
      </c>
      <c r="C16" s="3" t="s">
        <v>4</v>
      </c>
      <c r="D16" s="22">
        <v>624915.38</v>
      </c>
      <c r="E16" s="22">
        <v>407000</v>
      </c>
      <c r="F16" s="22">
        <f>+E16-D16</f>
        <v>-217915.38</v>
      </c>
      <c r="G16" s="22">
        <v>787277.81</v>
      </c>
      <c r="H16" s="22">
        <v>659000</v>
      </c>
      <c r="I16" s="22">
        <f t="shared" si="4"/>
        <v>128277.81000000006</v>
      </c>
      <c r="J16" s="22">
        <v>1028608.63</v>
      </c>
      <c r="K16" s="22">
        <v>860000</v>
      </c>
      <c r="L16" s="22">
        <f t="shared" si="5"/>
        <v>168608.63</v>
      </c>
      <c r="M16" s="22">
        <v>1321146.56</v>
      </c>
      <c r="N16" s="22">
        <v>1108000</v>
      </c>
      <c r="O16" s="22">
        <f t="shared" si="6"/>
        <v>213146.56000000006</v>
      </c>
      <c r="P16" s="22">
        <v>1108000</v>
      </c>
      <c r="Q16" s="38" t="e">
        <f>M16-#REF!</f>
        <v>#REF!</v>
      </c>
    </row>
    <row r="17" spans="1:17" ht="12.75">
      <c r="A17" s="12"/>
      <c r="B17" s="13"/>
      <c r="C17" s="14" t="s">
        <v>156</v>
      </c>
      <c r="D17" s="15">
        <f>SUM(D12:D16)</f>
        <v>2426319.17</v>
      </c>
      <c r="E17" s="15">
        <f aca="true" t="shared" si="7" ref="E17:P17">SUM(E12:E16)</f>
        <v>2336384</v>
      </c>
      <c r="F17" s="15">
        <f t="shared" si="7"/>
        <v>-89935.16999999995</v>
      </c>
      <c r="G17" s="15">
        <f t="shared" si="7"/>
        <v>3649944.0100000002</v>
      </c>
      <c r="H17" s="15">
        <f t="shared" si="7"/>
        <v>5377080</v>
      </c>
      <c r="I17" s="15">
        <f t="shared" si="7"/>
        <v>-1727135.99</v>
      </c>
      <c r="J17" s="15">
        <f t="shared" si="7"/>
        <v>5719183.3</v>
      </c>
      <c r="K17" s="15">
        <f t="shared" si="7"/>
        <v>7407386</v>
      </c>
      <c r="L17" s="15">
        <f t="shared" si="7"/>
        <v>-1688202.6999999997</v>
      </c>
      <c r="M17" s="15">
        <f t="shared" si="7"/>
        <v>8248835.18</v>
      </c>
      <c r="N17" s="15">
        <f t="shared" si="7"/>
        <v>9381268</v>
      </c>
      <c r="O17" s="15">
        <f t="shared" si="7"/>
        <v>-1132432.8199999996</v>
      </c>
      <c r="P17" s="15">
        <f t="shared" si="7"/>
        <v>9381268</v>
      </c>
      <c r="Q17" s="39" t="e">
        <f>M17-#REF!</f>
        <v>#REF!</v>
      </c>
    </row>
    <row r="18" spans="3:17" ht="12.75">
      <c r="C18" s="3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38"/>
    </row>
    <row r="19" spans="1:17" s="45" customFormat="1" ht="12.75">
      <c r="A19" s="4">
        <v>600</v>
      </c>
      <c r="B19" s="4">
        <v>600</v>
      </c>
      <c r="C19" s="41" t="s">
        <v>3</v>
      </c>
      <c r="D19" s="44">
        <v>69642</v>
      </c>
      <c r="E19" s="44">
        <v>137500</v>
      </c>
      <c r="F19" s="44">
        <f>+E19-D19</f>
        <v>67858</v>
      </c>
      <c r="G19" s="44">
        <v>139284</v>
      </c>
      <c r="H19" s="44">
        <v>275000</v>
      </c>
      <c r="I19" s="44">
        <f t="shared" si="4"/>
        <v>-135716</v>
      </c>
      <c r="J19" s="44">
        <v>208926</v>
      </c>
      <c r="K19" s="44">
        <v>412500</v>
      </c>
      <c r="L19" s="44">
        <f t="shared" si="5"/>
        <v>-203574</v>
      </c>
      <c r="M19" s="44">
        <v>503571.3</v>
      </c>
      <c r="N19" s="44">
        <v>550000</v>
      </c>
      <c r="O19" s="44">
        <f t="shared" si="6"/>
        <v>-46428.70000000001</v>
      </c>
      <c r="P19" s="44">
        <v>550000</v>
      </c>
      <c r="Q19" s="46" t="e">
        <f>M19-#REF!</f>
        <v>#REF!</v>
      </c>
    </row>
    <row r="20" spans="2:17" ht="12.75">
      <c r="B20" s="6"/>
      <c r="C20" s="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38"/>
    </row>
    <row r="21" spans="1:17" ht="12.75">
      <c r="A21" s="12"/>
      <c r="B21" s="13"/>
      <c r="C21" s="14" t="s">
        <v>5</v>
      </c>
      <c r="D21" s="15">
        <f>D10-D17-D19</f>
        <v>-591652.19</v>
      </c>
      <c r="E21" s="15">
        <f aca="true" t="shared" si="8" ref="E21:P21">E10-E17-E19</f>
        <v>-1518884</v>
      </c>
      <c r="F21" s="15">
        <f>F10+F17+F19</f>
        <v>927231.81</v>
      </c>
      <c r="G21" s="15">
        <f t="shared" si="8"/>
        <v>1389685.0099999993</v>
      </c>
      <c r="H21" s="15">
        <f t="shared" si="8"/>
        <v>1117920</v>
      </c>
      <c r="I21" s="15">
        <f t="shared" si="8"/>
        <v>271765.00999999954</v>
      </c>
      <c r="J21" s="15">
        <f t="shared" si="8"/>
        <v>2272997.1100000003</v>
      </c>
      <c r="K21" s="15">
        <f t="shared" si="8"/>
        <v>760114</v>
      </c>
      <c r="L21" s="15">
        <f t="shared" si="8"/>
        <v>1512883.1099999999</v>
      </c>
      <c r="M21" s="15">
        <f t="shared" si="8"/>
        <v>619764.28</v>
      </c>
      <c r="N21" s="15">
        <f t="shared" si="8"/>
        <v>26232</v>
      </c>
      <c r="O21" s="15">
        <f t="shared" si="8"/>
        <v>593532.2799999993</v>
      </c>
      <c r="P21" s="15">
        <f t="shared" si="8"/>
        <v>26232</v>
      </c>
      <c r="Q21" s="39" t="e">
        <f>M21-#REF!</f>
        <v>#REF!</v>
      </c>
    </row>
    <row r="22" spans="2:17" ht="12.75">
      <c r="B22" s="6"/>
      <c r="C22" s="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38"/>
    </row>
    <row r="23" spans="1:17" ht="12.75">
      <c r="A23" s="2">
        <v>805</v>
      </c>
      <c r="B23" s="6">
        <v>805</v>
      </c>
      <c r="C23" s="3" t="s">
        <v>11</v>
      </c>
      <c r="D23" s="22">
        <v>0</v>
      </c>
      <c r="E23" s="22">
        <v>0</v>
      </c>
      <c r="F23" s="22">
        <f>+E23-D23</f>
        <v>0</v>
      </c>
      <c r="G23" s="22">
        <v>0</v>
      </c>
      <c r="H23" s="22">
        <v>0</v>
      </c>
      <c r="I23" s="22">
        <f>G23-H23</f>
        <v>0</v>
      </c>
      <c r="J23" s="22">
        <v>0</v>
      </c>
      <c r="K23" s="22">
        <v>0</v>
      </c>
      <c r="L23" s="22">
        <f>J23-K23</f>
        <v>0</v>
      </c>
      <c r="M23" s="22">
        <v>-660.87</v>
      </c>
      <c r="N23" s="22">
        <v>0</v>
      </c>
      <c r="O23" s="22">
        <f>M23-N23</f>
        <v>-660.87</v>
      </c>
      <c r="P23" s="22">
        <v>0</v>
      </c>
      <c r="Q23" s="38" t="e">
        <f>M23-#REF!</f>
        <v>#REF!</v>
      </c>
    </row>
    <row r="24" spans="1:17" ht="12.75">
      <c r="A24" s="2">
        <v>815</v>
      </c>
      <c r="B24" s="6">
        <v>815</v>
      </c>
      <c r="C24" s="3" t="s">
        <v>10</v>
      </c>
      <c r="D24" s="22">
        <v>0</v>
      </c>
      <c r="E24" s="22">
        <v>0</v>
      </c>
      <c r="F24" s="22">
        <f>+E24-D24</f>
        <v>0</v>
      </c>
      <c r="G24" s="22">
        <v>0</v>
      </c>
      <c r="H24" s="22">
        <v>0</v>
      </c>
      <c r="I24" s="22">
        <f>G24-H24</f>
        <v>0</v>
      </c>
      <c r="J24" s="22">
        <v>0</v>
      </c>
      <c r="K24" s="22">
        <v>0</v>
      </c>
      <c r="L24" s="22">
        <f>J24-K24</f>
        <v>0</v>
      </c>
      <c r="M24" s="22">
        <v>0</v>
      </c>
      <c r="N24" s="22">
        <v>25000</v>
      </c>
      <c r="O24" s="22">
        <f>M24-N24</f>
        <v>-25000</v>
      </c>
      <c r="P24" s="22">
        <v>25000</v>
      </c>
      <c r="Q24" s="38" t="e">
        <f>M24-#REF!</f>
        <v>#REF!</v>
      </c>
    </row>
    <row r="25" spans="2:17" ht="12.75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</row>
    <row r="26" spans="1:17" ht="12.75">
      <c r="A26" s="12"/>
      <c r="B26" s="13"/>
      <c r="C26" s="16" t="s">
        <v>14</v>
      </c>
      <c r="D26" s="17">
        <f>D21+D23*-1-D24</f>
        <v>-591652.19</v>
      </c>
      <c r="E26" s="17">
        <f>E21+E23*-1-E24</f>
        <v>-1518884</v>
      </c>
      <c r="F26" s="17">
        <f>D26-E26</f>
        <v>927231.81</v>
      </c>
      <c r="G26" s="17">
        <f>G21+G23*-1-G24</f>
        <v>1389685.0099999993</v>
      </c>
      <c r="H26" s="17">
        <f>H21+H23*-1-H24</f>
        <v>1117920</v>
      </c>
      <c r="I26" s="17">
        <f>G26-H26</f>
        <v>271765.0099999993</v>
      </c>
      <c r="J26" s="17">
        <f>J21+J23*-1-J24</f>
        <v>2272997.1100000003</v>
      </c>
      <c r="K26" s="17">
        <f>K21+K23*-1-K24</f>
        <v>760114</v>
      </c>
      <c r="L26" s="17">
        <f>J26-K26</f>
        <v>1512883.1100000003</v>
      </c>
      <c r="M26" s="17">
        <f>M21+M23*-1-M24</f>
        <v>620425.15</v>
      </c>
      <c r="N26" s="17">
        <f>N21+N23*-1-N24</f>
        <v>1232</v>
      </c>
      <c r="O26" s="17">
        <f>M26-N26</f>
        <v>619193.15</v>
      </c>
      <c r="P26" s="17">
        <f>P21+P23*-1-P24</f>
        <v>1232</v>
      </c>
      <c r="Q26" s="40" t="e">
        <f>M26-#REF!</f>
        <v>#REF!</v>
      </c>
    </row>
    <row r="27" spans="5:17" ht="12.75"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5:17" ht="12.75"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4:17" ht="14.25">
      <c r="D29" s="10" t="s">
        <v>12</v>
      </c>
      <c r="E29" s="10" t="s">
        <v>13</v>
      </c>
      <c r="F29" s="10" t="s">
        <v>17</v>
      </c>
      <c r="G29" s="10" t="s">
        <v>12</v>
      </c>
      <c r="H29" s="10" t="s">
        <v>13</v>
      </c>
      <c r="I29" s="10" t="s">
        <v>17</v>
      </c>
      <c r="J29" s="10" t="s">
        <v>12</v>
      </c>
      <c r="K29" s="10" t="s">
        <v>13</v>
      </c>
      <c r="L29" s="10" t="s">
        <v>17</v>
      </c>
      <c r="M29" s="10" t="s">
        <v>12</v>
      </c>
      <c r="N29" s="10" t="s">
        <v>13</v>
      </c>
      <c r="O29" s="10" t="s">
        <v>17</v>
      </c>
      <c r="P29" s="10" t="s">
        <v>13</v>
      </c>
      <c r="Q29" s="10" t="s">
        <v>17</v>
      </c>
    </row>
    <row r="30" spans="1:17" ht="14.25">
      <c r="A30" s="7"/>
      <c r="B30" s="8"/>
      <c r="C30" s="5" t="s">
        <v>0</v>
      </c>
      <c r="D30" s="20" t="s">
        <v>144</v>
      </c>
      <c r="E30" s="20" t="s">
        <v>144</v>
      </c>
      <c r="F30" s="20" t="s">
        <v>144</v>
      </c>
      <c r="G30" s="20" t="s">
        <v>145</v>
      </c>
      <c r="H30" s="20" t="s">
        <v>145</v>
      </c>
      <c r="I30" s="20" t="s">
        <v>145</v>
      </c>
      <c r="J30" s="20" t="s">
        <v>146</v>
      </c>
      <c r="K30" s="20" t="s">
        <v>146</v>
      </c>
      <c r="L30" s="20" t="s">
        <v>146</v>
      </c>
      <c r="M30" s="20" t="s">
        <v>147</v>
      </c>
      <c r="N30" s="20" t="s">
        <v>147</v>
      </c>
      <c r="O30" s="20" t="s">
        <v>147</v>
      </c>
      <c r="P30" s="20">
        <v>2020</v>
      </c>
      <c r="Q30" s="20" t="s">
        <v>61</v>
      </c>
    </row>
    <row r="31" spans="1:17" ht="12.75">
      <c r="A31" s="23"/>
      <c r="B31" s="23"/>
      <c r="C31" s="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37"/>
    </row>
    <row r="32" spans="1:17" ht="12.75">
      <c r="A32" s="23">
        <v>3100</v>
      </c>
      <c r="B32" s="23">
        <v>3100</v>
      </c>
      <c r="C32" s="3" t="s">
        <v>64</v>
      </c>
      <c r="D32" s="22">
        <v>0</v>
      </c>
      <c r="E32" s="22">
        <v>0</v>
      </c>
      <c r="F32" s="22">
        <f aca="true" t="shared" si="9" ref="F32:F51">D32-E32</f>
        <v>0</v>
      </c>
      <c r="G32" s="22">
        <v>0</v>
      </c>
      <c r="H32" s="22">
        <v>0</v>
      </c>
      <c r="I32" s="22">
        <f aca="true" t="shared" si="10" ref="I32:I51">G32-H32</f>
        <v>0</v>
      </c>
      <c r="J32" s="22">
        <v>0</v>
      </c>
      <c r="K32" s="22">
        <v>0</v>
      </c>
      <c r="L32" s="22">
        <f aca="true" t="shared" si="11" ref="L32:L51">J32-K32</f>
        <v>0</v>
      </c>
      <c r="M32" s="22">
        <v>0</v>
      </c>
      <c r="N32" s="22">
        <v>0</v>
      </c>
      <c r="O32" s="22">
        <f aca="true" t="shared" si="12" ref="O32:O51">M32-N32</f>
        <v>0</v>
      </c>
      <c r="P32" s="22">
        <v>0</v>
      </c>
      <c r="Q32" s="38" t="e">
        <f>M32-#REF!</f>
        <v>#REF!</v>
      </c>
    </row>
    <row r="33" spans="1:19" ht="12.75">
      <c r="A33" s="23">
        <v>3120</v>
      </c>
      <c r="B33" s="23">
        <v>3120</v>
      </c>
      <c r="C33" s="3" t="s">
        <v>65</v>
      </c>
      <c r="D33" s="22">
        <v>359500</v>
      </c>
      <c r="E33" s="22">
        <v>25000</v>
      </c>
      <c r="F33" s="22">
        <f t="shared" si="9"/>
        <v>334500</v>
      </c>
      <c r="G33" s="22">
        <v>338117.2</v>
      </c>
      <c r="H33" s="22">
        <v>50000</v>
      </c>
      <c r="I33" s="22">
        <f t="shared" si="10"/>
        <v>288117.2</v>
      </c>
      <c r="J33" s="22">
        <v>338117.2</v>
      </c>
      <c r="K33" s="22">
        <v>75000</v>
      </c>
      <c r="L33" s="22">
        <f t="shared" si="11"/>
        <v>263117.2</v>
      </c>
      <c r="M33" s="22">
        <v>423627.2</v>
      </c>
      <c r="N33" s="22">
        <v>100000</v>
      </c>
      <c r="O33" s="22">
        <f t="shared" si="12"/>
        <v>323627.2</v>
      </c>
      <c r="P33" s="22">
        <v>100000</v>
      </c>
      <c r="Q33" s="38" t="e">
        <f>M33-#REF!</f>
        <v>#REF!</v>
      </c>
      <c r="S33" s="24"/>
    </row>
    <row r="34" spans="1:19" ht="12.75">
      <c r="A34" s="23">
        <v>3125</v>
      </c>
      <c r="B34" s="23">
        <v>3125</v>
      </c>
      <c r="C34" s="3" t="s">
        <v>66</v>
      </c>
      <c r="D34" s="22">
        <v>0</v>
      </c>
      <c r="E34" s="22">
        <v>0</v>
      </c>
      <c r="F34" s="22">
        <f t="shared" si="9"/>
        <v>0</v>
      </c>
      <c r="G34" s="22">
        <v>0</v>
      </c>
      <c r="H34" s="22">
        <v>0</v>
      </c>
      <c r="I34" s="22">
        <f t="shared" si="10"/>
        <v>0</v>
      </c>
      <c r="J34" s="22">
        <v>0</v>
      </c>
      <c r="K34" s="22">
        <v>0</v>
      </c>
      <c r="L34" s="22">
        <f t="shared" si="11"/>
        <v>0</v>
      </c>
      <c r="M34" s="22">
        <v>0</v>
      </c>
      <c r="N34" s="22">
        <v>0</v>
      </c>
      <c r="O34" s="22">
        <f t="shared" si="12"/>
        <v>0</v>
      </c>
      <c r="P34" s="22">
        <v>0</v>
      </c>
      <c r="Q34" s="38" t="e">
        <f>M34-#REF!</f>
        <v>#REF!</v>
      </c>
      <c r="S34" s="24"/>
    </row>
    <row r="35" spans="1:19" ht="12.75">
      <c r="A35" s="23">
        <v>3130</v>
      </c>
      <c r="B35" s="23">
        <v>3130</v>
      </c>
      <c r="C35" s="3" t="s">
        <v>67</v>
      </c>
      <c r="D35" s="22">
        <v>0</v>
      </c>
      <c r="E35" s="22">
        <v>0</v>
      </c>
      <c r="F35" s="22">
        <f t="shared" si="9"/>
        <v>0</v>
      </c>
      <c r="G35" s="22">
        <v>0</v>
      </c>
      <c r="H35" s="22">
        <v>0</v>
      </c>
      <c r="I35" s="22">
        <f t="shared" si="10"/>
        <v>0</v>
      </c>
      <c r="J35" s="22">
        <v>350</v>
      </c>
      <c r="K35" s="22">
        <v>0</v>
      </c>
      <c r="L35" s="22">
        <f t="shared" si="11"/>
        <v>350</v>
      </c>
      <c r="M35" s="22">
        <v>350</v>
      </c>
      <c r="N35" s="22">
        <v>0</v>
      </c>
      <c r="O35" s="22">
        <f t="shared" si="12"/>
        <v>350</v>
      </c>
      <c r="P35" s="22">
        <v>0</v>
      </c>
      <c r="Q35" s="38" t="e">
        <f>M35-#REF!</f>
        <v>#REF!</v>
      </c>
      <c r="S35" s="24"/>
    </row>
    <row r="36" spans="1:19" ht="12.75">
      <c r="A36" s="23">
        <v>3200</v>
      </c>
      <c r="B36" s="23">
        <v>3200</v>
      </c>
      <c r="C36" s="3" t="s">
        <v>68</v>
      </c>
      <c r="D36" s="22">
        <v>0</v>
      </c>
      <c r="E36" s="22">
        <v>0</v>
      </c>
      <c r="F36" s="22">
        <f t="shared" si="9"/>
        <v>0</v>
      </c>
      <c r="G36" s="22">
        <v>0</v>
      </c>
      <c r="H36" s="22">
        <v>0</v>
      </c>
      <c r="I36" s="22">
        <f t="shared" si="10"/>
        <v>0</v>
      </c>
      <c r="J36" s="22">
        <v>0</v>
      </c>
      <c r="K36" s="22">
        <v>0</v>
      </c>
      <c r="L36" s="22">
        <f t="shared" si="11"/>
        <v>0</v>
      </c>
      <c r="M36" s="22">
        <v>0</v>
      </c>
      <c r="N36" s="22">
        <v>0</v>
      </c>
      <c r="O36" s="22">
        <f t="shared" si="12"/>
        <v>0</v>
      </c>
      <c r="P36" s="22">
        <v>0</v>
      </c>
      <c r="Q36" s="38" t="e">
        <f>M36-#REF!</f>
        <v>#REF!</v>
      </c>
      <c r="S36" s="24"/>
    </row>
    <row r="37" spans="1:19" ht="12.75">
      <c r="A37" s="23">
        <v>3210</v>
      </c>
      <c r="B37" s="23">
        <v>3210</v>
      </c>
      <c r="C37" s="3" t="s">
        <v>69</v>
      </c>
      <c r="D37" s="22">
        <v>-21473</v>
      </c>
      <c r="E37" s="22">
        <v>50000</v>
      </c>
      <c r="F37" s="22">
        <f t="shared" si="9"/>
        <v>-71473</v>
      </c>
      <c r="G37" s="22">
        <v>1595213</v>
      </c>
      <c r="H37" s="22">
        <v>3800000</v>
      </c>
      <c r="I37" s="22">
        <f t="shared" si="10"/>
        <v>-2204787</v>
      </c>
      <c r="J37" s="22">
        <v>3419089</v>
      </c>
      <c r="K37" s="22">
        <v>4100000</v>
      </c>
      <c r="L37" s="22">
        <f t="shared" si="11"/>
        <v>-680911</v>
      </c>
      <c r="M37" s="22">
        <v>3397581</v>
      </c>
      <c r="N37" s="22">
        <v>4200000</v>
      </c>
      <c r="O37" s="22">
        <f t="shared" si="12"/>
        <v>-802419</v>
      </c>
      <c r="P37" s="22">
        <v>4200000</v>
      </c>
      <c r="Q37" s="38" t="e">
        <f>M37-#REF!</f>
        <v>#REF!</v>
      </c>
      <c r="S37" s="24"/>
    </row>
    <row r="38" spans="1:19" ht="12.75">
      <c r="A38" s="23">
        <v>3215</v>
      </c>
      <c r="B38" s="23">
        <v>3215</v>
      </c>
      <c r="C38" s="3" t="s">
        <v>70</v>
      </c>
      <c r="D38" s="22">
        <v>516016</v>
      </c>
      <c r="E38" s="22">
        <v>475000</v>
      </c>
      <c r="F38" s="22">
        <f t="shared" si="9"/>
        <v>41016</v>
      </c>
      <c r="G38" s="22">
        <v>530253</v>
      </c>
      <c r="H38" s="22">
        <v>500000</v>
      </c>
      <c r="I38" s="22">
        <f t="shared" si="10"/>
        <v>30253</v>
      </c>
      <c r="J38" s="22">
        <v>530253</v>
      </c>
      <c r="K38" s="22">
        <v>500000</v>
      </c>
      <c r="L38" s="22">
        <f t="shared" si="11"/>
        <v>30253</v>
      </c>
      <c r="M38" s="22">
        <v>530253</v>
      </c>
      <c r="N38" s="22">
        <v>500000</v>
      </c>
      <c r="O38" s="22">
        <f t="shared" si="12"/>
        <v>30253</v>
      </c>
      <c r="P38" s="22">
        <v>500000</v>
      </c>
      <c r="Q38" s="38" t="e">
        <f>M38-#REF!</f>
        <v>#REF!</v>
      </c>
      <c r="S38" s="24"/>
    </row>
    <row r="39" spans="1:19" ht="12.75">
      <c r="A39" s="23">
        <v>3217</v>
      </c>
      <c r="B39" s="23">
        <v>3217</v>
      </c>
      <c r="C39" s="3" t="s">
        <v>71</v>
      </c>
      <c r="D39" s="22">
        <v>329685</v>
      </c>
      <c r="E39" s="22">
        <v>300000</v>
      </c>
      <c r="F39" s="22">
        <f t="shared" si="9"/>
        <v>29685</v>
      </c>
      <c r="G39" s="22">
        <v>686370</v>
      </c>
      <c r="H39" s="22">
        <v>750000</v>
      </c>
      <c r="I39" s="22">
        <f t="shared" si="10"/>
        <v>-63630</v>
      </c>
      <c r="J39" s="22">
        <v>943070</v>
      </c>
      <c r="K39" s="22">
        <v>1250000</v>
      </c>
      <c r="L39" s="22">
        <f t="shared" si="11"/>
        <v>-306930</v>
      </c>
      <c r="M39" s="22">
        <v>1232035</v>
      </c>
      <c r="N39" s="22">
        <v>1700000</v>
      </c>
      <c r="O39" s="22">
        <f t="shared" si="12"/>
        <v>-467965</v>
      </c>
      <c r="P39" s="22">
        <v>1700000</v>
      </c>
      <c r="Q39" s="38" t="e">
        <f>M39-#REF!</f>
        <v>#REF!</v>
      </c>
      <c r="S39" s="24"/>
    </row>
    <row r="40" spans="1:19" ht="12.75">
      <c r="A40" s="23">
        <v>3218</v>
      </c>
      <c r="B40" s="23">
        <v>3218</v>
      </c>
      <c r="C40" s="3" t="s">
        <v>72</v>
      </c>
      <c r="D40" s="22">
        <v>17936</v>
      </c>
      <c r="E40" s="22">
        <v>0</v>
      </c>
      <c r="F40" s="22">
        <f t="shared" si="9"/>
        <v>17936</v>
      </c>
      <c r="G40" s="22">
        <v>853000</v>
      </c>
      <c r="H40" s="22">
        <v>850000</v>
      </c>
      <c r="I40" s="22">
        <f t="shared" si="10"/>
        <v>3000</v>
      </c>
      <c r="J40" s="22">
        <v>1014174.64</v>
      </c>
      <c r="K40" s="22">
        <v>1050000</v>
      </c>
      <c r="L40" s="22">
        <f t="shared" si="11"/>
        <v>-35825.359999999986</v>
      </c>
      <c r="M40" s="22">
        <v>1013614.64</v>
      </c>
      <c r="N40" s="22">
        <v>1100000</v>
      </c>
      <c r="O40" s="22">
        <f t="shared" si="12"/>
        <v>-86385.35999999999</v>
      </c>
      <c r="P40" s="22">
        <v>1100000</v>
      </c>
      <c r="Q40" s="38" t="e">
        <f>M40-#REF!</f>
        <v>#REF!</v>
      </c>
      <c r="S40" s="24"/>
    </row>
    <row r="41" spans="1:19" ht="12.75">
      <c r="A41" s="23">
        <v>3220</v>
      </c>
      <c r="B41" s="23">
        <v>3220</v>
      </c>
      <c r="C41" s="3" t="s">
        <v>73</v>
      </c>
      <c r="D41" s="22">
        <v>0</v>
      </c>
      <c r="E41" s="22">
        <v>0</v>
      </c>
      <c r="F41" s="22">
        <f t="shared" si="9"/>
        <v>0</v>
      </c>
      <c r="G41" s="22">
        <v>0</v>
      </c>
      <c r="H41" s="22">
        <v>0</v>
      </c>
      <c r="I41" s="22">
        <f t="shared" si="10"/>
        <v>0</v>
      </c>
      <c r="J41" s="22">
        <v>0</v>
      </c>
      <c r="K41" s="22">
        <v>0</v>
      </c>
      <c r="L41" s="22">
        <f t="shared" si="11"/>
        <v>0</v>
      </c>
      <c r="M41" s="22">
        <v>0</v>
      </c>
      <c r="N41" s="22">
        <v>0</v>
      </c>
      <c r="O41" s="22">
        <f t="shared" si="12"/>
        <v>0</v>
      </c>
      <c r="P41" s="22">
        <v>0</v>
      </c>
      <c r="Q41" s="38" t="e">
        <f>M41-#REF!</f>
        <v>#REF!</v>
      </c>
      <c r="S41" s="24"/>
    </row>
    <row r="42" spans="1:19" ht="12.75">
      <c r="A42" s="23">
        <v>3320</v>
      </c>
      <c r="B42" s="23">
        <v>3320</v>
      </c>
      <c r="C42" s="3" t="s">
        <v>74</v>
      </c>
      <c r="D42" s="22">
        <v>20500</v>
      </c>
      <c r="E42" s="22">
        <v>100000</v>
      </c>
      <c r="F42" s="22">
        <f t="shared" si="9"/>
        <v>-79500</v>
      </c>
      <c r="G42" s="22">
        <v>20500</v>
      </c>
      <c r="H42" s="22">
        <v>400000</v>
      </c>
      <c r="I42" s="22">
        <f t="shared" si="10"/>
        <v>-379500</v>
      </c>
      <c r="J42" s="22">
        <v>20500</v>
      </c>
      <c r="K42" s="22">
        <v>600000</v>
      </c>
      <c r="L42" s="22">
        <f t="shared" si="11"/>
        <v>-579500</v>
      </c>
      <c r="M42" s="22">
        <v>20500</v>
      </c>
      <c r="N42" s="22">
        <v>750000</v>
      </c>
      <c r="O42" s="22">
        <f t="shared" si="12"/>
        <v>-729500</v>
      </c>
      <c r="P42" s="22">
        <v>750000</v>
      </c>
      <c r="Q42" s="38" t="e">
        <f>M42-#REF!</f>
        <v>#REF!</v>
      </c>
      <c r="S42" s="24"/>
    </row>
    <row r="43" spans="1:19" ht="12.75">
      <c r="A43" s="23">
        <v>3321</v>
      </c>
      <c r="B43" s="23">
        <v>3321</v>
      </c>
      <c r="C43" s="3" t="s">
        <v>75</v>
      </c>
      <c r="D43" s="22">
        <v>2400</v>
      </c>
      <c r="E43" s="22">
        <v>0</v>
      </c>
      <c r="F43" s="22">
        <f t="shared" si="9"/>
        <v>2400</v>
      </c>
      <c r="G43" s="22">
        <v>2800</v>
      </c>
      <c r="H43" s="22">
        <v>40000</v>
      </c>
      <c r="I43" s="22">
        <f t="shared" si="10"/>
        <v>-37200</v>
      </c>
      <c r="J43" s="22">
        <v>47637</v>
      </c>
      <c r="K43" s="22">
        <v>40000</v>
      </c>
      <c r="L43" s="22">
        <f t="shared" si="11"/>
        <v>7637</v>
      </c>
      <c r="M43" s="22">
        <v>62592</v>
      </c>
      <c r="N43" s="22">
        <v>42500</v>
      </c>
      <c r="O43" s="22">
        <f t="shared" si="12"/>
        <v>20092</v>
      </c>
      <c r="P43" s="22">
        <v>42500</v>
      </c>
      <c r="Q43" s="38" t="e">
        <f>M43-#REF!</f>
        <v>#REF!</v>
      </c>
      <c r="S43" s="24"/>
    </row>
    <row r="44" spans="1:19" ht="12.75">
      <c r="A44" s="23">
        <v>3325</v>
      </c>
      <c r="B44" s="23">
        <v>3325</v>
      </c>
      <c r="C44" s="3" t="s">
        <v>22</v>
      </c>
      <c r="D44" s="22">
        <v>54898.98</v>
      </c>
      <c r="E44" s="22">
        <v>0</v>
      </c>
      <c r="F44" s="22">
        <f t="shared" si="9"/>
        <v>54898.98</v>
      </c>
      <c r="G44" s="22">
        <v>54898.98</v>
      </c>
      <c r="H44" s="22">
        <v>0</v>
      </c>
      <c r="I44" s="22">
        <f t="shared" si="10"/>
        <v>54898.98</v>
      </c>
      <c r="J44" s="22">
        <v>54898.98</v>
      </c>
      <c r="K44" s="22">
        <v>0</v>
      </c>
      <c r="L44" s="22">
        <f t="shared" si="11"/>
        <v>54898.98</v>
      </c>
      <c r="M44" s="22">
        <v>54198.98</v>
      </c>
      <c r="N44" s="22">
        <v>0</v>
      </c>
      <c r="O44" s="22">
        <f t="shared" si="12"/>
        <v>54198.98</v>
      </c>
      <c r="P44" s="22">
        <v>0</v>
      </c>
      <c r="Q44" s="38" t="e">
        <f>M44-#REF!</f>
        <v>#REF!</v>
      </c>
      <c r="S44" s="24"/>
    </row>
    <row r="45" spans="1:19" ht="12.75">
      <c r="A45" s="23">
        <v>3350</v>
      </c>
      <c r="B45" s="23">
        <v>3350</v>
      </c>
      <c r="C45" s="3" t="s">
        <v>76</v>
      </c>
      <c r="D45" s="22">
        <v>0</v>
      </c>
      <c r="E45" s="22">
        <v>0</v>
      </c>
      <c r="F45" s="22">
        <f t="shared" si="9"/>
        <v>0</v>
      </c>
      <c r="G45" s="22">
        <v>0</v>
      </c>
      <c r="H45" s="22">
        <v>0</v>
      </c>
      <c r="I45" s="22">
        <f t="shared" si="10"/>
        <v>0</v>
      </c>
      <c r="J45" s="22">
        <v>13990</v>
      </c>
      <c r="K45" s="22">
        <v>0</v>
      </c>
      <c r="L45" s="22">
        <f t="shared" si="11"/>
        <v>13990</v>
      </c>
      <c r="M45" s="22">
        <v>20395</v>
      </c>
      <c r="N45" s="22">
        <v>0</v>
      </c>
      <c r="O45" s="22">
        <f t="shared" si="12"/>
        <v>20395</v>
      </c>
      <c r="P45" s="22">
        <v>0</v>
      </c>
      <c r="Q45" s="38" t="e">
        <f>M45-#REF!</f>
        <v>#REF!</v>
      </c>
      <c r="S45" s="24"/>
    </row>
    <row r="46" spans="1:19" ht="12.75">
      <c r="A46" s="23">
        <v>3360</v>
      </c>
      <c r="B46" s="23">
        <v>3360</v>
      </c>
      <c r="C46" s="3" t="s">
        <v>77</v>
      </c>
      <c r="D46" s="22">
        <v>0</v>
      </c>
      <c r="E46" s="22">
        <v>0</v>
      </c>
      <c r="F46" s="22">
        <f t="shared" si="9"/>
        <v>0</v>
      </c>
      <c r="G46" s="22">
        <v>0</v>
      </c>
      <c r="H46" s="22">
        <v>0</v>
      </c>
      <c r="I46" s="22">
        <f t="shared" si="10"/>
        <v>0</v>
      </c>
      <c r="J46" s="22">
        <v>0</v>
      </c>
      <c r="K46" s="22">
        <v>0</v>
      </c>
      <c r="L46" s="22">
        <f t="shared" si="11"/>
        <v>0</v>
      </c>
      <c r="M46" s="22">
        <v>0</v>
      </c>
      <c r="N46" s="22">
        <v>0</v>
      </c>
      <c r="O46" s="22">
        <f t="shared" si="12"/>
        <v>0</v>
      </c>
      <c r="P46" s="22">
        <v>0</v>
      </c>
      <c r="Q46" s="38" t="e">
        <f>M46-#REF!</f>
        <v>#REF!</v>
      </c>
      <c r="S46" s="24"/>
    </row>
    <row r="47" spans="1:19" ht="12.75">
      <c r="A47" s="23">
        <v>3440</v>
      </c>
      <c r="B47" s="23">
        <v>3440</v>
      </c>
      <c r="C47" s="3" t="s">
        <v>27</v>
      </c>
      <c r="D47" s="22">
        <v>11667</v>
      </c>
      <c r="E47" s="22">
        <v>0</v>
      </c>
      <c r="F47" s="22">
        <f t="shared" si="9"/>
        <v>11667</v>
      </c>
      <c r="G47" s="22">
        <v>11667</v>
      </c>
      <c r="H47" s="22">
        <v>0</v>
      </c>
      <c r="I47" s="22">
        <f t="shared" si="10"/>
        <v>11667</v>
      </c>
      <c r="J47" s="22">
        <v>11667</v>
      </c>
      <c r="K47" s="22">
        <v>0</v>
      </c>
      <c r="L47" s="22">
        <f t="shared" si="11"/>
        <v>11667</v>
      </c>
      <c r="M47" s="22">
        <v>44760.85</v>
      </c>
      <c r="N47" s="22">
        <v>0</v>
      </c>
      <c r="O47" s="22">
        <f t="shared" si="12"/>
        <v>44760.85</v>
      </c>
      <c r="P47" s="22">
        <v>0</v>
      </c>
      <c r="Q47" s="38" t="e">
        <f>M47-#REF!</f>
        <v>#REF!</v>
      </c>
      <c r="S47" s="24"/>
    </row>
    <row r="48" spans="1:19" ht="12.75">
      <c r="A48" s="23">
        <v>3500</v>
      </c>
      <c r="B48" s="23">
        <v>3500</v>
      </c>
      <c r="C48" s="3" t="s">
        <v>23</v>
      </c>
      <c r="D48" s="22">
        <v>0</v>
      </c>
      <c r="E48" s="22">
        <v>0</v>
      </c>
      <c r="F48" s="22">
        <f t="shared" si="9"/>
        <v>0</v>
      </c>
      <c r="G48" s="22">
        <v>0</v>
      </c>
      <c r="H48" s="22">
        <v>0</v>
      </c>
      <c r="I48" s="22">
        <f t="shared" si="10"/>
        <v>0</v>
      </c>
      <c r="J48" s="22">
        <v>0</v>
      </c>
      <c r="K48" s="22">
        <v>0</v>
      </c>
      <c r="L48" s="22">
        <f t="shared" si="11"/>
        <v>0</v>
      </c>
      <c r="M48" s="22">
        <v>0</v>
      </c>
      <c r="N48" s="22">
        <v>0</v>
      </c>
      <c r="O48" s="22">
        <f t="shared" si="12"/>
        <v>0</v>
      </c>
      <c r="P48" s="22">
        <v>0</v>
      </c>
      <c r="Q48" s="38" t="e">
        <f>M48-#REF!</f>
        <v>#REF!</v>
      </c>
      <c r="S48" s="24"/>
    </row>
    <row r="49" spans="1:19" ht="12.75">
      <c r="A49" s="23">
        <v>3605</v>
      </c>
      <c r="B49" s="23">
        <v>3605</v>
      </c>
      <c r="C49" s="3" t="s">
        <v>78</v>
      </c>
      <c r="D49" s="22">
        <v>0</v>
      </c>
      <c r="E49" s="22">
        <v>5000</v>
      </c>
      <c r="F49" s="22">
        <f t="shared" si="9"/>
        <v>-5000</v>
      </c>
      <c r="G49" s="22">
        <v>0</v>
      </c>
      <c r="H49" s="22">
        <v>5000</v>
      </c>
      <c r="I49" s="22">
        <f t="shared" si="10"/>
        <v>-5000</v>
      </c>
      <c r="J49" s="22">
        <v>15000</v>
      </c>
      <c r="K49" s="22">
        <v>10000</v>
      </c>
      <c r="L49" s="22">
        <f t="shared" si="11"/>
        <v>5000</v>
      </c>
      <c r="M49" s="22">
        <v>20000</v>
      </c>
      <c r="N49" s="22">
        <v>15000</v>
      </c>
      <c r="O49" s="22">
        <f t="shared" si="12"/>
        <v>5000</v>
      </c>
      <c r="P49" s="22">
        <v>15000</v>
      </c>
      <c r="Q49" s="38" t="e">
        <f>M49-#REF!</f>
        <v>#REF!</v>
      </c>
      <c r="S49" s="24"/>
    </row>
    <row r="50" spans="1:19" ht="12.75">
      <c r="A50" s="23">
        <v>3610</v>
      </c>
      <c r="B50" s="23">
        <v>3610</v>
      </c>
      <c r="C50" s="3" t="s">
        <v>79</v>
      </c>
      <c r="D50" s="22">
        <v>0</v>
      </c>
      <c r="E50" s="22">
        <v>0</v>
      </c>
      <c r="F50" s="22">
        <f t="shared" si="9"/>
        <v>0</v>
      </c>
      <c r="G50" s="22">
        <v>0</v>
      </c>
      <c r="H50" s="22">
        <v>0</v>
      </c>
      <c r="I50" s="22">
        <f t="shared" si="10"/>
        <v>0</v>
      </c>
      <c r="J50" s="22">
        <v>0</v>
      </c>
      <c r="K50" s="22">
        <v>0</v>
      </c>
      <c r="L50" s="22">
        <f t="shared" si="11"/>
        <v>0</v>
      </c>
      <c r="M50" s="22">
        <v>0</v>
      </c>
      <c r="N50" s="22">
        <v>0</v>
      </c>
      <c r="O50" s="22">
        <f t="shared" si="12"/>
        <v>0</v>
      </c>
      <c r="P50" s="22">
        <v>0</v>
      </c>
      <c r="Q50" s="38" t="e">
        <f>M50-#REF!</f>
        <v>#REF!</v>
      </c>
      <c r="S50" s="24"/>
    </row>
    <row r="51" spans="1:19" ht="12.75">
      <c r="A51" s="23"/>
      <c r="B51" s="23"/>
      <c r="C51" s="14" t="s">
        <v>6</v>
      </c>
      <c r="D51" s="15">
        <f>SUM(D32:D50)</f>
        <v>1291129.98</v>
      </c>
      <c r="E51" s="15">
        <f>SUM(E32:E50)</f>
        <v>955000</v>
      </c>
      <c r="F51" s="15">
        <f t="shared" si="9"/>
        <v>336129.98</v>
      </c>
      <c r="G51" s="15">
        <f>SUM(G32:G50)</f>
        <v>4092819.18</v>
      </c>
      <c r="H51" s="15">
        <f>SUM(H32:H50)</f>
        <v>6395000</v>
      </c>
      <c r="I51" s="15">
        <f t="shared" si="10"/>
        <v>-2302180.82</v>
      </c>
      <c r="J51" s="15">
        <f>SUM(J32:J50)</f>
        <v>6408746.82</v>
      </c>
      <c r="K51" s="15">
        <f>SUM(K32:K50)</f>
        <v>7625000</v>
      </c>
      <c r="L51" s="15">
        <f t="shared" si="11"/>
        <v>-1216253.1799999997</v>
      </c>
      <c r="M51" s="15">
        <f>SUM(M32:M50)</f>
        <v>6819907.67</v>
      </c>
      <c r="N51" s="15">
        <f>SUM(N32:N50)</f>
        <v>8407500</v>
      </c>
      <c r="O51" s="15">
        <f t="shared" si="12"/>
        <v>-1587592.33</v>
      </c>
      <c r="P51" s="15">
        <f>SUM(P32:P50)</f>
        <v>8407500</v>
      </c>
      <c r="Q51" s="39" t="e">
        <f>M51-#REF!</f>
        <v>#REF!</v>
      </c>
      <c r="S51" s="24"/>
    </row>
    <row r="52" spans="1:19" ht="12.75">
      <c r="A52" s="23"/>
      <c r="B52" s="23"/>
      <c r="C52" s="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38"/>
      <c r="S52" s="24"/>
    </row>
    <row r="53" spans="1:19" ht="12.75">
      <c r="A53" s="23">
        <v>3240</v>
      </c>
      <c r="B53" s="23">
        <v>3240</v>
      </c>
      <c r="C53" s="3" t="s">
        <v>80</v>
      </c>
      <c r="D53" s="22">
        <v>612979</v>
      </c>
      <c r="E53" s="22">
        <v>0</v>
      </c>
      <c r="F53" s="22">
        <f aca="true" t="shared" si="13" ref="F53:F59">D53-E53</f>
        <v>612979</v>
      </c>
      <c r="G53" s="22">
        <v>1081754</v>
      </c>
      <c r="H53" s="22">
        <v>375000</v>
      </c>
      <c r="I53" s="22">
        <f aca="true" t="shared" si="14" ref="I53:I59">G53-H53</f>
        <v>706754</v>
      </c>
      <c r="J53" s="22">
        <v>1158626</v>
      </c>
      <c r="K53" s="22">
        <v>525000</v>
      </c>
      <c r="L53" s="22">
        <f aca="true" t="shared" si="15" ref="L53:L59">J53-K53</f>
        <v>633626</v>
      </c>
      <c r="M53" s="22">
        <v>1363133</v>
      </c>
      <c r="N53" s="22">
        <v>710000</v>
      </c>
      <c r="O53" s="22">
        <f aca="true" t="shared" si="16" ref="O53:O59">M53-N53</f>
        <v>653133</v>
      </c>
      <c r="P53" s="22">
        <v>710000</v>
      </c>
      <c r="Q53" s="38" t="e">
        <f>M53-#REF!</f>
        <v>#REF!</v>
      </c>
      <c r="S53" s="24"/>
    </row>
    <row r="54" spans="1:19" ht="12.75">
      <c r="A54" s="23">
        <v>3441</v>
      </c>
      <c r="B54" s="23">
        <v>3441</v>
      </c>
      <c r="C54" s="3" t="s">
        <v>81</v>
      </c>
      <c r="D54" s="22">
        <v>0</v>
      </c>
      <c r="E54" s="22">
        <v>0</v>
      </c>
      <c r="F54" s="22">
        <f t="shared" si="13"/>
        <v>0</v>
      </c>
      <c r="G54" s="22">
        <v>0</v>
      </c>
      <c r="H54" s="22">
        <v>0</v>
      </c>
      <c r="I54" s="22">
        <f t="shared" si="14"/>
        <v>0</v>
      </c>
      <c r="J54" s="22">
        <v>0</v>
      </c>
      <c r="K54" s="22">
        <v>0</v>
      </c>
      <c r="L54" s="22">
        <f t="shared" si="15"/>
        <v>0</v>
      </c>
      <c r="M54" s="22">
        <v>541509</v>
      </c>
      <c r="N54" s="22">
        <v>370000</v>
      </c>
      <c r="O54" s="22">
        <f t="shared" si="16"/>
        <v>171509</v>
      </c>
      <c r="P54" s="22">
        <v>370000</v>
      </c>
      <c r="Q54" s="38" t="e">
        <f>M54-#REF!</f>
        <v>#REF!</v>
      </c>
      <c r="S54" s="24"/>
    </row>
    <row r="55" spans="1:19" ht="12.75">
      <c r="A55" s="23">
        <v>3461</v>
      </c>
      <c r="B55" s="23">
        <v>3461</v>
      </c>
      <c r="C55" s="3" t="s">
        <v>82</v>
      </c>
      <c r="D55" s="22">
        <v>0</v>
      </c>
      <c r="E55" s="22">
        <v>0</v>
      </c>
      <c r="F55" s="22">
        <f t="shared" si="13"/>
        <v>0</v>
      </c>
      <c r="G55" s="22">
        <v>0</v>
      </c>
      <c r="H55" s="22">
        <v>0</v>
      </c>
      <c r="I55" s="22">
        <f t="shared" si="14"/>
        <v>0</v>
      </c>
      <c r="J55" s="22">
        <v>627911</v>
      </c>
      <c r="K55" s="22">
        <v>425000</v>
      </c>
      <c r="L55" s="22">
        <f t="shared" si="15"/>
        <v>202911</v>
      </c>
      <c r="M55" s="22">
        <v>627911</v>
      </c>
      <c r="N55" s="22">
        <v>425000</v>
      </c>
      <c r="O55" s="22">
        <f t="shared" si="16"/>
        <v>202911</v>
      </c>
      <c r="P55" s="22">
        <v>425000</v>
      </c>
      <c r="Q55" s="38" t="e">
        <f>M55-#REF!</f>
        <v>#REF!</v>
      </c>
      <c r="S55" s="24"/>
    </row>
    <row r="56" spans="1:17" ht="12.75">
      <c r="A56" s="23">
        <v>3630</v>
      </c>
      <c r="B56" s="23">
        <v>3630</v>
      </c>
      <c r="C56" s="3" t="s">
        <v>83</v>
      </c>
      <c r="D56" s="22">
        <v>0</v>
      </c>
      <c r="E56" s="22">
        <v>0</v>
      </c>
      <c r="F56" s="22">
        <f t="shared" si="13"/>
        <v>0</v>
      </c>
      <c r="G56" s="22">
        <v>0</v>
      </c>
      <c r="H56" s="22">
        <v>0</v>
      </c>
      <c r="I56" s="22">
        <f t="shared" si="14"/>
        <v>0</v>
      </c>
      <c r="J56" s="22">
        <v>0</v>
      </c>
      <c r="K56" s="22">
        <v>0</v>
      </c>
      <c r="L56" s="22">
        <f t="shared" si="15"/>
        <v>0</v>
      </c>
      <c r="M56" s="22">
        <v>0</v>
      </c>
      <c r="N56" s="22">
        <v>0</v>
      </c>
      <c r="O56" s="22">
        <f t="shared" si="16"/>
        <v>0</v>
      </c>
      <c r="P56" s="22">
        <v>0</v>
      </c>
      <c r="Q56" s="38" t="e">
        <f>M56-#REF!</f>
        <v>#REF!</v>
      </c>
    </row>
    <row r="57" spans="1:17" ht="12.75">
      <c r="A57" s="23">
        <v>3800</v>
      </c>
      <c r="B57" s="23">
        <v>3800</v>
      </c>
      <c r="C57" s="3" t="s">
        <v>161</v>
      </c>
      <c r="D57" s="22">
        <v>0</v>
      </c>
      <c r="E57" s="22">
        <v>0</v>
      </c>
      <c r="F57" s="22">
        <f>D57-E57</f>
        <v>0</v>
      </c>
      <c r="G57" s="22">
        <v>66.08</v>
      </c>
      <c r="H57" s="22">
        <v>0</v>
      </c>
      <c r="I57" s="22">
        <f>G57-H57</f>
        <v>66.08</v>
      </c>
      <c r="J57" s="22">
        <v>0</v>
      </c>
      <c r="K57" s="22">
        <v>0</v>
      </c>
      <c r="L57" s="22">
        <f>J57-K57</f>
        <v>0</v>
      </c>
      <c r="M57" s="22">
        <v>0</v>
      </c>
      <c r="N57" s="22">
        <v>0</v>
      </c>
      <c r="O57" s="22">
        <f>M57-N57</f>
        <v>0</v>
      </c>
      <c r="P57" s="22">
        <v>0</v>
      </c>
      <c r="Q57" s="38" t="e">
        <f>M57-#REF!</f>
        <v>#REF!</v>
      </c>
    </row>
    <row r="58" spans="1:17" ht="12.75">
      <c r="A58" s="23">
        <v>3990</v>
      </c>
      <c r="B58" s="23">
        <v>3990</v>
      </c>
      <c r="C58" s="3" t="s">
        <v>84</v>
      </c>
      <c r="D58" s="22">
        <v>200</v>
      </c>
      <c r="E58" s="22">
        <v>0</v>
      </c>
      <c r="F58" s="22">
        <f t="shared" si="13"/>
        <v>200</v>
      </c>
      <c r="G58" s="22">
        <v>4273.76</v>
      </c>
      <c r="H58" s="22">
        <v>0</v>
      </c>
      <c r="I58" s="22">
        <f t="shared" si="14"/>
        <v>4273.76</v>
      </c>
      <c r="J58" s="22">
        <v>5822.59</v>
      </c>
      <c r="K58" s="22">
        <v>5000</v>
      </c>
      <c r="L58" s="22">
        <f t="shared" si="15"/>
        <v>822.5900000000001</v>
      </c>
      <c r="M58" s="22">
        <v>19710.09</v>
      </c>
      <c r="N58" s="22">
        <v>45000</v>
      </c>
      <c r="O58" s="22">
        <f t="shared" si="16"/>
        <v>-25289.91</v>
      </c>
      <c r="P58" s="22">
        <v>45000</v>
      </c>
      <c r="Q58" s="38" t="e">
        <f>M58-#REF!</f>
        <v>#REF!</v>
      </c>
    </row>
    <row r="59" spans="1:17" ht="12.75">
      <c r="A59" s="23">
        <v>3995</v>
      </c>
      <c r="B59" s="23">
        <v>3995</v>
      </c>
      <c r="C59" s="3" t="s">
        <v>28</v>
      </c>
      <c r="D59" s="22">
        <v>0</v>
      </c>
      <c r="E59" s="22">
        <v>0</v>
      </c>
      <c r="F59" s="22">
        <f t="shared" si="13"/>
        <v>0</v>
      </c>
      <c r="G59" s="22">
        <v>0</v>
      </c>
      <c r="H59" s="22">
        <v>0</v>
      </c>
      <c r="I59" s="22">
        <f t="shared" si="14"/>
        <v>0</v>
      </c>
      <c r="J59" s="22">
        <v>0</v>
      </c>
      <c r="K59" s="22">
        <v>0</v>
      </c>
      <c r="L59" s="22">
        <f t="shared" si="15"/>
        <v>0</v>
      </c>
      <c r="M59" s="22">
        <v>0</v>
      </c>
      <c r="N59" s="22">
        <v>0</v>
      </c>
      <c r="O59" s="22">
        <f t="shared" si="16"/>
        <v>0</v>
      </c>
      <c r="P59" s="22">
        <v>0</v>
      </c>
      <c r="Q59" s="38" t="e">
        <f>M59-#REF!</f>
        <v>#REF!</v>
      </c>
    </row>
    <row r="60" spans="1:17" ht="12.75">
      <c r="A60" s="23"/>
      <c r="B60" s="23"/>
      <c r="C60" s="14" t="s">
        <v>15</v>
      </c>
      <c r="D60" s="15">
        <f>SUM(D53:D59)</f>
        <v>613179</v>
      </c>
      <c r="E60" s="15">
        <f aca="true" t="shared" si="17" ref="E60:P60">SUM(E53:E59)</f>
        <v>0</v>
      </c>
      <c r="F60" s="15">
        <f t="shared" si="17"/>
        <v>613179</v>
      </c>
      <c r="G60" s="15">
        <f t="shared" si="17"/>
        <v>1086093.84</v>
      </c>
      <c r="H60" s="15">
        <f t="shared" si="17"/>
        <v>375000</v>
      </c>
      <c r="I60" s="15">
        <f t="shared" si="17"/>
        <v>711093.84</v>
      </c>
      <c r="J60" s="15">
        <f t="shared" si="17"/>
        <v>1792359.59</v>
      </c>
      <c r="K60" s="15">
        <f t="shared" si="17"/>
        <v>955000</v>
      </c>
      <c r="L60" s="15">
        <f t="shared" si="17"/>
        <v>837359.59</v>
      </c>
      <c r="M60" s="15">
        <f t="shared" si="17"/>
        <v>2552263.09</v>
      </c>
      <c r="N60" s="15">
        <f t="shared" si="17"/>
        <v>1550000</v>
      </c>
      <c r="O60" s="15">
        <f t="shared" si="17"/>
        <v>1002263.09</v>
      </c>
      <c r="P60" s="15">
        <f t="shared" si="17"/>
        <v>1550000</v>
      </c>
      <c r="Q60" s="39" t="e">
        <f>M60-#REF!</f>
        <v>#REF!</v>
      </c>
    </row>
    <row r="61" spans="1:17" ht="12.75">
      <c r="A61" s="19"/>
      <c r="B61" s="19"/>
      <c r="C61" s="14" t="s">
        <v>2</v>
      </c>
      <c r="D61" s="15">
        <f>D51+D60</f>
        <v>1904308.98</v>
      </c>
      <c r="E61" s="15">
        <f aca="true" t="shared" si="18" ref="E61:P61">E51+E60</f>
        <v>955000</v>
      </c>
      <c r="F61" s="15">
        <f t="shared" si="18"/>
        <v>949308.98</v>
      </c>
      <c r="G61" s="15">
        <f t="shared" si="18"/>
        <v>5178913.0200000005</v>
      </c>
      <c r="H61" s="15">
        <f t="shared" si="18"/>
        <v>6770000</v>
      </c>
      <c r="I61" s="15">
        <f t="shared" si="18"/>
        <v>-1591086.98</v>
      </c>
      <c r="J61" s="15">
        <f t="shared" si="18"/>
        <v>8201106.41</v>
      </c>
      <c r="K61" s="15">
        <f t="shared" si="18"/>
        <v>8580000</v>
      </c>
      <c r="L61" s="15">
        <f t="shared" si="18"/>
        <v>-378893.58999999973</v>
      </c>
      <c r="M61" s="15">
        <f t="shared" si="18"/>
        <v>9372170.76</v>
      </c>
      <c r="N61" s="15">
        <f t="shared" si="18"/>
        <v>9957500</v>
      </c>
      <c r="O61" s="15">
        <f t="shared" si="18"/>
        <v>-585329.2400000001</v>
      </c>
      <c r="P61" s="15">
        <f t="shared" si="18"/>
        <v>9957500</v>
      </c>
      <c r="Q61" s="39" t="e">
        <f>M61-#REF!</f>
        <v>#REF!</v>
      </c>
    </row>
    <row r="62" spans="1:17" ht="12.75">
      <c r="A62" s="23"/>
      <c r="B62" s="23"/>
      <c r="C62" s="3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38"/>
    </row>
    <row r="63" spans="1:17" ht="12.75">
      <c r="A63" s="23">
        <v>4220</v>
      </c>
      <c r="B63" s="23">
        <v>4220</v>
      </c>
      <c r="C63" s="3" t="s">
        <v>86</v>
      </c>
      <c r="D63" s="22">
        <v>240825</v>
      </c>
      <c r="E63" s="22">
        <v>150000</v>
      </c>
      <c r="F63" s="22">
        <f aca="true" t="shared" si="19" ref="F63:F76">+E63-D63</f>
        <v>-90825</v>
      </c>
      <c r="G63" s="22">
        <v>251625</v>
      </c>
      <c r="H63" s="22">
        <v>325000</v>
      </c>
      <c r="I63" s="22">
        <f aca="true" t="shared" si="20" ref="I63:I75">G63-H63</f>
        <v>-73375</v>
      </c>
      <c r="J63" s="22">
        <v>284620.48</v>
      </c>
      <c r="K63" s="22">
        <v>375000</v>
      </c>
      <c r="L63" s="22">
        <f aca="true" t="shared" si="21" ref="L63:L75">J63-K63</f>
        <v>-90379.52000000002</v>
      </c>
      <c r="M63" s="22">
        <v>366565.48</v>
      </c>
      <c r="N63" s="22">
        <v>405300</v>
      </c>
      <c r="O63" s="22">
        <f aca="true" t="shared" si="22" ref="O63:O75">M63-N63</f>
        <v>-38734.52000000002</v>
      </c>
      <c r="P63" s="22">
        <v>405300</v>
      </c>
      <c r="Q63" s="38" t="e">
        <f>M63-#REF!</f>
        <v>#REF!</v>
      </c>
    </row>
    <row r="64" spans="1:17" ht="12.75">
      <c r="A64" s="23">
        <v>4221</v>
      </c>
      <c r="B64" s="23">
        <v>4221</v>
      </c>
      <c r="C64" s="3" t="s">
        <v>29</v>
      </c>
      <c r="D64" s="22">
        <v>1000</v>
      </c>
      <c r="E64" s="22">
        <v>5000</v>
      </c>
      <c r="F64" s="22">
        <f t="shared" si="19"/>
        <v>4000</v>
      </c>
      <c r="G64" s="22">
        <v>1000</v>
      </c>
      <c r="H64" s="22">
        <v>35000</v>
      </c>
      <c r="I64" s="22">
        <f t="shared" si="20"/>
        <v>-34000</v>
      </c>
      <c r="J64" s="22">
        <v>16000</v>
      </c>
      <c r="K64" s="22">
        <v>40000</v>
      </c>
      <c r="L64" s="22">
        <f t="shared" si="21"/>
        <v>-24000</v>
      </c>
      <c r="M64" s="22">
        <v>35500</v>
      </c>
      <c r="N64" s="22">
        <v>60000</v>
      </c>
      <c r="O64" s="22">
        <f t="shared" si="22"/>
        <v>-24500</v>
      </c>
      <c r="P64" s="22">
        <v>60000</v>
      </c>
      <c r="Q64" s="38" t="e">
        <f>M64-#REF!</f>
        <v>#REF!</v>
      </c>
    </row>
    <row r="65" spans="1:17" ht="12.75">
      <c r="A65" s="23">
        <v>4230</v>
      </c>
      <c r="B65" s="23">
        <v>4230</v>
      </c>
      <c r="C65" s="3" t="s">
        <v>170</v>
      </c>
      <c r="D65" s="22">
        <v>28086</v>
      </c>
      <c r="E65" s="22">
        <v>10000</v>
      </c>
      <c r="F65" s="22">
        <f t="shared" si="19"/>
        <v>-18086</v>
      </c>
      <c r="G65" s="22">
        <v>20298</v>
      </c>
      <c r="H65" s="22">
        <v>25000</v>
      </c>
      <c r="I65" s="22">
        <f>G65-H65</f>
        <v>-4702</v>
      </c>
      <c r="J65" s="22">
        <v>20298</v>
      </c>
      <c r="K65" s="22">
        <v>25000</v>
      </c>
      <c r="L65" s="22">
        <f>J65-K65</f>
        <v>-4702</v>
      </c>
      <c r="M65" s="22">
        <v>44508</v>
      </c>
      <c r="N65" s="22">
        <v>25000</v>
      </c>
      <c r="O65" s="22">
        <f>M65-N65</f>
        <v>19508</v>
      </c>
      <c r="P65" s="22">
        <v>25000</v>
      </c>
      <c r="Q65" s="38" t="e">
        <f>M65-#REF!</f>
        <v>#REF!</v>
      </c>
    </row>
    <row r="66" spans="1:17" ht="12.75">
      <c r="A66" s="23">
        <v>4241</v>
      </c>
      <c r="B66" s="23">
        <v>4241</v>
      </c>
      <c r="C66" s="3" t="s">
        <v>88</v>
      </c>
      <c r="D66" s="22">
        <v>119485.24</v>
      </c>
      <c r="E66" s="22">
        <v>100000</v>
      </c>
      <c r="F66" s="22">
        <f t="shared" si="19"/>
        <v>-19485.240000000005</v>
      </c>
      <c r="G66" s="22">
        <v>94915.24</v>
      </c>
      <c r="H66" s="22">
        <v>320000</v>
      </c>
      <c r="I66" s="22">
        <f t="shared" si="20"/>
        <v>-225084.76</v>
      </c>
      <c r="J66" s="22">
        <v>296620.34</v>
      </c>
      <c r="K66" s="22">
        <v>540000</v>
      </c>
      <c r="L66" s="22">
        <f t="shared" si="21"/>
        <v>-243379.65999999997</v>
      </c>
      <c r="M66" s="22">
        <v>507514.95</v>
      </c>
      <c r="N66" s="22">
        <v>660000</v>
      </c>
      <c r="O66" s="22">
        <f t="shared" si="22"/>
        <v>-152485.05</v>
      </c>
      <c r="P66" s="22">
        <v>660000</v>
      </c>
      <c r="Q66" s="38" t="e">
        <f>M66-#REF!</f>
        <v>#REF!</v>
      </c>
    </row>
    <row r="67" spans="1:17" ht="12.75">
      <c r="A67" s="23">
        <v>4247</v>
      </c>
      <c r="B67" s="23">
        <v>4247</v>
      </c>
      <c r="C67" s="3" t="s">
        <v>30</v>
      </c>
      <c r="D67" s="22">
        <v>152040</v>
      </c>
      <c r="E67" s="22">
        <v>0</v>
      </c>
      <c r="F67" s="22">
        <f>+E67-D67</f>
        <v>-152040</v>
      </c>
      <c r="G67" s="22">
        <v>152040</v>
      </c>
      <c r="H67" s="22">
        <v>0</v>
      </c>
      <c r="I67" s="22">
        <f>G67-H67</f>
        <v>152040</v>
      </c>
      <c r="J67" s="22">
        <v>152040</v>
      </c>
      <c r="K67" s="22">
        <v>0</v>
      </c>
      <c r="L67" s="22">
        <f>J67-K67</f>
        <v>152040</v>
      </c>
      <c r="M67" s="22">
        <v>152040</v>
      </c>
      <c r="N67" s="22">
        <v>0</v>
      </c>
      <c r="O67" s="22">
        <f>M67-N67</f>
        <v>152040</v>
      </c>
      <c r="P67" s="22">
        <v>0</v>
      </c>
      <c r="Q67" s="38"/>
    </row>
    <row r="68" spans="1:17" ht="12.75">
      <c r="A68" s="23">
        <v>4280</v>
      </c>
      <c r="B68" s="23">
        <v>4280</v>
      </c>
      <c r="C68" s="3" t="s">
        <v>90</v>
      </c>
      <c r="D68" s="22">
        <v>23818</v>
      </c>
      <c r="E68" s="22">
        <v>30000</v>
      </c>
      <c r="F68" s="22">
        <f t="shared" si="19"/>
        <v>6182</v>
      </c>
      <c r="G68" s="22">
        <v>28112</v>
      </c>
      <c r="H68" s="22">
        <v>185000</v>
      </c>
      <c r="I68" s="22">
        <f t="shared" si="20"/>
        <v>-156888</v>
      </c>
      <c r="J68" s="22">
        <v>86769.4</v>
      </c>
      <c r="K68" s="22">
        <v>250000</v>
      </c>
      <c r="L68" s="22">
        <f t="shared" si="21"/>
        <v>-163230.6</v>
      </c>
      <c r="M68" s="22">
        <v>151114.05</v>
      </c>
      <c r="N68" s="22">
        <v>320000</v>
      </c>
      <c r="O68" s="22">
        <f t="shared" si="22"/>
        <v>-168885.95</v>
      </c>
      <c r="P68" s="22">
        <v>320000</v>
      </c>
      <c r="Q68" s="38" t="e">
        <f>M68-#REF!</f>
        <v>#REF!</v>
      </c>
    </row>
    <row r="69" spans="1:17" ht="12.75">
      <c r="A69" s="23">
        <v>6550</v>
      </c>
      <c r="B69" s="23">
        <v>6550</v>
      </c>
      <c r="C69" s="3" t="s">
        <v>111</v>
      </c>
      <c r="D69" s="22">
        <v>159761.25</v>
      </c>
      <c r="E69" s="22">
        <v>140000</v>
      </c>
      <c r="F69" s="22">
        <f t="shared" si="19"/>
        <v>-19761.25</v>
      </c>
      <c r="G69" s="22">
        <v>307731.86</v>
      </c>
      <c r="H69" s="22">
        <v>350000</v>
      </c>
      <c r="I69" s="22">
        <f t="shared" si="20"/>
        <v>-42268.140000000014</v>
      </c>
      <c r="J69" s="22">
        <v>621130.61</v>
      </c>
      <c r="K69" s="22">
        <v>375000</v>
      </c>
      <c r="L69" s="22">
        <f t="shared" si="21"/>
        <v>246130.61</v>
      </c>
      <c r="M69" s="22">
        <v>729764.11</v>
      </c>
      <c r="N69" s="22">
        <v>390000</v>
      </c>
      <c r="O69" s="22">
        <f t="shared" si="22"/>
        <v>339764.11</v>
      </c>
      <c r="P69" s="22">
        <v>390000</v>
      </c>
      <c r="Q69" s="38" t="e">
        <f>M69-#REF!</f>
        <v>#REF!</v>
      </c>
    </row>
    <row r="70" spans="1:17" ht="12.75">
      <c r="A70" s="23">
        <v>6555</v>
      </c>
      <c r="B70" s="23">
        <v>6555</v>
      </c>
      <c r="C70" s="3" t="s">
        <v>112</v>
      </c>
      <c r="D70" s="22">
        <v>0</v>
      </c>
      <c r="E70" s="22">
        <v>0</v>
      </c>
      <c r="F70" s="22">
        <f t="shared" si="19"/>
        <v>0</v>
      </c>
      <c r="G70" s="22">
        <v>0</v>
      </c>
      <c r="H70" s="22">
        <v>0</v>
      </c>
      <c r="I70" s="22">
        <f t="shared" si="20"/>
        <v>0</v>
      </c>
      <c r="J70" s="22">
        <v>0</v>
      </c>
      <c r="K70" s="22">
        <v>0</v>
      </c>
      <c r="L70" s="22">
        <f t="shared" si="21"/>
        <v>0</v>
      </c>
      <c r="M70" s="22">
        <v>0</v>
      </c>
      <c r="N70" s="22">
        <v>0</v>
      </c>
      <c r="O70" s="22">
        <f t="shared" si="22"/>
        <v>0</v>
      </c>
      <c r="P70" s="22">
        <v>0</v>
      </c>
      <c r="Q70" s="38" t="e">
        <f>M70-#REF!</f>
        <v>#REF!</v>
      </c>
    </row>
    <row r="71" spans="1:17" ht="12.75">
      <c r="A71" s="19"/>
      <c r="B71" s="19"/>
      <c r="C71" s="14" t="s">
        <v>46</v>
      </c>
      <c r="D71" s="15">
        <f>SUM(D63:D70)</f>
        <v>725015.49</v>
      </c>
      <c r="E71" s="15">
        <f aca="true" t="shared" si="23" ref="E71:P71">SUM(E63:E70)</f>
        <v>435000</v>
      </c>
      <c r="F71" s="15">
        <f t="shared" si="23"/>
        <v>-290015.49</v>
      </c>
      <c r="G71" s="15">
        <f t="shared" si="23"/>
        <v>855722.1</v>
      </c>
      <c r="H71" s="15">
        <f t="shared" si="23"/>
        <v>1240000</v>
      </c>
      <c r="I71" s="15">
        <f t="shared" si="23"/>
        <v>-384277.9</v>
      </c>
      <c r="J71" s="15">
        <f t="shared" si="23"/>
        <v>1477478.83</v>
      </c>
      <c r="K71" s="15">
        <f t="shared" si="23"/>
        <v>1605000</v>
      </c>
      <c r="L71" s="15">
        <f t="shared" si="23"/>
        <v>-127521.17000000004</v>
      </c>
      <c r="M71" s="15">
        <f t="shared" si="23"/>
        <v>1987006.5899999999</v>
      </c>
      <c r="N71" s="15">
        <f t="shared" si="23"/>
        <v>1860300</v>
      </c>
      <c r="O71" s="15">
        <f t="shared" si="23"/>
        <v>126706.58999999997</v>
      </c>
      <c r="P71" s="15">
        <f t="shared" si="23"/>
        <v>1860300</v>
      </c>
      <c r="Q71" s="39" t="e">
        <f>M71-#REF!</f>
        <v>#REF!</v>
      </c>
    </row>
    <row r="72" spans="1:17" ht="12.75">
      <c r="A72" s="23"/>
      <c r="B72" s="23"/>
      <c r="C72" s="3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38" t="e">
        <f>M72-#REF!</f>
        <v>#REF!</v>
      </c>
    </row>
    <row r="73" spans="1:17" ht="12.75">
      <c r="A73" s="23">
        <v>4225</v>
      </c>
      <c r="B73" s="23">
        <v>4225</v>
      </c>
      <c r="C73" s="3" t="s">
        <v>171</v>
      </c>
      <c r="D73" s="22">
        <v>48907.84</v>
      </c>
      <c r="E73" s="22">
        <v>100000</v>
      </c>
      <c r="F73" s="22">
        <f t="shared" si="19"/>
        <v>51092.16</v>
      </c>
      <c r="G73" s="22">
        <v>59439.44</v>
      </c>
      <c r="H73" s="22">
        <v>400000</v>
      </c>
      <c r="I73" s="22">
        <f t="shared" si="20"/>
        <v>-340560.56</v>
      </c>
      <c r="J73" s="22">
        <v>255674.84</v>
      </c>
      <c r="K73" s="22">
        <v>550000</v>
      </c>
      <c r="L73" s="22">
        <f t="shared" si="21"/>
        <v>-294325.16000000003</v>
      </c>
      <c r="M73" s="22">
        <v>276833.49</v>
      </c>
      <c r="N73" s="22">
        <v>590000</v>
      </c>
      <c r="O73" s="22">
        <f t="shared" si="22"/>
        <v>-313166.51</v>
      </c>
      <c r="P73" s="22">
        <v>590000</v>
      </c>
      <c r="Q73" s="38" t="e">
        <f>M73-#REF!</f>
        <v>#REF!</v>
      </c>
    </row>
    <row r="74" spans="1:17" ht="12.75">
      <c r="A74" s="23">
        <v>4228</v>
      </c>
      <c r="B74" s="23">
        <v>4228</v>
      </c>
      <c r="C74" s="3" t="s">
        <v>172</v>
      </c>
      <c r="D74" s="22">
        <v>0</v>
      </c>
      <c r="E74" s="22">
        <v>0</v>
      </c>
      <c r="F74" s="22">
        <f t="shared" si="19"/>
        <v>0</v>
      </c>
      <c r="G74" s="22">
        <v>0</v>
      </c>
      <c r="H74" s="22">
        <v>0</v>
      </c>
      <c r="I74" s="22">
        <f t="shared" si="20"/>
        <v>0</v>
      </c>
      <c r="J74" s="22">
        <v>0</v>
      </c>
      <c r="K74" s="22">
        <v>5000</v>
      </c>
      <c r="L74" s="22">
        <f t="shared" si="21"/>
        <v>-5000</v>
      </c>
      <c r="M74" s="22">
        <v>0</v>
      </c>
      <c r="N74" s="22">
        <v>5000</v>
      </c>
      <c r="O74" s="22">
        <f t="shared" si="22"/>
        <v>-5000</v>
      </c>
      <c r="P74" s="22">
        <v>5000</v>
      </c>
      <c r="Q74" s="38" t="e">
        <f>M74-#REF!</f>
        <v>#REF!</v>
      </c>
    </row>
    <row r="75" spans="1:17" ht="12.75">
      <c r="A75" s="23">
        <v>4331</v>
      </c>
      <c r="B75" s="23">
        <v>4331</v>
      </c>
      <c r="C75" s="3" t="s">
        <v>92</v>
      </c>
      <c r="D75" s="22">
        <v>3065.14</v>
      </c>
      <c r="E75" s="22">
        <v>0</v>
      </c>
      <c r="F75" s="22">
        <f t="shared" si="19"/>
        <v>-3065.14</v>
      </c>
      <c r="G75" s="22">
        <v>3065.14</v>
      </c>
      <c r="H75" s="22">
        <v>0</v>
      </c>
      <c r="I75" s="22">
        <f t="shared" si="20"/>
        <v>3065.14</v>
      </c>
      <c r="J75" s="22">
        <v>4929.84</v>
      </c>
      <c r="K75" s="22">
        <v>0</v>
      </c>
      <c r="L75" s="22">
        <f t="shared" si="21"/>
        <v>4929.84</v>
      </c>
      <c r="M75" s="22">
        <v>4929.84</v>
      </c>
      <c r="N75" s="22">
        <v>0</v>
      </c>
      <c r="O75" s="22">
        <f t="shared" si="22"/>
        <v>4929.84</v>
      </c>
      <c r="P75" s="22">
        <v>0</v>
      </c>
      <c r="Q75" s="38" t="e">
        <f>M75-#REF!</f>
        <v>#REF!</v>
      </c>
    </row>
    <row r="76" spans="1:17" ht="12.75">
      <c r="A76" s="23">
        <v>7400</v>
      </c>
      <c r="B76" s="23">
        <v>7400</v>
      </c>
      <c r="C76" s="3" t="s">
        <v>131</v>
      </c>
      <c r="D76" s="22">
        <v>0</v>
      </c>
      <c r="E76" s="22">
        <v>0</v>
      </c>
      <c r="F76" s="22">
        <f t="shared" si="19"/>
        <v>0</v>
      </c>
      <c r="G76" s="22">
        <v>0</v>
      </c>
      <c r="H76" s="22">
        <v>0</v>
      </c>
      <c r="I76" s="22">
        <f>G76-H76</f>
        <v>0</v>
      </c>
      <c r="J76" s="22">
        <v>0</v>
      </c>
      <c r="K76" s="22">
        <v>0</v>
      </c>
      <c r="L76" s="22">
        <f>J76-K76</f>
        <v>0</v>
      </c>
      <c r="M76" s="22">
        <v>0</v>
      </c>
      <c r="N76" s="22">
        <v>0</v>
      </c>
      <c r="O76" s="22">
        <f>M76-N76</f>
        <v>0</v>
      </c>
      <c r="P76" s="22">
        <v>0</v>
      </c>
      <c r="Q76" s="38" t="e">
        <f>M76-#REF!</f>
        <v>#REF!</v>
      </c>
    </row>
    <row r="77" spans="1:17" ht="12.75">
      <c r="A77" s="19"/>
      <c r="B77" s="19"/>
      <c r="C77" s="14" t="s">
        <v>47</v>
      </c>
      <c r="D77" s="15">
        <f>SUM(D73:D76)</f>
        <v>51972.979999999996</v>
      </c>
      <c r="E77" s="15">
        <f aca="true" t="shared" si="24" ref="E77:P77">SUM(E73:E76)</f>
        <v>100000</v>
      </c>
      <c r="F77" s="15">
        <f t="shared" si="24"/>
        <v>48027.020000000004</v>
      </c>
      <c r="G77" s="15">
        <f t="shared" si="24"/>
        <v>62504.58</v>
      </c>
      <c r="H77" s="15">
        <f t="shared" si="24"/>
        <v>400000</v>
      </c>
      <c r="I77" s="15">
        <f t="shared" si="24"/>
        <v>-337495.42</v>
      </c>
      <c r="J77" s="15">
        <f t="shared" si="24"/>
        <v>260604.68</v>
      </c>
      <c r="K77" s="15">
        <f t="shared" si="24"/>
        <v>555000</v>
      </c>
      <c r="L77" s="15">
        <f t="shared" si="24"/>
        <v>-294395.32</v>
      </c>
      <c r="M77" s="15">
        <f t="shared" si="24"/>
        <v>281763.33</v>
      </c>
      <c r="N77" s="15">
        <f t="shared" si="24"/>
        <v>595000</v>
      </c>
      <c r="O77" s="15">
        <f t="shared" si="24"/>
        <v>-313236.67</v>
      </c>
      <c r="P77" s="15">
        <f t="shared" si="24"/>
        <v>595000</v>
      </c>
      <c r="Q77" s="39" t="e">
        <f>M77-#REF!</f>
        <v>#REF!</v>
      </c>
    </row>
    <row r="78" spans="1:17" ht="12.75">
      <c r="A78" s="23"/>
      <c r="B78" s="23"/>
      <c r="C78" s="3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38" t="e">
        <f>M78-#REF!</f>
        <v>#REF!</v>
      </c>
    </row>
    <row r="79" spans="1:17" ht="12.75">
      <c r="A79" s="23">
        <v>4300</v>
      </c>
      <c r="B79" s="23">
        <v>4300</v>
      </c>
      <c r="C79" s="3" t="s">
        <v>91</v>
      </c>
      <c r="D79" s="22">
        <v>1249.5</v>
      </c>
      <c r="E79" s="22">
        <v>0</v>
      </c>
      <c r="F79" s="22">
        <f>+E79-D79</f>
        <v>-1249.5</v>
      </c>
      <c r="G79" s="22">
        <v>1249.5</v>
      </c>
      <c r="H79" s="22">
        <v>0</v>
      </c>
      <c r="I79" s="22">
        <f>G79-H79</f>
        <v>1249.5</v>
      </c>
      <c r="J79" s="22">
        <v>2999.5</v>
      </c>
      <c r="K79" s="22">
        <v>0</v>
      </c>
      <c r="L79" s="22">
        <f>J79-K79</f>
        <v>2999.5</v>
      </c>
      <c r="M79" s="22">
        <v>2999.5</v>
      </c>
      <c r="N79" s="22">
        <v>0</v>
      </c>
      <c r="O79" s="22">
        <f>M79-N79</f>
        <v>2999.5</v>
      </c>
      <c r="P79" s="22">
        <v>0</v>
      </c>
      <c r="Q79" s="38"/>
    </row>
    <row r="80" spans="1:17" ht="12.75">
      <c r="A80" s="23">
        <v>4400</v>
      </c>
      <c r="B80" s="23">
        <v>4400</v>
      </c>
      <c r="C80" s="3" t="s">
        <v>173</v>
      </c>
      <c r="D80" s="22">
        <v>0</v>
      </c>
      <c r="E80" s="22">
        <v>0</v>
      </c>
      <c r="F80" s="22">
        <f>+E80-D80</f>
        <v>0</v>
      </c>
      <c r="G80" s="22">
        <v>0</v>
      </c>
      <c r="H80" s="22">
        <v>0</v>
      </c>
      <c r="I80" s="22">
        <f>G80-H80</f>
        <v>0</v>
      </c>
      <c r="J80" s="22">
        <v>0</v>
      </c>
      <c r="K80" s="22">
        <v>0</v>
      </c>
      <c r="L80" s="22">
        <f>J80-K80</f>
        <v>0</v>
      </c>
      <c r="M80" s="22">
        <v>0</v>
      </c>
      <c r="N80" s="22">
        <v>0</v>
      </c>
      <c r="O80" s="22">
        <f>M80-N80</f>
        <v>0</v>
      </c>
      <c r="P80" s="22">
        <v>0</v>
      </c>
      <c r="Q80" s="38"/>
    </row>
    <row r="81" spans="1:17" ht="12.75">
      <c r="A81" s="23">
        <v>4990</v>
      </c>
      <c r="B81" s="23">
        <v>4990</v>
      </c>
      <c r="C81" s="3" t="s">
        <v>93</v>
      </c>
      <c r="D81" s="22">
        <v>0</v>
      </c>
      <c r="E81" s="22">
        <v>0</v>
      </c>
      <c r="F81" s="22">
        <f>+E81-D81</f>
        <v>0</v>
      </c>
      <c r="G81" s="22">
        <v>0</v>
      </c>
      <c r="H81" s="22">
        <v>0</v>
      </c>
      <c r="I81" s="22">
        <f>G81-H81</f>
        <v>0</v>
      </c>
      <c r="J81" s="22">
        <v>0</v>
      </c>
      <c r="K81" s="22">
        <v>0</v>
      </c>
      <c r="L81" s="22">
        <f>J81-K81</f>
        <v>0</v>
      </c>
      <c r="M81" s="22">
        <v>0</v>
      </c>
      <c r="N81" s="22">
        <v>0</v>
      </c>
      <c r="O81" s="22">
        <f>M81-N81</f>
        <v>0</v>
      </c>
      <c r="P81" s="22">
        <v>0</v>
      </c>
      <c r="Q81" s="38"/>
    </row>
    <row r="82" spans="1:17" ht="12.75">
      <c r="A82" s="19"/>
      <c r="B82" s="19"/>
      <c r="C82" s="14" t="s">
        <v>48</v>
      </c>
      <c r="D82" s="15">
        <f aca="true" t="shared" si="25" ref="D82:P82">SUM(D79:D81)</f>
        <v>1249.5</v>
      </c>
      <c r="E82" s="15">
        <f t="shared" si="25"/>
        <v>0</v>
      </c>
      <c r="F82" s="15">
        <f t="shared" si="25"/>
        <v>-1249.5</v>
      </c>
      <c r="G82" s="15">
        <f t="shared" si="25"/>
        <v>1249.5</v>
      </c>
      <c r="H82" s="15">
        <f t="shared" si="25"/>
        <v>0</v>
      </c>
      <c r="I82" s="15">
        <f t="shared" si="25"/>
        <v>1249.5</v>
      </c>
      <c r="J82" s="15">
        <f t="shared" si="25"/>
        <v>2999.5</v>
      </c>
      <c r="K82" s="15">
        <f t="shared" si="25"/>
        <v>0</v>
      </c>
      <c r="L82" s="15">
        <f t="shared" si="25"/>
        <v>2999.5</v>
      </c>
      <c r="M82" s="15">
        <f t="shared" si="25"/>
        <v>2999.5</v>
      </c>
      <c r="N82" s="15">
        <f t="shared" si="25"/>
        <v>0</v>
      </c>
      <c r="O82" s="15">
        <f t="shared" si="25"/>
        <v>2999.5</v>
      </c>
      <c r="P82" s="15">
        <f t="shared" si="25"/>
        <v>0</v>
      </c>
      <c r="Q82" s="39"/>
    </row>
    <row r="83" spans="1:17" ht="12.75">
      <c r="A83" s="23"/>
      <c r="B83" s="23"/>
      <c r="C83" s="3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38"/>
    </row>
    <row r="84" spans="1:17" ht="12.75">
      <c r="A84" s="19"/>
      <c r="B84" s="19"/>
      <c r="C84" s="14" t="s">
        <v>7</v>
      </c>
      <c r="D84" s="15">
        <f aca="true" t="shared" si="26" ref="D84:P84">+D82+D77+D71</f>
        <v>778237.97</v>
      </c>
      <c r="E84" s="15">
        <f t="shared" si="26"/>
        <v>535000</v>
      </c>
      <c r="F84" s="15">
        <f t="shared" si="26"/>
        <v>-243237.96999999997</v>
      </c>
      <c r="G84" s="15">
        <f t="shared" si="26"/>
        <v>919476.1799999999</v>
      </c>
      <c r="H84" s="15">
        <f t="shared" si="26"/>
        <v>1640000</v>
      </c>
      <c r="I84" s="15">
        <f t="shared" si="26"/>
        <v>-720523.8200000001</v>
      </c>
      <c r="J84" s="15">
        <f t="shared" si="26"/>
        <v>1741083.01</v>
      </c>
      <c r="K84" s="15">
        <f t="shared" si="26"/>
        <v>2160000</v>
      </c>
      <c r="L84" s="15">
        <f t="shared" si="26"/>
        <v>-418916.99000000005</v>
      </c>
      <c r="M84" s="15">
        <f t="shared" si="26"/>
        <v>2271769.42</v>
      </c>
      <c r="N84" s="15">
        <f t="shared" si="26"/>
        <v>2455300</v>
      </c>
      <c r="O84" s="15">
        <f t="shared" si="26"/>
        <v>-183530.58000000002</v>
      </c>
      <c r="P84" s="15">
        <f t="shared" si="26"/>
        <v>2455300</v>
      </c>
      <c r="Q84" s="39" t="e">
        <f>M84-#REF!</f>
        <v>#REF!</v>
      </c>
    </row>
    <row r="85" spans="1:17" ht="12.75">
      <c r="A85" s="23"/>
      <c r="B85" s="23"/>
      <c r="C85" s="3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38"/>
    </row>
    <row r="86" spans="1:17" ht="12.75">
      <c r="A86" s="23">
        <v>4240</v>
      </c>
      <c r="B86" s="23">
        <v>4240</v>
      </c>
      <c r="C86" s="3" t="s">
        <v>87</v>
      </c>
      <c r="D86" s="22">
        <v>5360</v>
      </c>
      <c r="E86" s="22">
        <v>0</v>
      </c>
      <c r="F86" s="22">
        <f aca="true" t="shared" si="27" ref="F86:F111">+E86-D86</f>
        <v>-5360</v>
      </c>
      <c r="G86" s="22">
        <v>13160</v>
      </c>
      <c r="H86" s="22">
        <v>0</v>
      </c>
      <c r="I86" s="22">
        <f aca="true" t="shared" si="28" ref="I86:I111">G86-H86</f>
        <v>13160</v>
      </c>
      <c r="J86" s="22">
        <v>16550.57</v>
      </c>
      <c r="K86" s="22">
        <v>0</v>
      </c>
      <c r="L86" s="22">
        <f aca="true" t="shared" si="29" ref="L86:L111">J86-K86</f>
        <v>16550.57</v>
      </c>
      <c r="M86" s="22">
        <v>88310.57</v>
      </c>
      <c r="N86" s="22">
        <v>0</v>
      </c>
      <c r="O86" s="22">
        <f aca="true" t="shared" si="30" ref="O86:O111">M86-N86</f>
        <v>88310.57</v>
      </c>
      <c r="P86" s="22">
        <v>0</v>
      </c>
      <c r="Q86" s="38" t="e">
        <f>M86-#REF!</f>
        <v>#REF!</v>
      </c>
    </row>
    <row r="87" spans="1:17" ht="12.75">
      <c r="A87" s="23">
        <v>4250</v>
      </c>
      <c r="B87" s="23">
        <v>4250</v>
      </c>
      <c r="C87" s="3" t="s">
        <v>89</v>
      </c>
      <c r="D87" s="22">
        <v>7374</v>
      </c>
      <c r="E87" s="22">
        <v>35000</v>
      </c>
      <c r="F87" s="22">
        <f t="shared" si="27"/>
        <v>27626</v>
      </c>
      <c r="G87" s="22">
        <v>8760</v>
      </c>
      <c r="H87" s="22">
        <v>125000</v>
      </c>
      <c r="I87" s="22">
        <f>G87-H87</f>
        <v>-116240</v>
      </c>
      <c r="J87" s="22">
        <v>27551.76</v>
      </c>
      <c r="K87" s="22">
        <v>175000</v>
      </c>
      <c r="L87" s="22">
        <f>J87-K87</f>
        <v>-147448.24</v>
      </c>
      <c r="M87" s="22">
        <v>46359.26</v>
      </c>
      <c r="N87" s="22">
        <v>200000</v>
      </c>
      <c r="O87" s="22">
        <f>M87-N87</f>
        <v>-153640.74</v>
      </c>
      <c r="P87" s="22">
        <v>200000</v>
      </c>
      <c r="Q87" s="38" t="e">
        <f>M87-#REF!</f>
        <v>#REF!</v>
      </c>
    </row>
    <row r="88" spans="1:17" ht="12.75">
      <c r="A88" s="23">
        <v>5000</v>
      </c>
      <c r="B88" s="23">
        <v>5000</v>
      </c>
      <c r="C88" s="3" t="s">
        <v>94</v>
      </c>
      <c r="D88" s="22">
        <v>892675</v>
      </c>
      <c r="E88" s="22">
        <v>775000</v>
      </c>
      <c r="F88" s="22">
        <f t="shared" si="27"/>
        <v>-117675</v>
      </c>
      <c r="G88" s="22">
        <v>1540886</v>
      </c>
      <c r="H88" s="22">
        <v>1550000</v>
      </c>
      <c r="I88" s="22">
        <f>G88-H88</f>
        <v>-9114</v>
      </c>
      <c r="J88" s="22">
        <v>2154365</v>
      </c>
      <c r="K88" s="22">
        <v>2325000</v>
      </c>
      <c r="L88" s="22">
        <f>J88-K88</f>
        <v>-170635</v>
      </c>
      <c r="M88" s="22">
        <v>3194729</v>
      </c>
      <c r="N88" s="22">
        <v>3200000</v>
      </c>
      <c r="O88" s="22">
        <f>M88-N88</f>
        <v>-5271</v>
      </c>
      <c r="P88" s="22">
        <v>3200000</v>
      </c>
      <c r="Q88" s="38" t="e">
        <f>M88-#REF!</f>
        <v>#REF!</v>
      </c>
    </row>
    <row r="89" spans="1:17" ht="12.75">
      <c r="A89" s="23">
        <v>5006</v>
      </c>
      <c r="B89" s="23">
        <v>5006</v>
      </c>
      <c r="C89" s="3" t="s">
        <v>155</v>
      </c>
      <c r="D89" s="22">
        <v>0</v>
      </c>
      <c r="E89" s="22">
        <v>0</v>
      </c>
      <c r="F89" s="22">
        <f t="shared" si="27"/>
        <v>0</v>
      </c>
      <c r="G89" s="22">
        <v>0</v>
      </c>
      <c r="H89" s="22">
        <v>0</v>
      </c>
      <c r="I89" s="22">
        <f>G89-H89</f>
        <v>0</v>
      </c>
      <c r="J89" s="22">
        <v>0</v>
      </c>
      <c r="K89" s="22">
        <v>0</v>
      </c>
      <c r="L89" s="22">
        <f>J89-K89</f>
        <v>0</v>
      </c>
      <c r="M89" s="22">
        <v>0</v>
      </c>
      <c r="N89" s="22">
        <v>0</v>
      </c>
      <c r="O89" s="22">
        <f>M89-N89</f>
        <v>0</v>
      </c>
      <c r="P89" s="22">
        <v>0</v>
      </c>
      <c r="Q89" s="38" t="e">
        <f>M89-#REF!</f>
        <v>#REF!</v>
      </c>
    </row>
    <row r="90" spans="1:17" ht="12.75">
      <c r="A90" s="23">
        <v>5007</v>
      </c>
      <c r="B90" s="23">
        <v>5007</v>
      </c>
      <c r="C90" s="3" t="s">
        <v>36</v>
      </c>
      <c r="D90" s="22">
        <v>85100</v>
      </c>
      <c r="E90" s="22">
        <v>280000</v>
      </c>
      <c r="F90" s="22">
        <f t="shared" si="27"/>
        <v>194900</v>
      </c>
      <c r="G90" s="22">
        <v>157530</v>
      </c>
      <c r="H90" s="22">
        <v>710000</v>
      </c>
      <c r="I90" s="22">
        <f t="shared" si="28"/>
        <v>-552470</v>
      </c>
      <c r="J90" s="22">
        <v>320985</v>
      </c>
      <c r="K90" s="22">
        <v>900000</v>
      </c>
      <c r="L90" s="22">
        <f t="shared" si="29"/>
        <v>-579015</v>
      </c>
      <c r="M90" s="22">
        <v>577962</v>
      </c>
      <c r="N90" s="22">
        <v>1100000</v>
      </c>
      <c r="O90" s="22">
        <f t="shared" si="30"/>
        <v>-522038</v>
      </c>
      <c r="P90" s="22">
        <v>1100000</v>
      </c>
      <c r="Q90" s="38" t="e">
        <f>M90-#REF!</f>
        <v>#REF!</v>
      </c>
    </row>
    <row r="91" spans="1:17" ht="12.75">
      <c r="A91" s="23">
        <v>5010</v>
      </c>
      <c r="B91" s="23">
        <v>5010</v>
      </c>
      <c r="C91" s="3" t="s">
        <v>95</v>
      </c>
      <c r="D91" s="22">
        <v>0</v>
      </c>
      <c r="E91" s="22">
        <v>0</v>
      </c>
      <c r="F91" s="22">
        <f t="shared" si="27"/>
        <v>0</v>
      </c>
      <c r="G91" s="22">
        <v>0</v>
      </c>
      <c r="H91" s="22">
        <v>0</v>
      </c>
      <c r="I91" s="22">
        <f t="shared" si="28"/>
        <v>0</v>
      </c>
      <c r="J91" s="22">
        <v>0</v>
      </c>
      <c r="K91" s="22">
        <v>0</v>
      </c>
      <c r="L91" s="22">
        <f t="shared" si="29"/>
        <v>0</v>
      </c>
      <c r="M91" s="22">
        <v>0</v>
      </c>
      <c r="N91" s="22">
        <v>0</v>
      </c>
      <c r="O91" s="22">
        <f t="shared" si="30"/>
        <v>0</v>
      </c>
      <c r="P91" s="22">
        <v>0</v>
      </c>
      <c r="Q91" s="38" t="e">
        <f>M91-#REF!</f>
        <v>#REF!</v>
      </c>
    </row>
    <row r="92" spans="1:19" ht="12.75">
      <c r="A92" s="23">
        <v>5040</v>
      </c>
      <c r="B92" s="23">
        <v>5040</v>
      </c>
      <c r="C92" s="3" t="s">
        <v>26</v>
      </c>
      <c r="D92" s="22">
        <v>0</v>
      </c>
      <c r="E92" s="22">
        <v>0</v>
      </c>
      <c r="F92" s="22">
        <f t="shared" si="27"/>
        <v>0</v>
      </c>
      <c r="G92" s="22">
        <v>0</v>
      </c>
      <c r="H92" s="22">
        <v>0</v>
      </c>
      <c r="I92" s="22">
        <f t="shared" si="28"/>
        <v>0</v>
      </c>
      <c r="J92" s="22">
        <v>0</v>
      </c>
      <c r="K92" s="22">
        <v>0</v>
      </c>
      <c r="L92" s="22">
        <f t="shared" si="29"/>
        <v>0</v>
      </c>
      <c r="M92" s="22">
        <v>0</v>
      </c>
      <c r="N92" s="22">
        <v>0</v>
      </c>
      <c r="O92" s="22">
        <f t="shared" si="30"/>
        <v>0</v>
      </c>
      <c r="P92" s="22">
        <v>0</v>
      </c>
      <c r="Q92" s="38" t="e">
        <f>M92-#REF!</f>
        <v>#REF!</v>
      </c>
      <c r="S92" s="24"/>
    </row>
    <row r="93" spans="1:19" ht="12.75">
      <c r="A93" s="23">
        <v>5050</v>
      </c>
      <c r="B93" s="23">
        <v>5050</v>
      </c>
      <c r="C93" s="3" t="s">
        <v>174</v>
      </c>
      <c r="D93" s="22">
        <v>-225000</v>
      </c>
      <c r="E93" s="22">
        <v>0</v>
      </c>
      <c r="F93" s="22">
        <f>+E93-D93</f>
        <v>225000</v>
      </c>
      <c r="G93" s="22">
        <v>-225000</v>
      </c>
      <c r="H93" s="22">
        <v>0</v>
      </c>
      <c r="I93" s="22">
        <f>G93-H93</f>
        <v>-225000</v>
      </c>
      <c r="J93" s="22">
        <v>-225000</v>
      </c>
      <c r="K93" s="22">
        <v>0</v>
      </c>
      <c r="L93" s="22">
        <f>J93-K93</f>
        <v>-225000</v>
      </c>
      <c r="M93" s="22">
        <v>-225000</v>
      </c>
      <c r="N93" s="22">
        <v>0</v>
      </c>
      <c r="O93" s="22">
        <f>M93-N93</f>
        <v>-225000</v>
      </c>
      <c r="P93" s="22">
        <v>0</v>
      </c>
      <c r="Q93" s="38" t="e">
        <f>M93-#REF!</f>
        <v>#REF!</v>
      </c>
      <c r="S93" s="24"/>
    </row>
    <row r="94" spans="1:19" ht="12.75">
      <c r="A94" s="23">
        <v>5090</v>
      </c>
      <c r="B94" s="23">
        <v>5090</v>
      </c>
      <c r="C94" s="3" t="s">
        <v>96</v>
      </c>
      <c r="D94" s="22">
        <v>0</v>
      </c>
      <c r="E94" s="22">
        <v>0</v>
      </c>
      <c r="F94" s="22">
        <f t="shared" si="27"/>
        <v>0</v>
      </c>
      <c r="G94" s="22">
        <v>0</v>
      </c>
      <c r="H94" s="22">
        <v>0</v>
      </c>
      <c r="I94" s="22">
        <f t="shared" si="28"/>
        <v>0</v>
      </c>
      <c r="J94" s="22">
        <v>0</v>
      </c>
      <c r="K94" s="22">
        <v>0</v>
      </c>
      <c r="L94" s="22">
        <f t="shared" si="29"/>
        <v>0</v>
      </c>
      <c r="M94" s="22">
        <v>0</v>
      </c>
      <c r="N94" s="22">
        <v>0</v>
      </c>
      <c r="O94" s="22">
        <f t="shared" si="30"/>
        <v>0</v>
      </c>
      <c r="P94" s="22">
        <v>0</v>
      </c>
      <c r="Q94" s="38" t="e">
        <f>M94-#REF!</f>
        <v>#REF!</v>
      </c>
      <c r="S94" s="24"/>
    </row>
    <row r="95" spans="1:19" ht="12.75">
      <c r="A95" s="23">
        <v>5100</v>
      </c>
      <c r="B95" s="23">
        <v>5100</v>
      </c>
      <c r="C95" s="3" t="s">
        <v>31</v>
      </c>
      <c r="D95" s="22">
        <v>0</v>
      </c>
      <c r="E95" s="22">
        <v>0</v>
      </c>
      <c r="F95" s="22">
        <f t="shared" si="27"/>
        <v>0</v>
      </c>
      <c r="G95" s="22">
        <v>0</v>
      </c>
      <c r="H95" s="22">
        <v>0</v>
      </c>
      <c r="I95" s="22">
        <f t="shared" si="28"/>
        <v>0</v>
      </c>
      <c r="J95" s="22">
        <v>0</v>
      </c>
      <c r="K95" s="22">
        <v>0</v>
      </c>
      <c r="L95" s="22">
        <f t="shared" si="29"/>
        <v>0</v>
      </c>
      <c r="M95" s="22">
        <v>0</v>
      </c>
      <c r="N95" s="22">
        <v>0</v>
      </c>
      <c r="O95" s="22">
        <f t="shared" si="30"/>
        <v>0</v>
      </c>
      <c r="P95" s="22">
        <v>0</v>
      </c>
      <c r="Q95" s="38" t="e">
        <f>M95-#REF!</f>
        <v>#REF!</v>
      </c>
      <c r="S95" s="24"/>
    </row>
    <row r="96" spans="1:19" ht="12.75">
      <c r="A96" s="23">
        <v>5180</v>
      </c>
      <c r="B96" s="23">
        <v>5180</v>
      </c>
      <c r="C96" s="3" t="s">
        <v>97</v>
      </c>
      <c r="D96" s="22">
        <v>108087</v>
      </c>
      <c r="E96" s="22">
        <v>129600</v>
      </c>
      <c r="F96" s="22">
        <f t="shared" si="27"/>
        <v>21513</v>
      </c>
      <c r="G96" s="22">
        <v>186436.33</v>
      </c>
      <c r="H96" s="22">
        <v>277200</v>
      </c>
      <c r="I96" s="22">
        <f t="shared" si="28"/>
        <v>-90763.67000000001</v>
      </c>
      <c r="J96" s="22">
        <v>260697.81</v>
      </c>
      <c r="K96" s="22">
        <v>396000</v>
      </c>
      <c r="L96" s="22">
        <f t="shared" si="29"/>
        <v>-135302.19</v>
      </c>
      <c r="M96" s="22">
        <v>386507.49</v>
      </c>
      <c r="N96" s="22">
        <v>528000</v>
      </c>
      <c r="O96" s="22">
        <f t="shared" si="30"/>
        <v>-141492.51</v>
      </c>
      <c r="P96" s="22">
        <v>528000</v>
      </c>
      <c r="Q96" s="38" t="e">
        <f>M96-#REF!</f>
        <v>#REF!</v>
      </c>
      <c r="S96" s="24"/>
    </row>
    <row r="97" spans="1:19" ht="12.75">
      <c r="A97" s="23">
        <v>5182</v>
      </c>
      <c r="B97" s="23">
        <v>5182</v>
      </c>
      <c r="C97" s="3" t="s">
        <v>98</v>
      </c>
      <c r="D97" s="22">
        <v>15240.28</v>
      </c>
      <c r="E97" s="22">
        <v>18274</v>
      </c>
      <c r="F97" s="22">
        <f t="shared" si="27"/>
        <v>3033.7199999999993</v>
      </c>
      <c r="G97" s="22">
        <v>26287.55</v>
      </c>
      <c r="H97" s="22">
        <v>39085</v>
      </c>
      <c r="I97" s="22">
        <f t="shared" si="28"/>
        <v>-12797.45</v>
      </c>
      <c r="J97" s="22">
        <v>36758.43</v>
      </c>
      <c r="K97" s="22">
        <v>55836</v>
      </c>
      <c r="L97" s="22">
        <f t="shared" si="29"/>
        <v>-19077.57</v>
      </c>
      <c r="M97" s="22">
        <v>54497.62</v>
      </c>
      <c r="N97" s="22">
        <v>74448</v>
      </c>
      <c r="O97" s="22">
        <f t="shared" si="30"/>
        <v>-19950.379999999997</v>
      </c>
      <c r="P97" s="22">
        <v>74448</v>
      </c>
      <c r="Q97" s="38" t="e">
        <f>M97-#REF!</f>
        <v>#REF!</v>
      </c>
      <c r="S97" s="24"/>
    </row>
    <row r="98" spans="1:19" ht="12.75">
      <c r="A98" s="23">
        <v>5210</v>
      </c>
      <c r="B98" s="23">
        <v>5210</v>
      </c>
      <c r="C98" s="3" t="s">
        <v>99</v>
      </c>
      <c r="D98" s="22">
        <v>732</v>
      </c>
      <c r="E98" s="22">
        <v>0</v>
      </c>
      <c r="F98" s="22">
        <f t="shared" si="27"/>
        <v>-732</v>
      </c>
      <c r="G98" s="22">
        <v>1830</v>
      </c>
      <c r="H98" s="22">
        <v>0</v>
      </c>
      <c r="I98" s="22">
        <f t="shared" si="28"/>
        <v>1830</v>
      </c>
      <c r="J98" s="22">
        <v>2562</v>
      </c>
      <c r="K98" s="22">
        <v>0</v>
      </c>
      <c r="L98" s="22">
        <f t="shared" si="29"/>
        <v>2562</v>
      </c>
      <c r="M98" s="22">
        <v>3660</v>
      </c>
      <c r="N98" s="22">
        <v>0</v>
      </c>
      <c r="O98" s="22">
        <f t="shared" si="30"/>
        <v>3660</v>
      </c>
      <c r="P98" s="22">
        <v>0</v>
      </c>
      <c r="Q98" s="38" t="e">
        <f>M98-#REF!</f>
        <v>#REF!</v>
      </c>
      <c r="S98" s="24"/>
    </row>
    <row r="99" spans="1:19" ht="12.75">
      <c r="A99" s="23">
        <v>5230</v>
      </c>
      <c r="B99" s="23">
        <v>5230</v>
      </c>
      <c r="C99" s="3" t="s">
        <v>32</v>
      </c>
      <c r="D99" s="22">
        <v>0</v>
      </c>
      <c r="E99" s="22">
        <v>0</v>
      </c>
      <c r="F99" s="22">
        <f t="shared" si="27"/>
        <v>0</v>
      </c>
      <c r="G99" s="22">
        <v>0</v>
      </c>
      <c r="H99" s="22">
        <v>0</v>
      </c>
      <c r="I99" s="22">
        <f t="shared" si="28"/>
        <v>0</v>
      </c>
      <c r="J99" s="22">
        <v>0</v>
      </c>
      <c r="K99" s="22">
        <v>0</v>
      </c>
      <c r="L99" s="22">
        <f t="shared" si="29"/>
        <v>0</v>
      </c>
      <c r="M99" s="22">
        <v>0</v>
      </c>
      <c r="N99" s="22">
        <v>0</v>
      </c>
      <c r="O99" s="22">
        <f t="shared" si="30"/>
        <v>0</v>
      </c>
      <c r="P99" s="22">
        <v>0</v>
      </c>
      <c r="Q99" s="38" t="e">
        <f>M99-#REF!</f>
        <v>#REF!</v>
      </c>
      <c r="S99" s="24"/>
    </row>
    <row r="100" spans="1:19" ht="12.75">
      <c r="A100" s="23">
        <v>5231</v>
      </c>
      <c r="B100" s="23">
        <v>5231</v>
      </c>
      <c r="C100" s="3" t="s">
        <v>33</v>
      </c>
      <c r="D100" s="22">
        <v>0</v>
      </c>
      <c r="E100" s="22">
        <v>0</v>
      </c>
      <c r="F100" s="22">
        <f t="shared" si="27"/>
        <v>0</v>
      </c>
      <c r="G100" s="22">
        <v>0</v>
      </c>
      <c r="H100" s="22">
        <v>0</v>
      </c>
      <c r="I100" s="22">
        <f t="shared" si="28"/>
        <v>0</v>
      </c>
      <c r="J100" s="22">
        <v>0</v>
      </c>
      <c r="K100" s="22">
        <v>0</v>
      </c>
      <c r="L100" s="22">
        <f t="shared" si="29"/>
        <v>0</v>
      </c>
      <c r="M100" s="22">
        <v>0</v>
      </c>
      <c r="N100" s="22">
        <v>0</v>
      </c>
      <c r="O100" s="22">
        <f t="shared" si="30"/>
        <v>0</v>
      </c>
      <c r="P100" s="22">
        <v>0</v>
      </c>
      <c r="Q100" s="38" t="e">
        <f>M100-#REF!</f>
        <v>#REF!</v>
      </c>
      <c r="S100" s="24"/>
    </row>
    <row r="101" spans="1:19" ht="12.75">
      <c r="A101" s="23">
        <v>5250</v>
      </c>
      <c r="B101" s="23">
        <v>5250</v>
      </c>
      <c r="C101" s="3" t="s">
        <v>100</v>
      </c>
      <c r="D101" s="22">
        <v>0</v>
      </c>
      <c r="E101" s="22">
        <v>0</v>
      </c>
      <c r="F101" s="22">
        <f t="shared" si="27"/>
        <v>0</v>
      </c>
      <c r="G101" s="22">
        <v>0</v>
      </c>
      <c r="H101" s="22">
        <v>0</v>
      </c>
      <c r="I101" s="22">
        <f t="shared" si="28"/>
        <v>0</v>
      </c>
      <c r="J101" s="22">
        <v>0</v>
      </c>
      <c r="K101" s="22">
        <v>0</v>
      </c>
      <c r="L101" s="22">
        <f t="shared" si="29"/>
        <v>0</v>
      </c>
      <c r="M101" s="22">
        <v>0</v>
      </c>
      <c r="N101" s="22">
        <v>0</v>
      </c>
      <c r="O101" s="22">
        <f t="shared" si="30"/>
        <v>0</v>
      </c>
      <c r="P101" s="22">
        <v>0</v>
      </c>
      <c r="Q101" s="38" t="e">
        <f>M101-#REF!</f>
        <v>#REF!</v>
      </c>
      <c r="S101" s="24"/>
    </row>
    <row r="102" spans="1:19" ht="12.75">
      <c r="A102" s="23">
        <v>5290</v>
      </c>
      <c r="B102" s="23">
        <v>5290</v>
      </c>
      <c r="C102" s="3" t="s">
        <v>101</v>
      </c>
      <c r="D102" s="22">
        <v>-732</v>
      </c>
      <c r="E102" s="22">
        <v>0</v>
      </c>
      <c r="F102" s="22">
        <f t="shared" si="27"/>
        <v>732</v>
      </c>
      <c r="G102" s="22">
        <v>-1830</v>
      </c>
      <c r="H102" s="22">
        <v>0</v>
      </c>
      <c r="I102" s="22">
        <f t="shared" si="28"/>
        <v>-1830</v>
      </c>
      <c r="J102" s="22">
        <v>-2562</v>
      </c>
      <c r="K102" s="22">
        <v>0</v>
      </c>
      <c r="L102" s="22">
        <f t="shared" si="29"/>
        <v>-2562</v>
      </c>
      <c r="M102" s="22">
        <v>-3660</v>
      </c>
      <c r="N102" s="22">
        <v>0</v>
      </c>
      <c r="O102" s="22">
        <f t="shared" si="30"/>
        <v>-3660</v>
      </c>
      <c r="P102" s="22">
        <v>0</v>
      </c>
      <c r="Q102" s="38" t="e">
        <f>M102-#REF!</f>
        <v>#REF!</v>
      </c>
      <c r="S102" s="24"/>
    </row>
    <row r="103" spans="1:19" ht="12.75">
      <c r="A103" s="23">
        <v>5330</v>
      </c>
      <c r="B103" s="23">
        <v>5330</v>
      </c>
      <c r="C103" s="3" t="s">
        <v>102</v>
      </c>
      <c r="D103" s="22">
        <v>0</v>
      </c>
      <c r="E103" s="22">
        <v>0</v>
      </c>
      <c r="F103" s="22">
        <f t="shared" si="27"/>
        <v>0</v>
      </c>
      <c r="G103" s="22">
        <v>0</v>
      </c>
      <c r="H103" s="22">
        <v>0</v>
      </c>
      <c r="I103" s="22">
        <f t="shared" si="28"/>
        <v>0</v>
      </c>
      <c r="J103" s="22">
        <v>0</v>
      </c>
      <c r="K103" s="22">
        <v>0</v>
      </c>
      <c r="L103" s="22">
        <f t="shared" si="29"/>
        <v>0</v>
      </c>
      <c r="M103" s="22">
        <v>0</v>
      </c>
      <c r="N103" s="22">
        <v>0</v>
      </c>
      <c r="O103" s="22">
        <f t="shared" si="30"/>
        <v>0</v>
      </c>
      <c r="P103" s="22">
        <v>0</v>
      </c>
      <c r="Q103" s="38" t="e">
        <f>M103-#REF!</f>
        <v>#REF!</v>
      </c>
      <c r="S103" s="24"/>
    </row>
    <row r="104" spans="1:19" ht="12.75">
      <c r="A104" s="23">
        <v>5400</v>
      </c>
      <c r="B104" s="23">
        <v>5400</v>
      </c>
      <c r="C104" s="3" t="s">
        <v>103</v>
      </c>
      <c r="D104" s="22">
        <v>137969.54</v>
      </c>
      <c r="E104" s="22">
        <v>156510</v>
      </c>
      <c r="F104" s="22">
        <f t="shared" si="27"/>
        <v>18540.459999999992</v>
      </c>
      <c r="G104" s="22">
        <v>239701.97</v>
      </c>
      <c r="H104" s="22">
        <v>351795</v>
      </c>
      <c r="I104" s="22">
        <f t="shared" si="28"/>
        <v>-112093.03</v>
      </c>
      <c r="J104" s="22">
        <v>349352.91</v>
      </c>
      <c r="K104" s="22">
        <v>500550</v>
      </c>
      <c r="L104" s="22">
        <f t="shared" si="29"/>
        <v>-151197.09000000003</v>
      </c>
      <c r="M104" s="22">
        <v>528751.08</v>
      </c>
      <c r="N104" s="22">
        <v>665520</v>
      </c>
      <c r="O104" s="22">
        <f t="shared" si="30"/>
        <v>-136768.92000000004</v>
      </c>
      <c r="P104" s="22">
        <v>665520</v>
      </c>
      <c r="Q104" s="38" t="e">
        <f>M104-#REF!</f>
        <v>#REF!</v>
      </c>
      <c r="S104" s="24"/>
    </row>
    <row r="105" spans="1:19" ht="12.75">
      <c r="A105" s="23">
        <v>5401</v>
      </c>
      <c r="B105" s="23">
        <v>5401</v>
      </c>
      <c r="C105" s="3" t="s">
        <v>181</v>
      </c>
      <c r="D105" s="22">
        <v>0</v>
      </c>
      <c r="E105" s="22">
        <v>0</v>
      </c>
      <c r="F105" s="22">
        <f>+E105-D105</f>
        <v>0</v>
      </c>
      <c r="G105" s="22">
        <v>0</v>
      </c>
      <c r="H105" s="22">
        <v>0</v>
      </c>
      <c r="I105" s="22">
        <f>G105-H105</f>
        <v>0</v>
      </c>
      <c r="J105" s="22">
        <v>0</v>
      </c>
      <c r="K105" s="22">
        <v>0</v>
      </c>
      <c r="L105" s="22">
        <f>J105-K105</f>
        <v>0</v>
      </c>
      <c r="M105" s="22">
        <v>-35677</v>
      </c>
      <c r="N105" s="22">
        <v>0</v>
      </c>
      <c r="O105" s="22">
        <f>M105-N105</f>
        <v>-35677</v>
      </c>
      <c r="P105" s="22">
        <v>0</v>
      </c>
      <c r="Q105" s="38" t="e">
        <f>M105-#REF!</f>
        <v>#REF!</v>
      </c>
      <c r="S105" s="24"/>
    </row>
    <row r="106" spans="1:19" ht="12.75">
      <c r="A106" s="23">
        <v>5425</v>
      </c>
      <c r="B106" s="23">
        <v>5425</v>
      </c>
      <c r="C106" s="3" t="s">
        <v>104</v>
      </c>
      <c r="D106" s="22">
        <v>0</v>
      </c>
      <c r="E106" s="22">
        <v>0</v>
      </c>
      <c r="F106" s="22">
        <f t="shared" si="27"/>
        <v>0</v>
      </c>
      <c r="G106" s="22">
        <v>0</v>
      </c>
      <c r="H106" s="22">
        <v>0</v>
      </c>
      <c r="I106" s="22">
        <f t="shared" si="28"/>
        <v>0</v>
      </c>
      <c r="J106" s="22">
        <v>0</v>
      </c>
      <c r="K106" s="22">
        <v>0</v>
      </c>
      <c r="L106" s="22">
        <f t="shared" si="29"/>
        <v>0</v>
      </c>
      <c r="M106" s="22">
        <v>0</v>
      </c>
      <c r="N106" s="22">
        <v>0</v>
      </c>
      <c r="O106" s="22">
        <f t="shared" si="30"/>
        <v>0</v>
      </c>
      <c r="P106" s="22">
        <v>0</v>
      </c>
      <c r="Q106" s="38" t="e">
        <f>M106-#REF!</f>
        <v>#REF!</v>
      </c>
      <c r="S106" s="24"/>
    </row>
    <row r="107" spans="1:19" ht="12.75">
      <c r="A107" s="23">
        <v>5800</v>
      </c>
      <c r="B107" s="23">
        <v>5800</v>
      </c>
      <c r="C107" s="3" t="s">
        <v>34</v>
      </c>
      <c r="D107" s="22">
        <v>0</v>
      </c>
      <c r="E107" s="22">
        <v>0</v>
      </c>
      <c r="F107" s="22">
        <f t="shared" si="27"/>
        <v>0</v>
      </c>
      <c r="G107" s="22">
        <v>0</v>
      </c>
      <c r="H107" s="22">
        <v>0</v>
      </c>
      <c r="I107" s="22">
        <f t="shared" si="28"/>
        <v>0</v>
      </c>
      <c r="J107" s="22">
        <v>0</v>
      </c>
      <c r="K107" s="22">
        <v>0</v>
      </c>
      <c r="L107" s="22">
        <f t="shared" si="29"/>
        <v>0</v>
      </c>
      <c r="M107" s="22">
        <v>0</v>
      </c>
      <c r="N107" s="22">
        <v>0</v>
      </c>
      <c r="O107" s="22">
        <f t="shared" si="30"/>
        <v>0</v>
      </c>
      <c r="P107" s="22">
        <v>0</v>
      </c>
      <c r="Q107" s="38" t="e">
        <f>M107-#REF!</f>
        <v>#REF!</v>
      </c>
      <c r="S107" s="24"/>
    </row>
    <row r="108" spans="1:19" ht="12.75">
      <c r="A108" s="23">
        <v>5910</v>
      </c>
      <c r="B108" s="23">
        <v>5910</v>
      </c>
      <c r="C108" s="36" t="s">
        <v>169</v>
      </c>
      <c r="D108" s="22">
        <v>-3640</v>
      </c>
      <c r="E108" s="22">
        <v>0</v>
      </c>
      <c r="F108" s="22">
        <f>+E108-D108</f>
        <v>3640</v>
      </c>
      <c r="G108" s="22">
        <v>-4571.83</v>
      </c>
      <c r="H108" s="22">
        <v>0</v>
      </c>
      <c r="I108" s="22">
        <f>G108-H108</f>
        <v>-4571.83</v>
      </c>
      <c r="J108" s="22">
        <v>-5736.82</v>
      </c>
      <c r="K108" s="22">
        <v>0</v>
      </c>
      <c r="L108" s="22">
        <f>J108-K108</f>
        <v>-5736.82</v>
      </c>
      <c r="M108" s="22">
        <v>-9816.82</v>
      </c>
      <c r="N108" s="22">
        <v>0</v>
      </c>
      <c r="O108" s="22">
        <f>M108-N108</f>
        <v>-9816.82</v>
      </c>
      <c r="P108" s="22">
        <v>0</v>
      </c>
      <c r="Q108" s="38" t="e">
        <f>M108-#REF!</f>
        <v>#REF!</v>
      </c>
      <c r="S108" s="24"/>
    </row>
    <row r="109" spans="1:19" ht="12.75">
      <c r="A109" s="23">
        <v>5950</v>
      </c>
      <c r="B109" s="23">
        <v>5950</v>
      </c>
      <c r="C109" s="36" t="s">
        <v>105</v>
      </c>
      <c r="D109" s="22">
        <v>0</v>
      </c>
      <c r="E109" s="22">
        <v>0</v>
      </c>
      <c r="F109" s="22">
        <f t="shared" si="27"/>
        <v>0</v>
      </c>
      <c r="G109" s="22">
        <v>0</v>
      </c>
      <c r="H109" s="22">
        <v>0</v>
      </c>
      <c r="I109" s="22">
        <f t="shared" si="28"/>
        <v>0</v>
      </c>
      <c r="J109" s="22">
        <v>0</v>
      </c>
      <c r="K109" s="22">
        <v>0</v>
      </c>
      <c r="L109" s="22">
        <f t="shared" si="29"/>
        <v>0</v>
      </c>
      <c r="M109" s="22">
        <v>0</v>
      </c>
      <c r="N109" s="22">
        <v>0</v>
      </c>
      <c r="O109" s="22">
        <f t="shared" si="30"/>
        <v>0</v>
      </c>
      <c r="P109" s="22">
        <v>0</v>
      </c>
      <c r="Q109" s="38" t="e">
        <f>M109-#REF!</f>
        <v>#REF!</v>
      </c>
      <c r="S109" s="24"/>
    </row>
    <row r="110" spans="1:19" ht="12.75">
      <c r="A110" s="23">
        <v>5990</v>
      </c>
      <c r="B110" s="23">
        <v>5990</v>
      </c>
      <c r="C110" s="3" t="s">
        <v>106</v>
      </c>
      <c r="D110" s="22">
        <v>0</v>
      </c>
      <c r="E110" s="22">
        <v>0</v>
      </c>
      <c r="F110" s="22">
        <f t="shared" si="27"/>
        <v>0</v>
      </c>
      <c r="G110" s="22">
        <v>0</v>
      </c>
      <c r="H110" s="22">
        <v>0</v>
      </c>
      <c r="I110" s="22">
        <f>G110-H110</f>
        <v>0</v>
      </c>
      <c r="J110" s="22">
        <v>0</v>
      </c>
      <c r="K110" s="22">
        <v>0</v>
      </c>
      <c r="L110" s="22">
        <f>J110-K110</f>
        <v>0</v>
      </c>
      <c r="M110" s="22">
        <v>0</v>
      </c>
      <c r="N110" s="22">
        <v>0</v>
      </c>
      <c r="O110" s="22">
        <f>M110-N110</f>
        <v>0</v>
      </c>
      <c r="P110" s="22">
        <v>0</v>
      </c>
      <c r="Q110" s="38" t="e">
        <f>M110-#REF!</f>
        <v>#REF!</v>
      </c>
      <c r="S110" s="24"/>
    </row>
    <row r="111" spans="1:19" ht="12.75">
      <c r="A111" s="23">
        <v>7100</v>
      </c>
      <c r="B111" s="23">
        <v>7100</v>
      </c>
      <c r="C111" s="3" t="s">
        <v>128</v>
      </c>
      <c r="D111" s="22">
        <v>0</v>
      </c>
      <c r="E111" s="22">
        <v>0</v>
      </c>
      <c r="F111" s="22">
        <f t="shared" si="27"/>
        <v>0</v>
      </c>
      <c r="G111" s="22">
        <v>0</v>
      </c>
      <c r="H111" s="22">
        <v>25000</v>
      </c>
      <c r="I111" s="22">
        <f t="shared" si="28"/>
        <v>-25000</v>
      </c>
      <c r="J111" s="22">
        <v>13967</v>
      </c>
      <c r="K111" s="22">
        <v>35000</v>
      </c>
      <c r="L111" s="22">
        <f t="shared" si="29"/>
        <v>-21033</v>
      </c>
      <c r="M111" s="22">
        <v>49296</v>
      </c>
      <c r="N111" s="22">
        <v>50000</v>
      </c>
      <c r="O111" s="22">
        <f t="shared" si="30"/>
        <v>-704</v>
      </c>
      <c r="P111" s="22">
        <v>50000</v>
      </c>
      <c r="Q111" s="38" t="e">
        <f>M111-#REF!</f>
        <v>#REF!</v>
      </c>
      <c r="S111" s="24"/>
    </row>
    <row r="112" spans="1:19" ht="12.75">
      <c r="A112" s="19"/>
      <c r="B112" s="19"/>
      <c r="C112" s="14" t="s">
        <v>8</v>
      </c>
      <c r="D112" s="15">
        <f>SUM(D86:D111)</f>
        <v>1023165.8200000001</v>
      </c>
      <c r="E112" s="15">
        <f aca="true" t="shared" si="31" ref="E112:P112">SUM(E86:E111)</f>
        <v>1394384</v>
      </c>
      <c r="F112" s="15">
        <f t="shared" si="31"/>
        <v>371218.17999999993</v>
      </c>
      <c r="G112" s="15">
        <f t="shared" si="31"/>
        <v>1943190.02</v>
      </c>
      <c r="H112" s="15">
        <f t="shared" si="31"/>
        <v>3078080</v>
      </c>
      <c r="I112" s="15">
        <f t="shared" si="31"/>
        <v>-1134889.98</v>
      </c>
      <c r="J112" s="15">
        <f t="shared" si="31"/>
        <v>2949491.6600000006</v>
      </c>
      <c r="K112" s="15">
        <f t="shared" si="31"/>
        <v>4387386</v>
      </c>
      <c r="L112" s="15">
        <f t="shared" si="31"/>
        <v>-1437894.34</v>
      </c>
      <c r="M112" s="15">
        <f t="shared" si="31"/>
        <v>4655919.2</v>
      </c>
      <c r="N112" s="15">
        <f t="shared" si="31"/>
        <v>5817968</v>
      </c>
      <c r="O112" s="15">
        <f t="shared" si="31"/>
        <v>-1162048.8</v>
      </c>
      <c r="P112" s="15">
        <f t="shared" si="31"/>
        <v>5817968</v>
      </c>
      <c r="Q112" s="39" t="e">
        <f>M112-#REF!</f>
        <v>#REF!</v>
      </c>
      <c r="S112" s="24"/>
    </row>
    <row r="113" spans="1:19" ht="12.75">
      <c r="A113" s="23"/>
      <c r="B113" s="23"/>
      <c r="C113" s="3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38"/>
      <c r="S113" s="24"/>
    </row>
    <row r="114" spans="1:19" ht="12.75">
      <c r="A114" s="23">
        <v>4120</v>
      </c>
      <c r="B114" s="23">
        <v>4120</v>
      </c>
      <c r="C114" s="3" t="s">
        <v>85</v>
      </c>
      <c r="D114" s="22">
        <v>16021.88</v>
      </c>
      <c r="E114" s="22">
        <v>0</v>
      </c>
      <c r="F114" s="22">
        <f aca="true" t="shared" si="32" ref="F114:F150">+E114-D114</f>
        <v>-16021.88</v>
      </c>
      <c r="G114" s="22">
        <v>39985.13</v>
      </c>
      <c r="H114" s="22">
        <v>25000</v>
      </c>
      <c r="I114" s="22">
        <f aca="true" t="shared" si="33" ref="I114:I150">G114-H114</f>
        <v>14985.129999999997</v>
      </c>
      <c r="J114" s="22">
        <v>41092.63</v>
      </c>
      <c r="K114" s="22">
        <v>25000</v>
      </c>
      <c r="L114" s="22">
        <f aca="true" t="shared" si="34" ref="L114:L150">J114-K114</f>
        <v>16092.629999999997</v>
      </c>
      <c r="M114" s="22">
        <v>41092.63</v>
      </c>
      <c r="N114" s="22">
        <v>25000</v>
      </c>
      <c r="O114" s="22">
        <f aca="true" t="shared" si="35" ref="O114:O150">M114-N114</f>
        <v>16092.629999999997</v>
      </c>
      <c r="P114" s="22">
        <v>25000</v>
      </c>
      <c r="Q114" s="38" t="e">
        <f>M114-#REF!</f>
        <v>#REF!</v>
      </c>
      <c r="S114" s="24"/>
    </row>
    <row r="115" spans="1:17" ht="12.75">
      <c r="A115" s="23">
        <v>6320</v>
      </c>
      <c r="B115" s="23">
        <v>6320</v>
      </c>
      <c r="C115" s="3" t="s">
        <v>107</v>
      </c>
      <c r="D115" s="22">
        <v>0</v>
      </c>
      <c r="E115" s="22">
        <v>0</v>
      </c>
      <c r="F115" s="22">
        <f t="shared" si="32"/>
        <v>0</v>
      </c>
      <c r="G115" s="22">
        <v>0</v>
      </c>
      <c r="H115" s="22">
        <v>30000</v>
      </c>
      <c r="I115" s="22">
        <f>G115-H115</f>
        <v>-30000</v>
      </c>
      <c r="J115" s="22">
        <v>0</v>
      </c>
      <c r="K115" s="22">
        <v>30000</v>
      </c>
      <c r="L115" s="22">
        <f>J115-K115</f>
        <v>-30000</v>
      </c>
      <c r="M115" s="22">
        <v>0</v>
      </c>
      <c r="N115" s="22">
        <v>55000</v>
      </c>
      <c r="O115" s="22">
        <f>M115-N115</f>
        <v>-55000</v>
      </c>
      <c r="P115" s="22">
        <v>55000</v>
      </c>
      <c r="Q115" s="38" t="e">
        <f>M115-#REF!</f>
        <v>#REF!</v>
      </c>
    </row>
    <row r="116" spans="1:17" ht="12.75">
      <c r="A116" s="23">
        <v>6340</v>
      </c>
      <c r="B116" s="23">
        <v>6340</v>
      </c>
      <c r="C116" s="3" t="s">
        <v>108</v>
      </c>
      <c r="D116" s="22">
        <v>0</v>
      </c>
      <c r="E116" s="22">
        <v>0</v>
      </c>
      <c r="F116" s="22">
        <f t="shared" si="32"/>
        <v>0</v>
      </c>
      <c r="G116" s="22">
        <v>0</v>
      </c>
      <c r="H116" s="22">
        <v>0</v>
      </c>
      <c r="I116" s="22">
        <f t="shared" si="33"/>
        <v>0</v>
      </c>
      <c r="J116" s="22">
        <v>0</v>
      </c>
      <c r="K116" s="22">
        <v>0</v>
      </c>
      <c r="L116" s="22">
        <f t="shared" si="34"/>
        <v>0</v>
      </c>
      <c r="M116" s="22">
        <v>0</v>
      </c>
      <c r="N116" s="22">
        <v>0</v>
      </c>
      <c r="O116" s="22">
        <f t="shared" si="35"/>
        <v>0</v>
      </c>
      <c r="P116" s="22">
        <v>0</v>
      </c>
      <c r="Q116" s="38" t="e">
        <f>M116-#REF!</f>
        <v>#REF!</v>
      </c>
    </row>
    <row r="117" spans="1:17" ht="12.75">
      <c r="A117" s="23">
        <v>6360</v>
      </c>
      <c r="B117" s="23">
        <v>6360</v>
      </c>
      <c r="C117" s="3" t="s">
        <v>175</v>
      </c>
      <c r="D117" s="22">
        <v>0</v>
      </c>
      <c r="E117" s="22">
        <v>0</v>
      </c>
      <c r="F117" s="22">
        <f>+E117-D117</f>
        <v>0</v>
      </c>
      <c r="G117" s="22">
        <v>0</v>
      </c>
      <c r="H117" s="22">
        <v>0</v>
      </c>
      <c r="I117" s="22">
        <f>G117-H117</f>
        <v>0</v>
      </c>
      <c r="J117" s="22">
        <v>0</v>
      </c>
      <c r="K117" s="22">
        <v>0</v>
      </c>
      <c r="L117" s="22">
        <f>J117-K117</f>
        <v>0</v>
      </c>
      <c r="M117" s="22">
        <v>0</v>
      </c>
      <c r="N117" s="22">
        <v>0</v>
      </c>
      <c r="O117" s="22">
        <f>M117-N117</f>
        <v>0</v>
      </c>
      <c r="P117" s="22">
        <v>0</v>
      </c>
      <c r="Q117" s="38" t="e">
        <f>M117-#REF!</f>
        <v>#REF!</v>
      </c>
    </row>
    <row r="118" spans="1:17" ht="12.75">
      <c r="A118" s="23">
        <v>6420</v>
      </c>
      <c r="B118" s="23">
        <v>6420</v>
      </c>
      <c r="C118" s="3" t="s">
        <v>109</v>
      </c>
      <c r="D118" s="22">
        <v>0</v>
      </c>
      <c r="E118" s="22">
        <v>5000</v>
      </c>
      <c r="F118" s="22">
        <f t="shared" si="32"/>
        <v>5000</v>
      </c>
      <c r="G118" s="22">
        <v>0</v>
      </c>
      <c r="H118" s="22">
        <v>10000</v>
      </c>
      <c r="I118" s="22">
        <f t="shared" si="33"/>
        <v>-10000</v>
      </c>
      <c r="J118" s="22">
        <v>0</v>
      </c>
      <c r="K118" s="22">
        <v>10000</v>
      </c>
      <c r="L118" s="22">
        <f t="shared" si="34"/>
        <v>-10000</v>
      </c>
      <c r="M118" s="22">
        <v>5234.83</v>
      </c>
      <c r="N118" s="22">
        <v>15000</v>
      </c>
      <c r="O118" s="22">
        <f t="shared" si="35"/>
        <v>-9765.17</v>
      </c>
      <c r="P118" s="22">
        <v>15000</v>
      </c>
      <c r="Q118" s="38" t="e">
        <f>M118-#REF!</f>
        <v>#REF!</v>
      </c>
    </row>
    <row r="119" spans="1:17" ht="12.75">
      <c r="A119" s="23">
        <v>6500</v>
      </c>
      <c r="B119" s="23">
        <v>6500</v>
      </c>
      <c r="C119" s="3" t="s">
        <v>110</v>
      </c>
      <c r="D119" s="22">
        <v>239293.72</v>
      </c>
      <c r="E119" s="22">
        <v>0</v>
      </c>
      <c r="F119" s="22">
        <f t="shared" si="32"/>
        <v>-239293.72</v>
      </c>
      <c r="G119" s="22">
        <v>239293.72</v>
      </c>
      <c r="H119" s="22">
        <v>15000</v>
      </c>
      <c r="I119" s="22">
        <f t="shared" si="33"/>
        <v>224293.72</v>
      </c>
      <c r="J119" s="22">
        <v>253538.72</v>
      </c>
      <c r="K119" s="22">
        <v>30000</v>
      </c>
      <c r="L119" s="22">
        <f t="shared" si="34"/>
        <v>223538.72</v>
      </c>
      <c r="M119" s="22">
        <v>253538.72</v>
      </c>
      <c r="N119" s="22">
        <v>40000</v>
      </c>
      <c r="O119" s="22">
        <f t="shared" si="35"/>
        <v>213538.72</v>
      </c>
      <c r="P119" s="22">
        <v>40000</v>
      </c>
      <c r="Q119" s="38" t="e">
        <f>M119-#REF!</f>
        <v>#REF!</v>
      </c>
    </row>
    <row r="120" spans="1:17" ht="12.75">
      <c r="A120" s="23">
        <v>6600</v>
      </c>
      <c r="B120" s="23">
        <v>6600</v>
      </c>
      <c r="C120" s="3" t="s">
        <v>113</v>
      </c>
      <c r="D120" s="22">
        <v>0</v>
      </c>
      <c r="E120" s="22">
        <v>0</v>
      </c>
      <c r="F120" s="22">
        <f t="shared" si="32"/>
        <v>0</v>
      </c>
      <c r="G120" s="22">
        <v>0</v>
      </c>
      <c r="H120" s="22">
        <v>0</v>
      </c>
      <c r="I120" s="22">
        <f t="shared" si="33"/>
        <v>0</v>
      </c>
      <c r="J120" s="22">
        <v>0</v>
      </c>
      <c r="K120" s="22">
        <v>0</v>
      </c>
      <c r="L120" s="22">
        <f t="shared" si="34"/>
        <v>0</v>
      </c>
      <c r="M120" s="22">
        <v>0</v>
      </c>
      <c r="N120" s="22">
        <v>0</v>
      </c>
      <c r="O120" s="22">
        <f t="shared" si="35"/>
        <v>0</v>
      </c>
      <c r="P120" s="22">
        <v>0</v>
      </c>
      <c r="Q120" s="38" t="e">
        <f>M120-#REF!</f>
        <v>#REF!</v>
      </c>
    </row>
    <row r="121" spans="1:17" ht="12.75">
      <c r="A121" s="23">
        <v>6620</v>
      </c>
      <c r="B121" s="23">
        <v>6620</v>
      </c>
      <c r="C121" s="3" t="s">
        <v>114</v>
      </c>
      <c r="D121" s="22">
        <v>0</v>
      </c>
      <c r="E121" s="22">
        <v>0</v>
      </c>
      <c r="F121" s="22">
        <f t="shared" si="32"/>
        <v>0</v>
      </c>
      <c r="G121" s="22">
        <v>0</v>
      </c>
      <c r="H121" s="22">
        <v>50000</v>
      </c>
      <c r="I121" s="22">
        <f t="shared" si="33"/>
        <v>-50000</v>
      </c>
      <c r="J121" s="22">
        <v>1710.22</v>
      </c>
      <c r="K121" s="22">
        <v>75000</v>
      </c>
      <c r="L121" s="22">
        <f t="shared" si="34"/>
        <v>-73289.78</v>
      </c>
      <c r="M121" s="22">
        <v>1710.22</v>
      </c>
      <c r="N121" s="22">
        <v>100000</v>
      </c>
      <c r="O121" s="22">
        <f t="shared" si="35"/>
        <v>-98289.78</v>
      </c>
      <c r="P121" s="22">
        <v>100000</v>
      </c>
      <c r="Q121" s="38" t="e">
        <f>M121-#REF!</f>
        <v>#REF!</v>
      </c>
    </row>
    <row r="122" spans="1:17" ht="12.75">
      <c r="A122" s="23">
        <v>6625</v>
      </c>
      <c r="B122" s="23">
        <v>6625</v>
      </c>
      <c r="C122" s="3" t="s">
        <v>115</v>
      </c>
      <c r="D122" s="22">
        <v>0</v>
      </c>
      <c r="E122" s="22">
        <v>0</v>
      </c>
      <c r="F122" s="22">
        <f t="shared" si="32"/>
        <v>0</v>
      </c>
      <c r="G122" s="22">
        <v>0</v>
      </c>
      <c r="H122" s="22">
        <v>0</v>
      </c>
      <c r="I122" s="22">
        <f t="shared" si="33"/>
        <v>0</v>
      </c>
      <c r="J122" s="22">
        <v>0</v>
      </c>
      <c r="K122" s="22">
        <v>0</v>
      </c>
      <c r="L122" s="22">
        <f t="shared" si="34"/>
        <v>0</v>
      </c>
      <c r="M122" s="22">
        <v>0</v>
      </c>
      <c r="N122" s="22">
        <v>0</v>
      </c>
      <c r="O122" s="22">
        <f t="shared" si="35"/>
        <v>0</v>
      </c>
      <c r="P122" s="22">
        <v>0</v>
      </c>
      <c r="Q122" s="38" t="e">
        <f>M122-#REF!</f>
        <v>#REF!</v>
      </c>
    </row>
    <row r="123" spans="1:17" ht="12.75">
      <c r="A123" s="23">
        <v>6630</v>
      </c>
      <c r="B123" s="23">
        <v>6630</v>
      </c>
      <c r="C123" s="3" t="s">
        <v>116</v>
      </c>
      <c r="D123" s="22">
        <v>302511.06</v>
      </c>
      <c r="E123" s="22">
        <v>400000</v>
      </c>
      <c r="F123" s="22">
        <f t="shared" si="32"/>
        <v>97488.94</v>
      </c>
      <c r="G123" s="22">
        <v>438548.79</v>
      </c>
      <c r="H123" s="22">
        <v>500000</v>
      </c>
      <c r="I123" s="22">
        <f t="shared" si="33"/>
        <v>-61451.21000000002</v>
      </c>
      <c r="J123" s="22">
        <v>646286.94</v>
      </c>
      <c r="K123" s="22">
        <v>650000</v>
      </c>
      <c r="L123" s="22">
        <f t="shared" si="34"/>
        <v>-3713.060000000056</v>
      </c>
      <c r="M123" s="22">
        <v>909770.62</v>
      </c>
      <c r="N123" s="22">
        <v>800000</v>
      </c>
      <c r="O123" s="22">
        <f t="shared" si="35"/>
        <v>109770.62</v>
      </c>
      <c r="P123" s="22">
        <v>800000</v>
      </c>
      <c r="Q123" s="38" t="e">
        <f>M123-#REF!</f>
        <v>#REF!</v>
      </c>
    </row>
    <row r="124" spans="1:17" ht="12.75">
      <c r="A124" s="23">
        <v>6700</v>
      </c>
      <c r="B124" s="23">
        <v>6700</v>
      </c>
      <c r="C124" s="3" t="s">
        <v>117</v>
      </c>
      <c r="D124" s="22">
        <v>0</v>
      </c>
      <c r="E124" s="22">
        <v>0</v>
      </c>
      <c r="F124" s="22">
        <f t="shared" si="32"/>
        <v>0</v>
      </c>
      <c r="G124" s="22">
        <v>0</v>
      </c>
      <c r="H124" s="22">
        <v>0</v>
      </c>
      <c r="I124" s="22">
        <f t="shared" si="33"/>
        <v>0</v>
      </c>
      <c r="J124" s="22">
        <v>0</v>
      </c>
      <c r="K124" s="22">
        <v>0</v>
      </c>
      <c r="L124" s="22">
        <f t="shared" si="34"/>
        <v>0</v>
      </c>
      <c r="M124" s="22">
        <v>0</v>
      </c>
      <c r="N124" s="22">
        <v>0</v>
      </c>
      <c r="O124" s="22">
        <f t="shared" si="35"/>
        <v>0</v>
      </c>
      <c r="P124" s="22">
        <v>0</v>
      </c>
      <c r="Q124" s="38" t="e">
        <f>M124-#REF!</f>
        <v>#REF!</v>
      </c>
    </row>
    <row r="125" spans="1:17" ht="12.75">
      <c r="A125" s="23">
        <v>6710</v>
      </c>
      <c r="B125" s="23">
        <v>6710</v>
      </c>
      <c r="C125" s="3" t="s">
        <v>118</v>
      </c>
      <c r="D125" s="22">
        <v>0</v>
      </c>
      <c r="E125" s="22">
        <v>0</v>
      </c>
      <c r="F125" s="22">
        <f t="shared" si="32"/>
        <v>0</v>
      </c>
      <c r="G125" s="22">
        <v>0</v>
      </c>
      <c r="H125" s="22">
        <v>0</v>
      </c>
      <c r="I125" s="22">
        <f t="shared" si="33"/>
        <v>0</v>
      </c>
      <c r="J125" s="22">
        <v>0</v>
      </c>
      <c r="K125" s="22">
        <v>0</v>
      </c>
      <c r="L125" s="22">
        <f t="shared" si="34"/>
        <v>0</v>
      </c>
      <c r="M125" s="22">
        <v>0</v>
      </c>
      <c r="N125" s="22">
        <v>0</v>
      </c>
      <c r="O125" s="22">
        <f t="shared" si="35"/>
        <v>0</v>
      </c>
      <c r="P125" s="22">
        <v>0</v>
      </c>
      <c r="Q125" s="38" t="e">
        <f>M125-#REF!</f>
        <v>#REF!</v>
      </c>
    </row>
    <row r="126" spans="1:17" ht="12.75">
      <c r="A126" s="23">
        <v>6790</v>
      </c>
      <c r="B126" s="23">
        <v>6790</v>
      </c>
      <c r="C126" s="3" t="s">
        <v>119</v>
      </c>
      <c r="D126" s="22">
        <v>0</v>
      </c>
      <c r="E126" s="22">
        <v>0</v>
      </c>
      <c r="F126" s="22">
        <f t="shared" si="32"/>
        <v>0</v>
      </c>
      <c r="G126" s="22">
        <v>0</v>
      </c>
      <c r="H126" s="22">
        <v>0</v>
      </c>
      <c r="I126" s="22">
        <f t="shared" si="33"/>
        <v>0</v>
      </c>
      <c r="J126" s="22">
        <v>0</v>
      </c>
      <c r="K126" s="22">
        <v>0</v>
      </c>
      <c r="L126" s="22">
        <f t="shared" si="34"/>
        <v>0</v>
      </c>
      <c r="M126" s="22">
        <v>12500</v>
      </c>
      <c r="N126" s="22">
        <v>0</v>
      </c>
      <c r="O126" s="22">
        <f t="shared" si="35"/>
        <v>12500</v>
      </c>
      <c r="P126" s="22">
        <v>0</v>
      </c>
      <c r="Q126" s="38" t="e">
        <f>M126-#REF!</f>
        <v>#REF!</v>
      </c>
    </row>
    <row r="127" spans="1:17" ht="12.75">
      <c r="A127" s="23">
        <v>6800</v>
      </c>
      <c r="B127" s="23">
        <v>6800</v>
      </c>
      <c r="C127" s="3" t="s">
        <v>120</v>
      </c>
      <c r="D127" s="22">
        <v>0</v>
      </c>
      <c r="E127" s="22">
        <v>0</v>
      </c>
      <c r="F127" s="22">
        <f t="shared" si="32"/>
        <v>0</v>
      </c>
      <c r="G127" s="22">
        <v>0</v>
      </c>
      <c r="H127" s="22">
        <v>0</v>
      </c>
      <c r="I127" s="22">
        <f t="shared" si="33"/>
        <v>0</v>
      </c>
      <c r="J127" s="22">
        <v>1024.9</v>
      </c>
      <c r="K127" s="22">
        <v>0</v>
      </c>
      <c r="L127" s="22">
        <f t="shared" si="34"/>
        <v>1024.9</v>
      </c>
      <c r="M127" s="22">
        <v>1024.9</v>
      </c>
      <c r="N127" s="22">
        <v>0</v>
      </c>
      <c r="O127" s="22">
        <f t="shared" si="35"/>
        <v>1024.9</v>
      </c>
      <c r="P127" s="22">
        <v>0</v>
      </c>
      <c r="Q127" s="38" t="e">
        <f>M127-#REF!</f>
        <v>#REF!</v>
      </c>
    </row>
    <row r="128" spans="1:17" ht="12.75">
      <c r="A128" s="23">
        <v>6815</v>
      </c>
      <c r="B128" s="23">
        <v>6815</v>
      </c>
      <c r="C128" s="3" t="s">
        <v>121</v>
      </c>
      <c r="D128" s="22">
        <v>62500</v>
      </c>
      <c r="E128" s="22">
        <v>0</v>
      </c>
      <c r="F128" s="22">
        <f t="shared" si="32"/>
        <v>-62500</v>
      </c>
      <c r="G128" s="22">
        <v>62500</v>
      </c>
      <c r="H128" s="22">
        <v>0</v>
      </c>
      <c r="I128" s="22">
        <f t="shared" si="33"/>
        <v>62500</v>
      </c>
      <c r="J128" s="22">
        <v>62500</v>
      </c>
      <c r="K128" s="22">
        <v>0</v>
      </c>
      <c r="L128" s="22">
        <f t="shared" si="34"/>
        <v>62500</v>
      </c>
      <c r="M128" s="22">
        <v>63208.75</v>
      </c>
      <c r="N128" s="22">
        <v>0</v>
      </c>
      <c r="O128" s="22">
        <f t="shared" si="35"/>
        <v>63208.75</v>
      </c>
      <c r="P128" s="22">
        <v>0</v>
      </c>
      <c r="Q128" s="38" t="e">
        <f>M128-#REF!</f>
        <v>#REF!</v>
      </c>
    </row>
    <row r="129" spans="1:17" ht="12.75">
      <c r="A129" s="23">
        <v>6820</v>
      </c>
      <c r="B129" s="23">
        <v>6820</v>
      </c>
      <c r="C129" s="3" t="s">
        <v>122</v>
      </c>
      <c r="D129" s="22">
        <v>0</v>
      </c>
      <c r="E129" s="22">
        <v>0</v>
      </c>
      <c r="F129" s="22">
        <f t="shared" si="32"/>
        <v>0</v>
      </c>
      <c r="G129" s="22">
        <v>0</v>
      </c>
      <c r="H129" s="22">
        <v>0</v>
      </c>
      <c r="I129" s="22">
        <f t="shared" si="33"/>
        <v>0</v>
      </c>
      <c r="J129" s="22">
        <v>0</v>
      </c>
      <c r="K129" s="22">
        <v>0</v>
      </c>
      <c r="L129" s="22">
        <f t="shared" si="34"/>
        <v>0</v>
      </c>
      <c r="M129" s="22">
        <v>1118.75</v>
      </c>
      <c r="N129" s="22">
        <v>0</v>
      </c>
      <c r="O129" s="22">
        <f t="shared" si="35"/>
        <v>1118.75</v>
      </c>
      <c r="P129" s="22">
        <v>0</v>
      </c>
      <c r="Q129" s="38" t="e">
        <f>M129-#REF!</f>
        <v>#REF!</v>
      </c>
    </row>
    <row r="130" spans="1:17" ht="12.75">
      <c r="A130" s="23">
        <v>6860</v>
      </c>
      <c r="B130" s="23">
        <v>6860</v>
      </c>
      <c r="C130" s="3" t="s">
        <v>123</v>
      </c>
      <c r="D130" s="22">
        <v>2701</v>
      </c>
      <c r="E130" s="22">
        <v>0</v>
      </c>
      <c r="F130" s="22">
        <f t="shared" si="32"/>
        <v>-2701</v>
      </c>
      <c r="G130" s="22">
        <v>4273.48</v>
      </c>
      <c r="H130" s="22">
        <v>0</v>
      </c>
      <c r="I130" s="22">
        <f t="shared" si="33"/>
        <v>4273.48</v>
      </c>
      <c r="J130" s="22">
        <v>4273.48</v>
      </c>
      <c r="K130" s="22">
        <v>0</v>
      </c>
      <c r="L130" s="22">
        <f t="shared" si="34"/>
        <v>4273.48</v>
      </c>
      <c r="M130" s="22">
        <v>4371.48</v>
      </c>
      <c r="N130" s="22">
        <v>5000</v>
      </c>
      <c r="O130" s="22">
        <f t="shared" si="35"/>
        <v>-628.5200000000004</v>
      </c>
      <c r="P130" s="22">
        <v>5000</v>
      </c>
      <c r="Q130" s="38" t="e">
        <f>M130-#REF!</f>
        <v>#REF!</v>
      </c>
    </row>
    <row r="131" spans="1:17" ht="12.75">
      <c r="A131" s="23">
        <v>6900</v>
      </c>
      <c r="B131" s="23">
        <v>6900</v>
      </c>
      <c r="C131" s="3" t="s">
        <v>124</v>
      </c>
      <c r="D131" s="22">
        <v>0</v>
      </c>
      <c r="E131" s="22">
        <v>0</v>
      </c>
      <c r="F131" s="22">
        <f t="shared" si="32"/>
        <v>0</v>
      </c>
      <c r="G131" s="22">
        <v>0</v>
      </c>
      <c r="H131" s="22">
        <v>0</v>
      </c>
      <c r="I131" s="22">
        <f t="shared" si="33"/>
        <v>0</v>
      </c>
      <c r="J131" s="22">
        <v>0</v>
      </c>
      <c r="K131" s="22">
        <v>0</v>
      </c>
      <c r="L131" s="22">
        <f t="shared" si="34"/>
        <v>0</v>
      </c>
      <c r="M131" s="22">
        <v>0</v>
      </c>
      <c r="N131" s="22">
        <v>0</v>
      </c>
      <c r="O131" s="22">
        <f t="shared" si="35"/>
        <v>0</v>
      </c>
      <c r="P131" s="22">
        <v>0</v>
      </c>
      <c r="Q131" s="38" t="e">
        <f>M131-#REF!</f>
        <v>#REF!</v>
      </c>
    </row>
    <row r="132" spans="1:17" ht="12.75">
      <c r="A132" s="23">
        <v>6920</v>
      </c>
      <c r="B132" s="23">
        <v>6920</v>
      </c>
      <c r="C132" s="3" t="s">
        <v>125</v>
      </c>
      <c r="D132" s="22">
        <v>515.56</v>
      </c>
      <c r="E132" s="22">
        <v>0</v>
      </c>
      <c r="F132" s="22">
        <f t="shared" si="32"/>
        <v>-515.56</v>
      </c>
      <c r="G132" s="22">
        <v>515.56</v>
      </c>
      <c r="H132" s="22">
        <v>0</v>
      </c>
      <c r="I132" s="22">
        <f t="shared" si="33"/>
        <v>515.56</v>
      </c>
      <c r="J132" s="22">
        <v>515.56</v>
      </c>
      <c r="K132" s="22">
        <v>0</v>
      </c>
      <c r="L132" s="22">
        <f t="shared" si="34"/>
        <v>515.56</v>
      </c>
      <c r="M132" s="22">
        <v>515.56</v>
      </c>
      <c r="N132" s="22">
        <v>0</v>
      </c>
      <c r="O132" s="22">
        <f t="shared" si="35"/>
        <v>515.56</v>
      </c>
      <c r="P132" s="22">
        <v>0</v>
      </c>
      <c r="Q132" s="38" t="e">
        <f>M132-#REF!</f>
        <v>#REF!</v>
      </c>
    </row>
    <row r="133" spans="1:17" ht="12.75">
      <c r="A133" s="23">
        <v>6930</v>
      </c>
      <c r="B133" s="23">
        <v>6930</v>
      </c>
      <c r="C133" s="3" t="s">
        <v>126</v>
      </c>
      <c r="D133" s="22">
        <v>0</v>
      </c>
      <c r="E133" s="22">
        <v>0</v>
      </c>
      <c r="F133" s="22">
        <f t="shared" si="32"/>
        <v>0</v>
      </c>
      <c r="G133" s="22">
        <v>0</v>
      </c>
      <c r="H133" s="22">
        <v>0</v>
      </c>
      <c r="I133" s="22">
        <f t="shared" si="33"/>
        <v>0</v>
      </c>
      <c r="J133" s="22">
        <v>0</v>
      </c>
      <c r="K133" s="22">
        <v>0</v>
      </c>
      <c r="L133" s="22">
        <f t="shared" si="34"/>
        <v>0</v>
      </c>
      <c r="M133" s="22">
        <v>0</v>
      </c>
      <c r="N133" s="22">
        <v>0</v>
      </c>
      <c r="O133" s="22">
        <f t="shared" si="35"/>
        <v>0</v>
      </c>
      <c r="P133" s="22">
        <v>0</v>
      </c>
      <c r="Q133" s="38" t="e">
        <f>M133-#REF!</f>
        <v>#REF!</v>
      </c>
    </row>
    <row r="134" spans="1:17" ht="12.75">
      <c r="A134" s="23">
        <v>6940</v>
      </c>
      <c r="B134" s="23">
        <v>6940</v>
      </c>
      <c r="C134" s="3" t="s">
        <v>127</v>
      </c>
      <c r="D134" s="22">
        <v>0</v>
      </c>
      <c r="E134" s="22">
        <v>0</v>
      </c>
      <c r="F134" s="22">
        <f t="shared" si="32"/>
        <v>0</v>
      </c>
      <c r="G134" s="22">
        <v>0</v>
      </c>
      <c r="H134" s="22">
        <v>0</v>
      </c>
      <c r="I134" s="22">
        <f t="shared" si="33"/>
        <v>0</v>
      </c>
      <c r="J134" s="22">
        <v>0</v>
      </c>
      <c r="K134" s="22">
        <v>0</v>
      </c>
      <c r="L134" s="22">
        <f t="shared" si="34"/>
        <v>0</v>
      </c>
      <c r="M134" s="22">
        <v>0</v>
      </c>
      <c r="N134" s="22">
        <v>0</v>
      </c>
      <c r="O134" s="22">
        <f t="shared" si="35"/>
        <v>0</v>
      </c>
      <c r="P134" s="22">
        <v>0</v>
      </c>
      <c r="Q134" s="38" t="e">
        <f>M134-#REF!</f>
        <v>#REF!</v>
      </c>
    </row>
    <row r="135" spans="1:17" ht="12.75">
      <c r="A135" s="23">
        <v>7140</v>
      </c>
      <c r="B135" s="23">
        <v>7140</v>
      </c>
      <c r="C135" s="3" t="s">
        <v>129</v>
      </c>
      <c r="D135" s="22">
        <v>0</v>
      </c>
      <c r="E135" s="22">
        <v>0</v>
      </c>
      <c r="F135" s="22">
        <f t="shared" si="32"/>
        <v>0</v>
      </c>
      <c r="G135" s="22">
        <v>0</v>
      </c>
      <c r="H135" s="22">
        <v>0</v>
      </c>
      <c r="I135" s="22">
        <f t="shared" si="33"/>
        <v>0</v>
      </c>
      <c r="J135" s="22">
        <v>0</v>
      </c>
      <c r="K135" s="22">
        <v>0</v>
      </c>
      <c r="L135" s="22">
        <f t="shared" si="34"/>
        <v>0</v>
      </c>
      <c r="M135" s="22">
        <v>0</v>
      </c>
      <c r="N135" s="22">
        <v>0</v>
      </c>
      <c r="O135" s="22">
        <f t="shared" si="35"/>
        <v>0</v>
      </c>
      <c r="P135" s="22">
        <v>0</v>
      </c>
      <c r="Q135" s="38" t="e">
        <f>M135-#REF!</f>
        <v>#REF!</v>
      </c>
    </row>
    <row r="136" spans="1:17" ht="12.75">
      <c r="A136" s="23">
        <v>7320</v>
      </c>
      <c r="B136" s="23">
        <v>7320</v>
      </c>
      <c r="C136" s="3" t="s">
        <v>130</v>
      </c>
      <c r="D136" s="22">
        <v>0</v>
      </c>
      <c r="E136" s="22">
        <v>0</v>
      </c>
      <c r="F136" s="22">
        <f t="shared" si="32"/>
        <v>0</v>
      </c>
      <c r="G136" s="22">
        <v>0</v>
      </c>
      <c r="H136" s="22">
        <v>0</v>
      </c>
      <c r="I136" s="22">
        <f t="shared" si="33"/>
        <v>0</v>
      </c>
      <c r="J136" s="22">
        <v>0</v>
      </c>
      <c r="K136" s="22">
        <v>0</v>
      </c>
      <c r="L136" s="22">
        <f t="shared" si="34"/>
        <v>0</v>
      </c>
      <c r="M136" s="22">
        <v>0</v>
      </c>
      <c r="N136" s="22">
        <v>0</v>
      </c>
      <c r="O136" s="22">
        <f t="shared" si="35"/>
        <v>0</v>
      </c>
      <c r="P136" s="22">
        <v>0</v>
      </c>
      <c r="Q136" s="38" t="e">
        <f>M136-#REF!</f>
        <v>#REF!</v>
      </c>
    </row>
    <row r="137" spans="1:17" ht="12.75">
      <c r="A137" s="23">
        <v>7430</v>
      </c>
      <c r="B137" s="23">
        <v>7430</v>
      </c>
      <c r="C137" s="3" t="s">
        <v>132</v>
      </c>
      <c r="D137" s="22">
        <v>0</v>
      </c>
      <c r="E137" s="22">
        <v>0</v>
      </c>
      <c r="F137" s="22">
        <f t="shared" si="32"/>
        <v>0</v>
      </c>
      <c r="G137" s="22">
        <v>0</v>
      </c>
      <c r="H137" s="22">
        <v>0</v>
      </c>
      <c r="I137" s="22">
        <f t="shared" si="33"/>
        <v>0</v>
      </c>
      <c r="J137" s="22">
        <v>0</v>
      </c>
      <c r="K137" s="22">
        <v>0</v>
      </c>
      <c r="L137" s="22">
        <f t="shared" si="34"/>
        <v>0</v>
      </c>
      <c r="M137" s="22">
        <v>0</v>
      </c>
      <c r="N137" s="22">
        <v>5000</v>
      </c>
      <c r="O137" s="22">
        <f t="shared" si="35"/>
        <v>-5000</v>
      </c>
      <c r="P137" s="22">
        <v>5000</v>
      </c>
      <c r="Q137" s="38" t="e">
        <f>M137-#REF!</f>
        <v>#REF!</v>
      </c>
    </row>
    <row r="138" spans="1:17" ht="12.75">
      <c r="A138" s="23">
        <v>7500</v>
      </c>
      <c r="B138" s="23">
        <v>7500</v>
      </c>
      <c r="C138" s="3" t="s">
        <v>133</v>
      </c>
      <c r="D138" s="22">
        <v>0</v>
      </c>
      <c r="E138" s="22">
        <v>0</v>
      </c>
      <c r="F138" s="22">
        <f t="shared" si="32"/>
        <v>0</v>
      </c>
      <c r="G138" s="22">
        <v>0</v>
      </c>
      <c r="H138" s="22">
        <v>0</v>
      </c>
      <c r="I138" s="22">
        <f t="shared" si="33"/>
        <v>0</v>
      </c>
      <c r="J138" s="22">
        <v>736.5</v>
      </c>
      <c r="K138" s="22">
        <v>0</v>
      </c>
      <c r="L138" s="22">
        <f t="shared" si="34"/>
        <v>736.5</v>
      </c>
      <c r="M138" s="22">
        <v>1841.25</v>
      </c>
      <c r="N138" s="22">
        <v>0</v>
      </c>
      <c r="O138" s="22">
        <f t="shared" si="35"/>
        <v>1841.25</v>
      </c>
      <c r="P138" s="22">
        <v>0</v>
      </c>
      <c r="Q138" s="38" t="e">
        <f>M138-#REF!</f>
        <v>#REF!</v>
      </c>
    </row>
    <row r="139" spans="1:17" ht="12.75">
      <c r="A139" s="23">
        <v>7601</v>
      </c>
      <c r="B139" s="23">
        <v>7601</v>
      </c>
      <c r="C139" s="3" t="s">
        <v>134</v>
      </c>
      <c r="D139" s="22">
        <v>0</v>
      </c>
      <c r="E139" s="22">
        <v>0</v>
      </c>
      <c r="F139" s="22">
        <f t="shared" si="32"/>
        <v>0</v>
      </c>
      <c r="G139" s="22">
        <v>0</v>
      </c>
      <c r="H139" s="22">
        <v>0</v>
      </c>
      <c r="I139" s="22">
        <f t="shared" si="33"/>
        <v>0</v>
      </c>
      <c r="J139" s="22">
        <v>0</v>
      </c>
      <c r="K139" s="22">
        <v>0</v>
      </c>
      <c r="L139" s="22">
        <f t="shared" si="34"/>
        <v>0</v>
      </c>
      <c r="M139" s="22">
        <v>0</v>
      </c>
      <c r="N139" s="22">
        <v>0</v>
      </c>
      <c r="O139" s="22">
        <f t="shared" si="35"/>
        <v>0</v>
      </c>
      <c r="P139" s="22">
        <v>0</v>
      </c>
      <c r="Q139" s="38" t="e">
        <f>M139-#REF!</f>
        <v>#REF!</v>
      </c>
    </row>
    <row r="140" spans="1:17" ht="12.75">
      <c r="A140" s="23">
        <v>7740</v>
      </c>
      <c r="B140" s="23">
        <v>7740</v>
      </c>
      <c r="C140" s="3" t="s">
        <v>135</v>
      </c>
      <c r="D140" s="22">
        <v>0</v>
      </c>
      <c r="E140" s="22">
        <v>0</v>
      </c>
      <c r="F140" s="22">
        <f t="shared" si="32"/>
        <v>0</v>
      </c>
      <c r="G140" s="22">
        <v>0</v>
      </c>
      <c r="H140" s="22">
        <v>0</v>
      </c>
      <c r="I140" s="22">
        <f t="shared" si="33"/>
        <v>0</v>
      </c>
      <c r="J140" s="22">
        <v>0.8</v>
      </c>
      <c r="K140" s="22">
        <v>0</v>
      </c>
      <c r="L140" s="22">
        <f t="shared" si="34"/>
        <v>0.8</v>
      </c>
      <c r="M140" s="22">
        <v>0.8</v>
      </c>
      <c r="N140" s="22">
        <v>0</v>
      </c>
      <c r="O140" s="22">
        <f t="shared" si="35"/>
        <v>0.8</v>
      </c>
      <c r="P140" s="22">
        <v>0</v>
      </c>
      <c r="Q140" s="38" t="e">
        <f>M140-#REF!</f>
        <v>#REF!</v>
      </c>
    </row>
    <row r="141" spans="1:17" ht="12.75">
      <c r="A141" s="23">
        <v>7770</v>
      </c>
      <c r="B141" s="23">
        <v>7770</v>
      </c>
      <c r="C141" s="3" t="s">
        <v>136</v>
      </c>
      <c r="D141" s="22">
        <v>240.75</v>
      </c>
      <c r="E141" s="22">
        <v>0</v>
      </c>
      <c r="F141" s="22">
        <f t="shared" si="32"/>
        <v>-240.75</v>
      </c>
      <c r="G141" s="22">
        <v>468.5</v>
      </c>
      <c r="H141" s="22">
        <v>0</v>
      </c>
      <c r="I141" s="22">
        <f t="shared" si="33"/>
        <v>468.5</v>
      </c>
      <c r="J141" s="22">
        <v>662.75</v>
      </c>
      <c r="K141" s="22">
        <v>0</v>
      </c>
      <c r="L141" s="22">
        <f t="shared" si="34"/>
        <v>662.75</v>
      </c>
      <c r="M141" s="22">
        <v>902.25</v>
      </c>
      <c r="N141" s="22">
        <v>2000</v>
      </c>
      <c r="O141" s="22">
        <f t="shared" si="35"/>
        <v>-1097.75</v>
      </c>
      <c r="P141" s="22">
        <v>2000</v>
      </c>
      <c r="Q141" s="38" t="e">
        <f>M141-#REF!</f>
        <v>#REF!</v>
      </c>
    </row>
    <row r="142" spans="1:17" ht="12.75">
      <c r="A142" s="23">
        <v>7780</v>
      </c>
      <c r="B142" s="23">
        <v>7780</v>
      </c>
      <c r="C142" s="3" t="s">
        <v>137</v>
      </c>
      <c r="D142" s="22">
        <v>0</v>
      </c>
      <c r="E142" s="22">
        <v>0</v>
      </c>
      <c r="F142" s="22">
        <f t="shared" si="32"/>
        <v>0</v>
      </c>
      <c r="G142" s="22">
        <v>0</v>
      </c>
      <c r="H142" s="22">
        <v>0</v>
      </c>
      <c r="I142" s="22">
        <f t="shared" si="33"/>
        <v>0</v>
      </c>
      <c r="J142" s="22">
        <v>365</v>
      </c>
      <c r="K142" s="22">
        <v>0</v>
      </c>
      <c r="L142" s="22">
        <f t="shared" si="34"/>
        <v>365</v>
      </c>
      <c r="M142" s="22">
        <v>365</v>
      </c>
      <c r="N142" s="22">
        <v>0</v>
      </c>
      <c r="O142" s="22">
        <f t="shared" si="35"/>
        <v>365</v>
      </c>
      <c r="P142" s="22">
        <v>0</v>
      </c>
      <c r="Q142" s="38" t="e">
        <f>M142-#REF!</f>
        <v>#REF!</v>
      </c>
    </row>
    <row r="143" spans="1:17" ht="12.75">
      <c r="A143" s="23">
        <v>7790</v>
      </c>
      <c r="B143" s="23">
        <v>7790</v>
      </c>
      <c r="C143" s="3" t="s">
        <v>138</v>
      </c>
      <c r="D143" s="22">
        <v>239</v>
      </c>
      <c r="E143" s="22">
        <v>0</v>
      </c>
      <c r="F143" s="22">
        <f t="shared" si="32"/>
        <v>-239</v>
      </c>
      <c r="G143" s="22">
        <v>239</v>
      </c>
      <c r="H143" s="22">
        <v>0</v>
      </c>
      <c r="I143" s="22">
        <f t="shared" si="33"/>
        <v>239</v>
      </c>
      <c r="J143" s="22">
        <v>1734</v>
      </c>
      <c r="K143" s="22">
        <v>0</v>
      </c>
      <c r="L143" s="22">
        <f t="shared" si="34"/>
        <v>1734</v>
      </c>
      <c r="M143" s="22">
        <v>-7966</v>
      </c>
      <c r="N143" s="22">
        <v>10000</v>
      </c>
      <c r="O143" s="22">
        <f t="shared" si="35"/>
        <v>-17966</v>
      </c>
      <c r="P143" s="22">
        <v>10000</v>
      </c>
      <c r="Q143" s="38" t="e">
        <f>M143-#REF!</f>
        <v>#REF!</v>
      </c>
    </row>
    <row r="144" spans="1:17" ht="12.75">
      <c r="A144" s="23">
        <v>7791</v>
      </c>
      <c r="B144" s="23">
        <v>7791</v>
      </c>
      <c r="C144" s="3" t="s">
        <v>154</v>
      </c>
      <c r="D144" s="22">
        <v>0</v>
      </c>
      <c r="E144" s="22">
        <v>0</v>
      </c>
      <c r="F144" s="22">
        <f t="shared" si="32"/>
        <v>0</v>
      </c>
      <c r="G144" s="22">
        <v>0</v>
      </c>
      <c r="H144" s="22">
        <v>0</v>
      </c>
      <c r="I144" s="22">
        <f>G144-H144</f>
        <v>0</v>
      </c>
      <c r="J144" s="22">
        <v>0</v>
      </c>
      <c r="K144" s="22">
        <v>0</v>
      </c>
      <c r="L144" s="22">
        <f>J144-K144</f>
        <v>0</v>
      </c>
      <c r="M144" s="22">
        <v>0</v>
      </c>
      <c r="N144" s="22">
        <v>0</v>
      </c>
      <c r="O144" s="22">
        <f>M144-N144</f>
        <v>0</v>
      </c>
      <c r="P144" s="22">
        <v>0</v>
      </c>
      <c r="Q144" s="38" t="e">
        <f>M144-#REF!</f>
        <v>#REF!</v>
      </c>
    </row>
    <row r="145" spans="1:17" ht="12.75">
      <c r="A145" s="23">
        <v>7795</v>
      </c>
      <c r="B145" s="23">
        <v>7795</v>
      </c>
      <c r="C145" s="3" t="s">
        <v>158</v>
      </c>
      <c r="D145" s="22">
        <v>503.71</v>
      </c>
      <c r="E145" s="22">
        <v>0</v>
      </c>
      <c r="F145" s="22">
        <f t="shared" si="32"/>
        <v>-503.71</v>
      </c>
      <c r="G145" s="22">
        <v>1054.43</v>
      </c>
      <c r="H145" s="22">
        <v>25000</v>
      </c>
      <c r="I145" s="22">
        <f>G145-H145</f>
        <v>-23945.57</v>
      </c>
      <c r="J145" s="22">
        <v>12817</v>
      </c>
      <c r="K145" s="22">
        <v>35000</v>
      </c>
      <c r="L145" s="22">
        <f>J145-K145</f>
        <v>-22183</v>
      </c>
      <c r="M145" s="22">
        <v>30164.64</v>
      </c>
      <c r="N145" s="22">
        <v>45000</v>
      </c>
      <c r="O145" s="22">
        <f>M145-N145</f>
        <v>-14835.36</v>
      </c>
      <c r="P145" s="22">
        <v>45000</v>
      </c>
      <c r="Q145" s="38" t="e">
        <f>M145-#REF!</f>
        <v>#REF!</v>
      </c>
    </row>
    <row r="146" spans="1:17" ht="12.75">
      <c r="A146" s="23">
        <v>7796</v>
      </c>
      <c r="B146" s="23">
        <v>7796</v>
      </c>
      <c r="C146" s="3" t="s">
        <v>159</v>
      </c>
      <c r="D146" s="22">
        <v>0</v>
      </c>
      <c r="E146" s="22">
        <v>0</v>
      </c>
      <c r="F146" s="22">
        <f t="shared" si="32"/>
        <v>0</v>
      </c>
      <c r="G146" s="22">
        <v>0</v>
      </c>
      <c r="H146" s="22">
        <v>0</v>
      </c>
      <c r="I146" s="22">
        <f>G146-H146</f>
        <v>0</v>
      </c>
      <c r="J146" s="22">
        <v>0</v>
      </c>
      <c r="K146" s="22">
        <v>0</v>
      </c>
      <c r="L146" s="22">
        <f>J146-K146</f>
        <v>0</v>
      </c>
      <c r="M146" s="22">
        <v>0</v>
      </c>
      <c r="N146" s="22">
        <v>0</v>
      </c>
      <c r="O146" s="22">
        <f>M146-N146</f>
        <v>0</v>
      </c>
      <c r="P146" s="22">
        <v>0</v>
      </c>
      <c r="Q146" s="38"/>
    </row>
    <row r="147" spans="1:17" ht="12.75">
      <c r="A147" s="23">
        <v>7797</v>
      </c>
      <c r="B147" s="23">
        <v>7797</v>
      </c>
      <c r="C147" s="3" t="s">
        <v>160</v>
      </c>
      <c r="D147" s="22">
        <v>152.03</v>
      </c>
      <c r="E147" s="22">
        <v>2000</v>
      </c>
      <c r="F147" s="22">
        <f t="shared" si="32"/>
        <v>1847.97</v>
      </c>
      <c r="G147" s="22">
        <v>162.53</v>
      </c>
      <c r="H147" s="22">
        <v>4000</v>
      </c>
      <c r="I147" s="22">
        <f>G147-H147</f>
        <v>-3837.47</v>
      </c>
      <c r="J147" s="22">
        <v>1064.46</v>
      </c>
      <c r="K147" s="22">
        <v>5000</v>
      </c>
      <c r="L147" s="22">
        <f>J147-K147</f>
        <v>-3935.54</v>
      </c>
      <c r="M147" s="22">
        <v>1466.49</v>
      </c>
      <c r="N147" s="22">
        <v>6000</v>
      </c>
      <c r="O147" s="22">
        <f>M147-N147</f>
        <v>-4533.51</v>
      </c>
      <c r="P147" s="22">
        <v>6000</v>
      </c>
      <c r="Q147" s="38"/>
    </row>
    <row r="148" spans="1:17" ht="12.75">
      <c r="A148" s="23">
        <v>7798</v>
      </c>
      <c r="B148" s="23">
        <v>7798</v>
      </c>
      <c r="C148" s="3" t="s">
        <v>160</v>
      </c>
      <c r="D148" s="22">
        <v>236.67</v>
      </c>
      <c r="E148" s="22">
        <v>0</v>
      </c>
      <c r="F148" s="22">
        <f>+E148-D148</f>
        <v>-236.67</v>
      </c>
      <c r="G148" s="22">
        <v>236.67</v>
      </c>
      <c r="H148" s="22">
        <v>0</v>
      </c>
      <c r="I148" s="22">
        <f>G148-H148</f>
        <v>236.67</v>
      </c>
      <c r="J148" s="22">
        <v>285.67</v>
      </c>
      <c r="K148" s="22">
        <v>0</v>
      </c>
      <c r="L148" s="22">
        <f>J148-K148</f>
        <v>285.67</v>
      </c>
      <c r="M148" s="22">
        <v>285.67</v>
      </c>
      <c r="N148" s="22">
        <v>0</v>
      </c>
      <c r="O148" s="22">
        <f>M148-N148</f>
        <v>285.67</v>
      </c>
      <c r="P148" s="22">
        <v>0</v>
      </c>
      <c r="Q148" s="38"/>
    </row>
    <row r="149" spans="1:17" ht="12.75">
      <c r="A149" s="23">
        <v>7830</v>
      </c>
      <c r="B149" s="23">
        <v>7830</v>
      </c>
      <c r="C149" s="3" t="s">
        <v>139</v>
      </c>
      <c r="D149" s="22">
        <v>0</v>
      </c>
      <c r="E149" s="22">
        <v>0</v>
      </c>
      <c r="F149" s="22">
        <f t="shared" si="32"/>
        <v>0</v>
      </c>
      <c r="G149" s="22">
        <v>0</v>
      </c>
      <c r="H149" s="22">
        <v>0</v>
      </c>
      <c r="I149" s="22">
        <f t="shared" si="33"/>
        <v>0</v>
      </c>
      <c r="J149" s="22">
        <v>0</v>
      </c>
      <c r="K149" s="22">
        <v>0</v>
      </c>
      <c r="L149" s="22">
        <f t="shared" si="34"/>
        <v>0</v>
      </c>
      <c r="M149" s="22">
        <v>0</v>
      </c>
      <c r="N149" s="22">
        <v>0</v>
      </c>
      <c r="O149" s="22">
        <f t="shared" si="35"/>
        <v>0</v>
      </c>
      <c r="P149" s="22">
        <v>0</v>
      </c>
      <c r="Q149" s="38" t="e">
        <f>M149-#REF!</f>
        <v>#REF!</v>
      </c>
    </row>
    <row r="150" spans="1:17" ht="12.75">
      <c r="A150" s="23">
        <v>7990</v>
      </c>
      <c r="B150" s="23">
        <v>7990</v>
      </c>
      <c r="C150" s="3" t="s">
        <v>140</v>
      </c>
      <c r="D150" s="22">
        <v>0</v>
      </c>
      <c r="E150" s="22">
        <v>0</v>
      </c>
      <c r="F150" s="22">
        <f t="shared" si="32"/>
        <v>0</v>
      </c>
      <c r="G150" s="22">
        <v>0</v>
      </c>
      <c r="H150" s="22">
        <v>0</v>
      </c>
      <c r="I150" s="22">
        <f t="shared" si="33"/>
        <v>0</v>
      </c>
      <c r="J150" s="22">
        <v>0</v>
      </c>
      <c r="K150" s="22">
        <v>0</v>
      </c>
      <c r="L150" s="22">
        <f t="shared" si="34"/>
        <v>0</v>
      </c>
      <c r="M150" s="22">
        <v>0</v>
      </c>
      <c r="N150" s="22">
        <v>0</v>
      </c>
      <c r="O150" s="22">
        <f t="shared" si="35"/>
        <v>0</v>
      </c>
      <c r="P150" s="22">
        <v>0</v>
      </c>
      <c r="Q150" s="38" t="e">
        <f>M150-#REF!</f>
        <v>#REF!</v>
      </c>
    </row>
    <row r="151" spans="1:17" ht="12.75">
      <c r="A151" s="23"/>
      <c r="B151" s="23"/>
      <c r="C151" s="3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38"/>
    </row>
    <row r="152" spans="1:17" ht="12.75">
      <c r="A152" s="19"/>
      <c r="B152" s="19"/>
      <c r="C152" s="14" t="s">
        <v>9</v>
      </c>
      <c r="D152" s="15">
        <f aca="true" t="shared" si="36" ref="D152:P152">SUM(D114:D151)</f>
        <v>624915.3800000001</v>
      </c>
      <c r="E152" s="15">
        <f t="shared" si="36"/>
        <v>407000</v>
      </c>
      <c r="F152" s="15">
        <f t="shared" si="36"/>
        <v>-217915.38</v>
      </c>
      <c r="G152" s="15">
        <f t="shared" si="36"/>
        <v>787277.81</v>
      </c>
      <c r="H152" s="15">
        <f t="shared" si="36"/>
        <v>659000</v>
      </c>
      <c r="I152" s="15">
        <f t="shared" si="36"/>
        <v>128277.80999999998</v>
      </c>
      <c r="J152" s="15">
        <f t="shared" si="36"/>
        <v>1028608.63</v>
      </c>
      <c r="K152" s="15">
        <f t="shared" si="36"/>
        <v>860000</v>
      </c>
      <c r="L152" s="15">
        <f t="shared" si="36"/>
        <v>168608.62999999995</v>
      </c>
      <c r="M152" s="15">
        <f t="shared" si="36"/>
        <v>1321146.5599999998</v>
      </c>
      <c r="N152" s="15">
        <f t="shared" si="36"/>
        <v>1108000</v>
      </c>
      <c r="O152" s="15">
        <f t="shared" si="36"/>
        <v>213146.55999999997</v>
      </c>
      <c r="P152" s="15">
        <f t="shared" si="36"/>
        <v>1108000</v>
      </c>
      <c r="Q152" s="39" t="e">
        <f>M152-#REF!</f>
        <v>#REF!</v>
      </c>
    </row>
    <row r="153" spans="1:17" ht="12.75">
      <c r="A153" s="19"/>
      <c r="B153" s="19"/>
      <c r="C153" s="14"/>
      <c r="D153" s="22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38"/>
    </row>
    <row r="154" spans="1:17" ht="12.75">
      <c r="A154" s="23">
        <v>6000</v>
      </c>
      <c r="B154" s="23">
        <v>6000</v>
      </c>
      <c r="C154" s="3" t="s">
        <v>141</v>
      </c>
      <c r="D154" s="22">
        <v>69642</v>
      </c>
      <c r="E154" s="22">
        <v>112500</v>
      </c>
      <c r="F154" s="22">
        <f>+E154-D154</f>
        <v>42858</v>
      </c>
      <c r="G154" s="22">
        <v>139284</v>
      </c>
      <c r="H154" s="22">
        <v>225000</v>
      </c>
      <c r="I154" s="22">
        <f>G154-H154</f>
        <v>-85716</v>
      </c>
      <c r="J154" s="22">
        <v>208926</v>
      </c>
      <c r="K154" s="22">
        <v>337500</v>
      </c>
      <c r="L154" s="22">
        <f>J154-K154</f>
        <v>-128574</v>
      </c>
      <c r="M154" s="22">
        <v>503571.3</v>
      </c>
      <c r="N154" s="22">
        <v>450000</v>
      </c>
      <c r="O154" s="22">
        <f>M154-N154</f>
        <v>53571.29999999999</v>
      </c>
      <c r="P154" s="22">
        <v>450000</v>
      </c>
      <c r="Q154" s="38" t="e">
        <f>M154-#REF!</f>
        <v>#REF!</v>
      </c>
    </row>
    <row r="155" spans="1:17" ht="12.75">
      <c r="A155" s="23">
        <v>6010</v>
      </c>
      <c r="B155" s="23">
        <v>6010</v>
      </c>
      <c r="C155" s="3" t="s">
        <v>142</v>
      </c>
      <c r="D155" s="22">
        <v>0</v>
      </c>
      <c r="E155" s="22">
        <v>25000</v>
      </c>
      <c r="F155" s="22">
        <f>+E155-D155</f>
        <v>25000</v>
      </c>
      <c r="G155" s="22">
        <v>0</v>
      </c>
      <c r="H155" s="22">
        <v>50000</v>
      </c>
      <c r="I155" s="22">
        <f>G155-H155</f>
        <v>-50000</v>
      </c>
      <c r="J155" s="22">
        <v>0</v>
      </c>
      <c r="K155" s="22">
        <v>75000</v>
      </c>
      <c r="L155" s="22">
        <f>J155-K155</f>
        <v>-75000</v>
      </c>
      <c r="M155" s="22">
        <v>0</v>
      </c>
      <c r="N155" s="22">
        <v>100000</v>
      </c>
      <c r="O155" s="22">
        <f>M155-N155</f>
        <v>-100000</v>
      </c>
      <c r="P155" s="22">
        <v>100000</v>
      </c>
      <c r="Q155" s="38" t="e">
        <f>M155-#REF!</f>
        <v>#REF!</v>
      </c>
    </row>
    <row r="156" spans="1:17" ht="12.75">
      <c r="A156" s="19"/>
      <c r="B156" s="19"/>
      <c r="C156" s="14" t="s">
        <v>16</v>
      </c>
      <c r="D156" s="15">
        <f>SUM(D154:D155)</f>
        <v>69642</v>
      </c>
      <c r="E156" s="15">
        <f aca="true" t="shared" si="37" ref="E156:P156">SUM(E154:E155)</f>
        <v>137500</v>
      </c>
      <c r="F156" s="15">
        <f t="shared" si="37"/>
        <v>67858</v>
      </c>
      <c r="G156" s="15">
        <f t="shared" si="37"/>
        <v>139284</v>
      </c>
      <c r="H156" s="15">
        <f t="shared" si="37"/>
        <v>275000</v>
      </c>
      <c r="I156" s="15">
        <f t="shared" si="37"/>
        <v>-135716</v>
      </c>
      <c r="J156" s="15">
        <f t="shared" si="37"/>
        <v>208926</v>
      </c>
      <c r="K156" s="15">
        <f t="shared" si="37"/>
        <v>412500</v>
      </c>
      <c r="L156" s="15">
        <f t="shared" si="37"/>
        <v>-203574</v>
      </c>
      <c r="M156" s="15">
        <f t="shared" si="37"/>
        <v>503571.3</v>
      </c>
      <c r="N156" s="15">
        <f t="shared" si="37"/>
        <v>550000</v>
      </c>
      <c r="O156" s="15">
        <f t="shared" si="37"/>
        <v>-46428.70000000001</v>
      </c>
      <c r="P156" s="15">
        <f t="shared" si="37"/>
        <v>550000</v>
      </c>
      <c r="Q156" s="38" t="e">
        <f>M156-#REF!</f>
        <v>#REF!</v>
      </c>
    </row>
    <row r="157" spans="1:17" ht="12.75">
      <c r="A157" s="23"/>
      <c r="B157" s="23"/>
      <c r="C157" s="3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38"/>
    </row>
    <row r="158" spans="1:17" ht="13.5" customHeight="1">
      <c r="A158" s="19"/>
      <c r="B158" s="19"/>
      <c r="C158" s="14" t="s">
        <v>5</v>
      </c>
      <c r="D158" s="15">
        <f>D61-D84-D112-D152-D156</f>
        <v>-591652.1900000002</v>
      </c>
      <c r="E158" s="15">
        <f>E61-E84-E112-E152-E156</f>
        <v>-1518884</v>
      </c>
      <c r="F158" s="15">
        <f>F61+F84+F112+F152+F156</f>
        <v>927231.8099999999</v>
      </c>
      <c r="G158" s="15">
        <f aca="true" t="shared" si="38" ref="G158:P158">G61-G84-G112-G152-G156</f>
        <v>1389685.0100000007</v>
      </c>
      <c r="H158" s="15">
        <f t="shared" si="38"/>
        <v>1117920</v>
      </c>
      <c r="I158" s="15">
        <f t="shared" si="38"/>
        <v>271765.01000000007</v>
      </c>
      <c r="J158" s="15">
        <f t="shared" si="38"/>
        <v>2272997.11</v>
      </c>
      <c r="K158" s="15">
        <f t="shared" si="38"/>
        <v>760114</v>
      </c>
      <c r="L158" s="15">
        <f t="shared" si="38"/>
        <v>1512883.1100000006</v>
      </c>
      <c r="M158" s="15">
        <f t="shared" si="38"/>
        <v>619764.2799999998</v>
      </c>
      <c r="N158" s="15">
        <f t="shared" si="38"/>
        <v>26232</v>
      </c>
      <c r="O158" s="15">
        <f t="shared" si="38"/>
        <v>593532.28</v>
      </c>
      <c r="P158" s="15">
        <f t="shared" si="38"/>
        <v>26232</v>
      </c>
      <c r="Q158" s="39" t="e">
        <f>M158-#REF!</f>
        <v>#REF!</v>
      </c>
    </row>
    <row r="159" spans="1:17" ht="13.5" customHeight="1">
      <c r="A159" s="23"/>
      <c r="B159" s="23"/>
      <c r="C159" s="3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38"/>
    </row>
    <row r="160" spans="1:17" ht="13.5" customHeight="1">
      <c r="A160" s="23">
        <v>8050</v>
      </c>
      <c r="B160" s="23">
        <v>8050</v>
      </c>
      <c r="C160" s="3" t="s">
        <v>11</v>
      </c>
      <c r="D160" s="22">
        <v>0</v>
      </c>
      <c r="E160" s="22">
        <v>0</v>
      </c>
      <c r="F160" s="22">
        <f>+E160-D160</f>
        <v>0</v>
      </c>
      <c r="G160" s="22">
        <v>0</v>
      </c>
      <c r="H160" s="22">
        <v>0</v>
      </c>
      <c r="I160" s="22">
        <f>G160-H160</f>
        <v>0</v>
      </c>
      <c r="J160" s="22">
        <v>0</v>
      </c>
      <c r="K160" s="22">
        <v>0</v>
      </c>
      <c r="L160" s="22">
        <f>J160-K160</f>
        <v>0</v>
      </c>
      <c r="M160" s="22">
        <v>-660.87</v>
      </c>
      <c r="N160" s="22">
        <v>0</v>
      </c>
      <c r="O160" s="22">
        <f>M160-N160</f>
        <v>-660.87</v>
      </c>
      <c r="P160" s="22">
        <v>0</v>
      </c>
      <c r="Q160" s="38" t="e">
        <f>M160-#REF!</f>
        <v>#REF!</v>
      </c>
    </row>
    <row r="161" spans="1:17" ht="13.5" customHeight="1">
      <c r="A161" s="23">
        <v>8070</v>
      </c>
      <c r="B161" s="23">
        <v>8070</v>
      </c>
      <c r="C161" s="3" t="s">
        <v>35</v>
      </c>
      <c r="D161" s="22">
        <v>0</v>
      </c>
      <c r="E161" s="22">
        <v>0</v>
      </c>
      <c r="F161" s="22">
        <f>+E161-D161</f>
        <v>0</v>
      </c>
      <c r="G161" s="22">
        <v>0</v>
      </c>
      <c r="H161" s="22">
        <v>0</v>
      </c>
      <c r="I161" s="22">
        <f>G161-H161</f>
        <v>0</v>
      </c>
      <c r="J161" s="22">
        <v>0</v>
      </c>
      <c r="K161" s="22">
        <v>0</v>
      </c>
      <c r="L161" s="22">
        <f>J161-K161</f>
        <v>0</v>
      </c>
      <c r="M161" s="22">
        <v>0</v>
      </c>
      <c r="N161" s="22">
        <v>0</v>
      </c>
      <c r="O161" s="22">
        <f>M161-N161</f>
        <v>0</v>
      </c>
      <c r="P161" s="22">
        <v>0</v>
      </c>
      <c r="Q161" s="38" t="e">
        <f>M161-#REF!</f>
        <v>#REF!</v>
      </c>
    </row>
    <row r="162" spans="1:17" ht="13.5" customHeight="1">
      <c r="A162" s="23">
        <v>8150</v>
      </c>
      <c r="B162" s="23">
        <v>8150</v>
      </c>
      <c r="C162" s="3" t="s">
        <v>143</v>
      </c>
      <c r="D162" s="22">
        <v>0</v>
      </c>
      <c r="E162" s="22">
        <v>0</v>
      </c>
      <c r="F162" s="22">
        <f>+E162-D162</f>
        <v>0</v>
      </c>
      <c r="G162" s="22">
        <v>0</v>
      </c>
      <c r="H162" s="22">
        <v>0</v>
      </c>
      <c r="I162" s="22">
        <f>G162-H162</f>
        <v>0</v>
      </c>
      <c r="J162" s="22">
        <v>0</v>
      </c>
      <c r="K162" s="22">
        <v>0</v>
      </c>
      <c r="L162" s="22">
        <f>J162-K162</f>
        <v>0</v>
      </c>
      <c r="M162" s="22">
        <v>0</v>
      </c>
      <c r="N162" s="22">
        <v>25000</v>
      </c>
      <c r="O162" s="22">
        <f>M162-N162</f>
        <v>-25000</v>
      </c>
      <c r="P162" s="22">
        <v>25000</v>
      </c>
      <c r="Q162" s="38" t="e">
        <f>M162-#REF!</f>
        <v>#REF!</v>
      </c>
    </row>
    <row r="163" spans="1:17" ht="13.5" customHeight="1">
      <c r="A163" s="19"/>
      <c r="B163" s="19"/>
      <c r="C163" s="14" t="s">
        <v>24</v>
      </c>
      <c r="D163" s="15">
        <f>SUM(D160:D162)</f>
        <v>0</v>
      </c>
      <c r="E163" s="15">
        <f aca="true" t="shared" si="39" ref="E163:P163">SUM(E160:E162)</f>
        <v>0</v>
      </c>
      <c r="F163" s="15">
        <f t="shared" si="39"/>
        <v>0</v>
      </c>
      <c r="G163" s="15">
        <f t="shared" si="39"/>
        <v>0</v>
      </c>
      <c r="H163" s="15">
        <f t="shared" si="39"/>
        <v>0</v>
      </c>
      <c r="I163" s="15">
        <f t="shared" si="39"/>
        <v>0</v>
      </c>
      <c r="J163" s="15">
        <f t="shared" si="39"/>
        <v>0</v>
      </c>
      <c r="K163" s="15">
        <f t="shared" si="39"/>
        <v>0</v>
      </c>
      <c r="L163" s="15">
        <f t="shared" si="39"/>
        <v>0</v>
      </c>
      <c r="M163" s="15">
        <f t="shared" si="39"/>
        <v>-660.87</v>
      </c>
      <c r="N163" s="15">
        <f t="shared" si="39"/>
        <v>25000</v>
      </c>
      <c r="O163" s="15">
        <f t="shared" si="39"/>
        <v>-25660.87</v>
      </c>
      <c r="P163" s="15">
        <f t="shared" si="39"/>
        <v>25000</v>
      </c>
      <c r="Q163" s="38" t="e">
        <f>M163-#REF!</f>
        <v>#REF!</v>
      </c>
    </row>
    <row r="164" spans="1:17" ht="12.75">
      <c r="A164" s="23"/>
      <c r="B164" s="23"/>
      <c r="C164" s="3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38"/>
    </row>
    <row r="165" spans="1:17" ht="12.75">
      <c r="A165" s="19"/>
      <c r="B165" s="19"/>
      <c r="C165" s="16" t="s">
        <v>14</v>
      </c>
      <c r="D165" s="17">
        <f>D158-D163</f>
        <v>-591652.1900000002</v>
      </c>
      <c r="E165" s="17">
        <f aca="true" t="shared" si="40" ref="E165:P165">E158-E163</f>
        <v>-1518884</v>
      </c>
      <c r="F165" s="17">
        <f>F158+F163</f>
        <v>927231.8099999999</v>
      </c>
      <c r="G165" s="17">
        <f t="shared" si="40"/>
        <v>1389685.0100000007</v>
      </c>
      <c r="H165" s="17">
        <f t="shared" si="40"/>
        <v>1117920</v>
      </c>
      <c r="I165" s="17">
        <f t="shared" si="40"/>
        <v>271765.01000000007</v>
      </c>
      <c r="J165" s="17">
        <f t="shared" si="40"/>
        <v>2272997.11</v>
      </c>
      <c r="K165" s="17">
        <f t="shared" si="40"/>
        <v>760114</v>
      </c>
      <c r="L165" s="17">
        <f t="shared" si="40"/>
        <v>1512883.1100000006</v>
      </c>
      <c r="M165" s="17">
        <f t="shared" si="40"/>
        <v>620425.1499999998</v>
      </c>
      <c r="N165" s="17">
        <f t="shared" si="40"/>
        <v>1232</v>
      </c>
      <c r="O165" s="17">
        <f t="shared" si="40"/>
        <v>619193.15</v>
      </c>
      <c r="P165" s="17">
        <f t="shared" si="40"/>
        <v>1232</v>
      </c>
      <c r="Q165" s="40" t="e">
        <f>M165-#REF!</f>
        <v>#REF!</v>
      </c>
    </row>
    <row r="166" spans="5:17" ht="15.75" customHeight="1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Q164"/>
  <sheetViews>
    <sheetView zoomScalePageLayoutView="0" workbookViewId="0" topLeftCell="A1">
      <selection activeCell="R1" sqref="R1:R16384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</cols>
  <sheetData>
    <row r="1" spans="1:16" ht="15">
      <c r="A1" s="2">
        <v>114</v>
      </c>
      <c r="C1" s="1" t="s">
        <v>20</v>
      </c>
      <c r="D1" s="1" t="str">
        <f>Totalt!D1</f>
        <v>Pr Desember</v>
      </c>
      <c r="H1" s="7"/>
      <c r="J1" s="7"/>
      <c r="K1"/>
      <c r="M1"/>
      <c r="N1"/>
      <c r="O1"/>
      <c r="P1"/>
    </row>
    <row r="2" spans="1:17" ht="14.25">
      <c r="A2" s="4"/>
      <c r="B2" s="4"/>
      <c r="C2" s="4"/>
      <c r="D2" s="10" t="s">
        <v>12</v>
      </c>
      <c r="E2" s="10" t="s">
        <v>13</v>
      </c>
      <c r="F2" s="10" t="s">
        <v>17</v>
      </c>
      <c r="G2" s="10" t="s">
        <v>12</v>
      </c>
      <c r="H2" s="10" t="s">
        <v>13</v>
      </c>
      <c r="I2" s="10" t="s">
        <v>17</v>
      </c>
      <c r="J2" s="10" t="s">
        <v>12</v>
      </c>
      <c r="K2" s="10" t="s">
        <v>13</v>
      </c>
      <c r="L2" s="10" t="s">
        <v>17</v>
      </c>
      <c r="M2" s="10" t="s">
        <v>12</v>
      </c>
      <c r="N2" s="10" t="s">
        <v>13</v>
      </c>
      <c r="O2" s="10" t="s">
        <v>17</v>
      </c>
      <c r="P2" s="10" t="s">
        <v>13</v>
      </c>
      <c r="Q2" s="10" t="s">
        <v>17</v>
      </c>
    </row>
    <row r="3" spans="1:17" ht="14.25">
      <c r="A3" s="4"/>
      <c r="B3" s="9"/>
      <c r="C3" s="5" t="s">
        <v>0</v>
      </c>
      <c r="D3" s="11" t="s">
        <v>144</v>
      </c>
      <c r="E3" s="11" t="s">
        <v>144</v>
      </c>
      <c r="F3" s="11" t="s">
        <v>144</v>
      </c>
      <c r="G3" s="20" t="s">
        <v>145</v>
      </c>
      <c r="H3" s="20" t="s">
        <v>145</v>
      </c>
      <c r="I3" s="20" t="s">
        <v>145</v>
      </c>
      <c r="J3" s="11" t="s">
        <v>146</v>
      </c>
      <c r="K3" s="11" t="s">
        <v>146</v>
      </c>
      <c r="L3" s="11" t="s">
        <v>146</v>
      </c>
      <c r="M3" s="11" t="s">
        <v>147</v>
      </c>
      <c r="N3" s="11" t="s">
        <v>147</v>
      </c>
      <c r="O3" s="11" t="s">
        <v>147</v>
      </c>
      <c r="P3" s="20">
        <v>2020</v>
      </c>
      <c r="Q3" s="11" t="s">
        <v>61</v>
      </c>
    </row>
    <row r="4" spans="1:17" ht="12.75">
      <c r="A4" s="2">
        <v>321</v>
      </c>
      <c r="B4" s="2">
        <v>321</v>
      </c>
      <c r="C4" s="3" t="s">
        <v>37</v>
      </c>
      <c r="D4" s="21">
        <v>436048.5</v>
      </c>
      <c r="E4" s="21">
        <v>702075</v>
      </c>
      <c r="F4" s="21">
        <f aca="true" t="shared" si="0" ref="F4:F10">D4-E4</f>
        <v>-266026.5</v>
      </c>
      <c r="G4" s="21">
        <v>424156.5</v>
      </c>
      <c r="H4" s="21">
        <v>702075</v>
      </c>
      <c r="I4" s="21">
        <f aca="true" t="shared" si="1" ref="I4:I10">G4-H4</f>
        <v>-277918.5</v>
      </c>
      <c r="J4" s="21">
        <v>445966.5</v>
      </c>
      <c r="K4" s="21">
        <v>702075</v>
      </c>
      <c r="L4" s="21">
        <f aca="true" t="shared" si="2" ref="L4:L10">J4-K4</f>
        <v>-256108.5</v>
      </c>
      <c r="M4" s="21">
        <v>970806.5</v>
      </c>
      <c r="N4" s="21">
        <v>936100</v>
      </c>
      <c r="O4" s="21">
        <f aca="true" t="shared" si="3" ref="O4:O10">M4-N4</f>
        <v>34706.5</v>
      </c>
      <c r="P4" s="21">
        <v>936100</v>
      </c>
      <c r="Q4" s="37" t="e">
        <f>M4-#REF!</f>
        <v>#REF!</v>
      </c>
    </row>
    <row r="5" spans="1:17" ht="12.75">
      <c r="A5" s="2">
        <v>322</v>
      </c>
      <c r="B5" s="2">
        <v>322</v>
      </c>
      <c r="C5" s="3" t="s">
        <v>38</v>
      </c>
      <c r="D5" s="22">
        <v>34125</v>
      </c>
      <c r="E5" s="22">
        <v>0</v>
      </c>
      <c r="F5" s="22">
        <f t="shared" si="0"/>
        <v>34125</v>
      </c>
      <c r="G5" s="22">
        <v>34125</v>
      </c>
      <c r="H5" s="22">
        <v>24000</v>
      </c>
      <c r="I5" s="22">
        <f t="shared" si="1"/>
        <v>10125</v>
      </c>
      <c r="J5" s="22">
        <v>34125</v>
      </c>
      <c r="K5" s="22">
        <v>24000</v>
      </c>
      <c r="L5" s="22">
        <f t="shared" si="2"/>
        <v>10125</v>
      </c>
      <c r="M5" s="22">
        <v>45375</v>
      </c>
      <c r="N5" s="22">
        <v>24000</v>
      </c>
      <c r="O5" s="22">
        <f t="shared" si="3"/>
        <v>21375</v>
      </c>
      <c r="P5" s="22">
        <v>24000</v>
      </c>
      <c r="Q5" s="38" t="e">
        <f>M5-#REF!</f>
        <v>#REF!</v>
      </c>
    </row>
    <row r="6" spans="1:17" ht="12.75">
      <c r="A6" s="2">
        <v>323</v>
      </c>
      <c r="B6" s="2">
        <v>323</v>
      </c>
      <c r="C6" s="3" t="s">
        <v>39</v>
      </c>
      <c r="D6" s="22">
        <v>118486.65</v>
      </c>
      <c r="E6" s="22">
        <v>187000</v>
      </c>
      <c r="F6" s="22">
        <f t="shared" si="0"/>
        <v>-68513.35</v>
      </c>
      <c r="G6" s="22">
        <v>69142.4</v>
      </c>
      <c r="H6" s="22">
        <v>212000</v>
      </c>
      <c r="I6" s="22">
        <f t="shared" si="1"/>
        <v>-142857.6</v>
      </c>
      <c r="J6" s="22">
        <v>82240.09</v>
      </c>
      <c r="K6" s="22">
        <v>266000</v>
      </c>
      <c r="L6" s="22">
        <f t="shared" si="2"/>
        <v>-183759.91</v>
      </c>
      <c r="M6" s="22">
        <v>120012.4</v>
      </c>
      <c r="N6" s="22">
        <v>390000</v>
      </c>
      <c r="O6" s="22">
        <f t="shared" si="3"/>
        <v>-269987.6</v>
      </c>
      <c r="P6" s="22">
        <v>390000</v>
      </c>
      <c r="Q6" s="38" t="e">
        <f>M6-#REF!</f>
        <v>#REF!</v>
      </c>
    </row>
    <row r="7" spans="1:17" ht="12.75">
      <c r="A7" s="2">
        <v>324</v>
      </c>
      <c r="B7" s="2">
        <v>324</v>
      </c>
      <c r="C7" s="3" t="s">
        <v>40</v>
      </c>
      <c r="D7" s="22">
        <v>0</v>
      </c>
      <c r="E7" s="22">
        <v>0</v>
      </c>
      <c r="F7" s="22">
        <f t="shared" si="0"/>
        <v>0</v>
      </c>
      <c r="G7" s="22">
        <v>0</v>
      </c>
      <c r="H7" s="22">
        <v>0</v>
      </c>
      <c r="I7" s="22">
        <f t="shared" si="1"/>
        <v>0</v>
      </c>
      <c r="J7" s="22">
        <v>0</v>
      </c>
      <c r="K7" s="22">
        <v>0</v>
      </c>
      <c r="L7" s="22">
        <f t="shared" si="2"/>
        <v>0</v>
      </c>
      <c r="M7" s="22">
        <v>0</v>
      </c>
      <c r="N7" s="22">
        <v>0</v>
      </c>
      <c r="O7" s="22">
        <f t="shared" si="3"/>
        <v>0</v>
      </c>
      <c r="P7" s="22">
        <v>0</v>
      </c>
      <c r="Q7" s="38" t="e">
        <f>M7-#REF!</f>
        <v>#REF!</v>
      </c>
    </row>
    <row r="8" spans="1:17" ht="12.75">
      <c r="A8" s="2">
        <v>325</v>
      </c>
      <c r="B8" s="2">
        <v>325</v>
      </c>
      <c r="C8" s="3" t="s">
        <v>41</v>
      </c>
      <c r="D8" s="22">
        <v>42401</v>
      </c>
      <c r="E8" s="22">
        <v>0</v>
      </c>
      <c r="F8" s="22">
        <f t="shared" si="0"/>
        <v>42401</v>
      </c>
      <c r="G8" s="22">
        <v>205999.5</v>
      </c>
      <c r="H8" s="22">
        <v>70000</v>
      </c>
      <c r="I8" s="22">
        <f t="shared" si="1"/>
        <v>135999.5</v>
      </c>
      <c r="J8" s="22">
        <v>320231.5</v>
      </c>
      <c r="K8" s="22">
        <v>190000</v>
      </c>
      <c r="L8" s="22">
        <f t="shared" si="2"/>
        <v>130231.5</v>
      </c>
      <c r="M8" s="22">
        <v>453936.5</v>
      </c>
      <c r="N8" s="22">
        <v>282792</v>
      </c>
      <c r="O8" s="22">
        <f t="shared" si="3"/>
        <v>171144.5</v>
      </c>
      <c r="P8" s="22">
        <v>282792</v>
      </c>
      <c r="Q8" s="38" t="e">
        <f>M8-#REF!</f>
        <v>#REF!</v>
      </c>
    </row>
    <row r="9" spans="1:17" ht="12.75">
      <c r="A9" s="2">
        <v>326</v>
      </c>
      <c r="B9" s="2">
        <v>326</v>
      </c>
      <c r="C9" s="3" t="s">
        <v>1</v>
      </c>
      <c r="D9" s="22">
        <v>320</v>
      </c>
      <c r="E9" s="22">
        <v>0</v>
      </c>
      <c r="F9" s="22">
        <f t="shared" si="0"/>
        <v>320</v>
      </c>
      <c r="G9" s="22">
        <v>9820</v>
      </c>
      <c r="H9" s="22">
        <v>0</v>
      </c>
      <c r="I9" s="22">
        <f t="shared" si="1"/>
        <v>9820</v>
      </c>
      <c r="J9" s="22">
        <v>-6400</v>
      </c>
      <c r="K9" s="22">
        <v>0</v>
      </c>
      <c r="L9" s="22">
        <f t="shared" si="2"/>
        <v>-6400</v>
      </c>
      <c r="M9" s="22">
        <v>-6400</v>
      </c>
      <c r="N9" s="22">
        <v>0</v>
      </c>
      <c r="O9" s="22">
        <f t="shared" si="3"/>
        <v>-6400</v>
      </c>
      <c r="P9" s="22">
        <v>0</v>
      </c>
      <c r="Q9" s="38" t="e">
        <f>M9-#REF!</f>
        <v>#REF!</v>
      </c>
    </row>
    <row r="10" spans="1:17" ht="12.75">
      <c r="A10" s="12"/>
      <c r="B10" s="13"/>
      <c r="C10" s="14" t="s">
        <v>157</v>
      </c>
      <c r="D10" s="15">
        <f>SUM(D4:D9)</f>
        <v>631381.15</v>
      </c>
      <c r="E10" s="15">
        <f>SUM(E4:E9)</f>
        <v>889075</v>
      </c>
      <c r="F10" s="15">
        <f t="shared" si="0"/>
        <v>-257693.84999999998</v>
      </c>
      <c r="G10" s="15">
        <f>SUM(G4:G9)</f>
        <v>743243.4</v>
      </c>
      <c r="H10" s="15">
        <f>SUM(H4:H9)</f>
        <v>1008075</v>
      </c>
      <c r="I10" s="15">
        <f t="shared" si="1"/>
        <v>-264831.6</v>
      </c>
      <c r="J10" s="15">
        <f>SUM(J4:J9)</f>
        <v>876163.09</v>
      </c>
      <c r="K10" s="15">
        <f>SUM(K4:K9)</f>
        <v>1182075</v>
      </c>
      <c r="L10" s="15">
        <f t="shared" si="2"/>
        <v>-305911.91000000003</v>
      </c>
      <c r="M10" s="15">
        <f>SUM(M4:M9)</f>
        <v>1583730.4</v>
      </c>
      <c r="N10" s="15">
        <f>SUM(N4:N9)</f>
        <v>1632892</v>
      </c>
      <c r="O10" s="15">
        <f t="shared" si="3"/>
        <v>-49161.60000000009</v>
      </c>
      <c r="P10" s="15">
        <f>SUM(P4:P9)</f>
        <v>1632892</v>
      </c>
      <c r="Q10" s="39" t="e">
        <f>M10-#REF!</f>
        <v>#REF!</v>
      </c>
    </row>
    <row r="11" spans="2:17" ht="12.75">
      <c r="B11" s="6"/>
      <c r="C11" s="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38"/>
    </row>
    <row r="12" spans="1:17" ht="12.75">
      <c r="A12" s="2">
        <v>400</v>
      </c>
      <c r="B12" s="2">
        <v>400</v>
      </c>
      <c r="C12" s="3" t="s">
        <v>42</v>
      </c>
      <c r="D12" s="22">
        <v>246201.56</v>
      </c>
      <c r="E12" s="22">
        <v>304540</v>
      </c>
      <c r="F12" s="22">
        <f>+E12-D12</f>
        <v>58338.44</v>
      </c>
      <c r="G12" s="22">
        <v>383096.37</v>
      </c>
      <c r="H12" s="22">
        <v>417495</v>
      </c>
      <c r="I12" s="22">
        <f aca="true" t="shared" si="4" ref="I12:I19">G12-H12</f>
        <v>-34398.630000000005</v>
      </c>
      <c r="J12" s="22">
        <v>443274.87</v>
      </c>
      <c r="K12" s="22">
        <v>617280</v>
      </c>
      <c r="L12" s="22">
        <f aca="true" t="shared" si="5" ref="L12:L19">J12-K12</f>
        <v>-174005.13</v>
      </c>
      <c r="M12" s="22">
        <v>719243.92</v>
      </c>
      <c r="N12" s="22">
        <v>853460</v>
      </c>
      <c r="O12" s="22">
        <f aca="true" t="shared" si="6" ref="O12:O19">M12-N12</f>
        <v>-134216.07999999996</v>
      </c>
      <c r="P12" s="22">
        <v>853460</v>
      </c>
      <c r="Q12" s="38" t="e">
        <f>M12-#REF!</f>
        <v>#REF!</v>
      </c>
    </row>
    <row r="13" spans="1:17" ht="12.75">
      <c r="A13" s="2">
        <v>410</v>
      </c>
      <c r="B13" s="2">
        <v>410</v>
      </c>
      <c r="C13" s="3" t="s">
        <v>43</v>
      </c>
      <c r="D13" s="22">
        <v>21913.17</v>
      </c>
      <c r="E13" s="22">
        <v>65000</v>
      </c>
      <c r="F13" s="22">
        <f>+E13-D13</f>
        <v>43086.83</v>
      </c>
      <c r="G13" s="22">
        <v>11940.02</v>
      </c>
      <c r="H13" s="22">
        <v>75000</v>
      </c>
      <c r="I13" s="22">
        <f t="shared" si="4"/>
        <v>-63059.979999999996</v>
      </c>
      <c r="J13" s="22">
        <v>13182.02</v>
      </c>
      <c r="K13" s="22">
        <v>75000</v>
      </c>
      <c r="L13" s="22">
        <f t="shared" si="5"/>
        <v>-61817.979999999996</v>
      </c>
      <c r="M13" s="22">
        <v>13182.02</v>
      </c>
      <c r="N13" s="22">
        <v>100000</v>
      </c>
      <c r="O13" s="22">
        <f t="shared" si="6"/>
        <v>-86817.98</v>
      </c>
      <c r="P13" s="22">
        <v>100000</v>
      </c>
      <c r="Q13" s="38" t="e">
        <f>M13-#REF!</f>
        <v>#REF!</v>
      </c>
    </row>
    <row r="14" spans="1:17" ht="12.75">
      <c r="A14" s="2">
        <v>420</v>
      </c>
      <c r="B14" s="2">
        <v>420</v>
      </c>
      <c r="C14" s="3" t="s">
        <v>44</v>
      </c>
      <c r="D14" s="22">
        <v>0</v>
      </c>
      <c r="E14" s="22">
        <v>0</v>
      </c>
      <c r="F14" s="22">
        <f>+E14-D14</f>
        <v>0</v>
      </c>
      <c r="G14" s="22">
        <v>0</v>
      </c>
      <c r="H14" s="22">
        <v>0</v>
      </c>
      <c r="I14" s="22">
        <f t="shared" si="4"/>
        <v>0</v>
      </c>
      <c r="J14" s="22">
        <v>0</v>
      </c>
      <c r="K14" s="22">
        <v>0</v>
      </c>
      <c r="L14" s="22">
        <f t="shared" si="5"/>
        <v>0</v>
      </c>
      <c r="M14" s="22">
        <v>0</v>
      </c>
      <c r="N14" s="22">
        <v>0</v>
      </c>
      <c r="O14" s="22">
        <f t="shared" si="6"/>
        <v>0</v>
      </c>
      <c r="P14" s="22">
        <v>0</v>
      </c>
      <c r="Q14" s="38" t="e">
        <f>M14-#REF!</f>
        <v>#REF!</v>
      </c>
    </row>
    <row r="15" spans="1:17" ht="12.75">
      <c r="A15" s="2">
        <v>500</v>
      </c>
      <c r="B15" s="2">
        <v>500</v>
      </c>
      <c r="C15" s="3" t="s">
        <v>45</v>
      </c>
      <c r="D15" s="22">
        <v>244957.11</v>
      </c>
      <c r="E15" s="22">
        <v>190504</v>
      </c>
      <c r="F15" s="22">
        <f>+E15-D15</f>
        <v>-54453.109999999986</v>
      </c>
      <c r="G15" s="22">
        <v>375178.7</v>
      </c>
      <c r="H15" s="22">
        <v>381008</v>
      </c>
      <c r="I15" s="22">
        <f t="shared" si="4"/>
        <v>-5829.299999999988</v>
      </c>
      <c r="J15" s="22">
        <v>585218.42</v>
      </c>
      <c r="K15" s="22">
        <v>555212</v>
      </c>
      <c r="L15" s="22">
        <f t="shared" si="5"/>
        <v>30006.420000000042</v>
      </c>
      <c r="M15" s="22">
        <v>817863.5</v>
      </c>
      <c r="N15" s="22">
        <v>762376</v>
      </c>
      <c r="O15" s="22">
        <f t="shared" si="6"/>
        <v>55487.5</v>
      </c>
      <c r="P15" s="22">
        <v>762376</v>
      </c>
      <c r="Q15" s="38" t="e">
        <f>M15-#REF!</f>
        <v>#REF!</v>
      </c>
    </row>
    <row r="16" spans="1:17" ht="12.75">
      <c r="A16" s="2">
        <v>610</v>
      </c>
      <c r="B16" s="2">
        <v>610</v>
      </c>
      <c r="C16" s="3" t="s">
        <v>4</v>
      </c>
      <c r="D16" s="22">
        <v>33720.49</v>
      </c>
      <c r="E16" s="22">
        <v>20200</v>
      </c>
      <c r="F16" s="22">
        <f>+E16-D16</f>
        <v>-13520.489999999998</v>
      </c>
      <c r="G16" s="22">
        <v>37284.04</v>
      </c>
      <c r="H16" s="22">
        <v>63700</v>
      </c>
      <c r="I16" s="22">
        <f t="shared" si="4"/>
        <v>-26415.96</v>
      </c>
      <c r="J16" s="22">
        <v>108153.09</v>
      </c>
      <c r="K16" s="22">
        <v>78300</v>
      </c>
      <c r="L16" s="22">
        <f t="shared" si="5"/>
        <v>29853.089999999997</v>
      </c>
      <c r="M16" s="22">
        <v>135428.63</v>
      </c>
      <c r="N16" s="22">
        <v>138000</v>
      </c>
      <c r="O16" s="22">
        <f t="shared" si="6"/>
        <v>-2571.3699999999953</v>
      </c>
      <c r="P16" s="22">
        <v>138000</v>
      </c>
      <c r="Q16" s="38" t="e">
        <f>M16-#REF!</f>
        <v>#REF!</v>
      </c>
    </row>
    <row r="17" spans="1:17" ht="12.75">
      <c r="A17" s="12"/>
      <c r="B17" s="13"/>
      <c r="C17" s="14" t="s">
        <v>156</v>
      </c>
      <c r="D17" s="15">
        <f>SUM(D12:D16)</f>
        <v>546792.33</v>
      </c>
      <c r="E17" s="15">
        <f aca="true" t="shared" si="7" ref="E17:P17">SUM(E12:E16)</f>
        <v>580244</v>
      </c>
      <c r="F17" s="15">
        <f t="shared" si="7"/>
        <v>33451.67000000002</v>
      </c>
      <c r="G17" s="15">
        <f t="shared" si="7"/>
        <v>807499.1300000001</v>
      </c>
      <c r="H17" s="15">
        <f t="shared" si="7"/>
        <v>937203</v>
      </c>
      <c r="I17" s="15">
        <f t="shared" si="7"/>
        <v>-129703.87</v>
      </c>
      <c r="J17" s="15">
        <f t="shared" si="7"/>
        <v>1149828.4000000001</v>
      </c>
      <c r="K17" s="15">
        <f t="shared" si="7"/>
        <v>1325792</v>
      </c>
      <c r="L17" s="15">
        <f t="shared" si="7"/>
        <v>-175963.59999999995</v>
      </c>
      <c r="M17" s="15">
        <f t="shared" si="7"/>
        <v>1685718.0699999998</v>
      </c>
      <c r="N17" s="15">
        <f t="shared" si="7"/>
        <v>1853836</v>
      </c>
      <c r="O17" s="15">
        <f t="shared" si="7"/>
        <v>-168117.92999999993</v>
      </c>
      <c r="P17" s="15">
        <f t="shared" si="7"/>
        <v>1853836</v>
      </c>
      <c r="Q17" s="39" t="e">
        <f>M17-#REF!</f>
        <v>#REF!</v>
      </c>
    </row>
    <row r="18" spans="3:17" ht="12.75">
      <c r="C18" s="3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38"/>
    </row>
    <row r="19" spans="1:17" s="45" customFormat="1" ht="12.75">
      <c r="A19" s="4">
        <v>600</v>
      </c>
      <c r="B19" s="4">
        <v>600</v>
      </c>
      <c r="C19" s="41" t="s">
        <v>3</v>
      </c>
      <c r="D19" s="44">
        <v>0</v>
      </c>
      <c r="E19" s="44">
        <v>0</v>
      </c>
      <c r="F19" s="44">
        <f>+E19-D19</f>
        <v>0</v>
      </c>
      <c r="G19" s="44">
        <v>0</v>
      </c>
      <c r="H19" s="44">
        <v>0</v>
      </c>
      <c r="I19" s="44">
        <f t="shared" si="4"/>
        <v>0</v>
      </c>
      <c r="J19" s="44">
        <v>0</v>
      </c>
      <c r="K19" s="44">
        <v>0</v>
      </c>
      <c r="L19" s="44">
        <f t="shared" si="5"/>
        <v>0</v>
      </c>
      <c r="M19" s="44">
        <v>0</v>
      </c>
      <c r="N19" s="44">
        <v>0</v>
      </c>
      <c r="O19" s="44">
        <f t="shared" si="6"/>
        <v>0</v>
      </c>
      <c r="P19" s="44">
        <v>0</v>
      </c>
      <c r="Q19" s="46" t="e">
        <f>M19-#REF!</f>
        <v>#REF!</v>
      </c>
    </row>
    <row r="20" spans="2:17" ht="12.75">
      <c r="B20" s="6"/>
      <c r="C20" s="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38"/>
    </row>
    <row r="21" spans="1:17" ht="12.75">
      <c r="A21" s="12"/>
      <c r="B21" s="13"/>
      <c r="C21" s="14" t="s">
        <v>5</v>
      </c>
      <c r="D21" s="15">
        <f>D10-D17-D19</f>
        <v>84588.82000000007</v>
      </c>
      <c r="E21" s="15">
        <f aca="true" t="shared" si="8" ref="E21:P21">E10-E17-E19</f>
        <v>308831</v>
      </c>
      <c r="F21" s="15">
        <f>F10+F17+F19</f>
        <v>-224242.17999999996</v>
      </c>
      <c r="G21" s="15">
        <f t="shared" si="8"/>
        <v>-64255.7300000001</v>
      </c>
      <c r="H21" s="15">
        <f t="shared" si="8"/>
        <v>70872</v>
      </c>
      <c r="I21" s="15">
        <f t="shared" si="8"/>
        <v>-135127.72999999998</v>
      </c>
      <c r="J21" s="15">
        <f t="shared" si="8"/>
        <v>-273665.3100000002</v>
      </c>
      <c r="K21" s="15">
        <f t="shared" si="8"/>
        <v>-143717</v>
      </c>
      <c r="L21" s="15">
        <f t="shared" si="8"/>
        <v>-129948.31000000008</v>
      </c>
      <c r="M21" s="15">
        <f t="shared" si="8"/>
        <v>-101987.66999999993</v>
      </c>
      <c r="N21" s="15">
        <f t="shared" si="8"/>
        <v>-220944</v>
      </c>
      <c r="O21" s="15">
        <f t="shared" si="8"/>
        <v>118956.32999999984</v>
      </c>
      <c r="P21" s="15">
        <f t="shared" si="8"/>
        <v>-220944</v>
      </c>
      <c r="Q21" s="39" t="e">
        <f>M21-#REF!</f>
        <v>#REF!</v>
      </c>
    </row>
    <row r="22" spans="2:17" ht="12.75">
      <c r="B22" s="6"/>
      <c r="C22" s="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38"/>
    </row>
    <row r="23" spans="1:17" ht="12.75">
      <c r="A23" s="2">
        <v>805</v>
      </c>
      <c r="B23" s="6">
        <v>805</v>
      </c>
      <c r="C23" s="3" t="s">
        <v>11</v>
      </c>
      <c r="D23" s="22">
        <v>0</v>
      </c>
      <c r="E23" s="22">
        <v>0</v>
      </c>
      <c r="F23" s="22">
        <f>+E23-D23</f>
        <v>0</v>
      </c>
      <c r="G23" s="22">
        <v>0</v>
      </c>
      <c r="H23" s="22">
        <v>0</v>
      </c>
      <c r="I23" s="22">
        <f>G23-H23</f>
        <v>0</v>
      </c>
      <c r="J23" s="22">
        <v>0</v>
      </c>
      <c r="K23" s="22">
        <v>0</v>
      </c>
      <c r="L23" s="22">
        <f>J23-K23</f>
        <v>0</v>
      </c>
      <c r="M23" s="22">
        <v>-346.94</v>
      </c>
      <c r="N23" s="22">
        <v>0</v>
      </c>
      <c r="O23" s="22">
        <f>M23-N23</f>
        <v>-346.94</v>
      </c>
      <c r="P23" s="22">
        <v>0</v>
      </c>
      <c r="Q23" s="38" t="e">
        <f>M23-#REF!</f>
        <v>#REF!</v>
      </c>
    </row>
    <row r="24" spans="1:17" ht="12.75">
      <c r="A24" s="2">
        <v>815</v>
      </c>
      <c r="B24" s="6">
        <v>815</v>
      </c>
      <c r="C24" s="3" t="s">
        <v>10</v>
      </c>
      <c r="D24" s="22">
        <v>0</v>
      </c>
      <c r="E24" s="22">
        <v>0</v>
      </c>
      <c r="F24" s="22">
        <f>+E24-D24</f>
        <v>0</v>
      </c>
      <c r="G24" s="22">
        <v>0</v>
      </c>
      <c r="H24" s="22">
        <v>0</v>
      </c>
      <c r="I24" s="22">
        <f>G24-H24</f>
        <v>0</v>
      </c>
      <c r="J24" s="22">
        <v>0</v>
      </c>
      <c r="K24" s="22">
        <v>0</v>
      </c>
      <c r="L24" s="22">
        <f>J24-K24</f>
        <v>0</v>
      </c>
      <c r="M24" s="22">
        <v>0</v>
      </c>
      <c r="N24" s="22">
        <v>0</v>
      </c>
      <c r="O24" s="22">
        <f>M24-N24</f>
        <v>0</v>
      </c>
      <c r="P24" s="22">
        <v>0</v>
      </c>
      <c r="Q24" s="38" t="e">
        <f>M24-#REF!</f>
        <v>#REF!</v>
      </c>
    </row>
    <row r="25" spans="2:17" ht="12.75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</row>
    <row r="26" spans="1:17" ht="12.75">
      <c r="A26" s="12"/>
      <c r="B26" s="13"/>
      <c r="C26" s="16" t="s">
        <v>14</v>
      </c>
      <c r="D26" s="17">
        <f>D21+D23*-1-D24</f>
        <v>84588.82000000007</v>
      </c>
      <c r="E26" s="17">
        <f>E21+E23*-1-E24</f>
        <v>308831</v>
      </c>
      <c r="F26" s="17">
        <f>D26-E26</f>
        <v>-224242.17999999993</v>
      </c>
      <c r="G26" s="17">
        <f>G21+G23*-1-G24</f>
        <v>-64255.7300000001</v>
      </c>
      <c r="H26" s="17">
        <f>H21+H23*-1-H24</f>
        <v>70872</v>
      </c>
      <c r="I26" s="17">
        <f>G26-H26</f>
        <v>-135127.7300000001</v>
      </c>
      <c r="J26" s="17">
        <f>J21+J23*-1-J24</f>
        <v>-273665.3100000002</v>
      </c>
      <c r="K26" s="17">
        <f>K21+K23*-1-K24</f>
        <v>-143717</v>
      </c>
      <c r="L26" s="17">
        <f>J26-K26</f>
        <v>-129948.31000000017</v>
      </c>
      <c r="M26" s="17">
        <f>M21+M23*-1-M24</f>
        <v>-101640.72999999992</v>
      </c>
      <c r="N26" s="17">
        <f>N21+N23*-1-N24</f>
        <v>-220944</v>
      </c>
      <c r="O26" s="17">
        <f>M26-N26</f>
        <v>119303.27000000008</v>
      </c>
      <c r="P26" s="17">
        <f>P21+P23*-1-P24</f>
        <v>-220944</v>
      </c>
      <c r="Q26" s="40" t="e">
        <f>M26-#REF!</f>
        <v>#REF!</v>
      </c>
    </row>
    <row r="27" spans="5:17" ht="12.75"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5:17" ht="12.75"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4:17" ht="14.25">
      <c r="D29" s="10" t="s">
        <v>12</v>
      </c>
      <c r="E29" s="10" t="s">
        <v>13</v>
      </c>
      <c r="F29" s="10" t="s">
        <v>17</v>
      </c>
      <c r="G29" s="10" t="s">
        <v>12</v>
      </c>
      <c r="H29" s="10" t="s">
        <v>13</v>
      </c>
      <c r="I29" s="10" t="s">
        <v>17</v>
      </c>
      <c r="J29" s="10" t="s">
        <v>12</v>
      </c>
      <c r="K29" s="10" t="s">
        <v>13</v>
      </c>
      <c r="L29" s="10" t="s">
        <v>17</v>
      </c>
      <c r="M29" s="10" t="s">
        <v>12</v>
      </c>
      <c r="N29" s="10" t="s">
        <v>13</v>
      </c>
      <c r="O29" s="10" t="s">
        <v>17</v>
      </c>
      <c r="P29" s="10" t="s">
        <v>13</v>
      </c>
      <c r="Q29" s="10" t="s">
        <v>17</v>
      </c>
    </row>
    <row r="30" spans="1:17" ht="14.25">
      <c r="A30" s="7"/>
      <c r="B30" s="8"/>
      <c r="C30" s="5" t="s">
        <v>0</v>
      </c>
      <c r="D30" s="20" t="s">
        <v>144</v>
      </c>
      <c r="E30" s="20" t="s">
        <v>144</v>
      </c>
      <c r="F30" s="20" t="s">
        <v>144</v>
      </c>
      <c r="G30" s="20" t="s">
        <v>145</v>
      </c>
      <c r="H30" s="20" t="s">
        <v>145</v>
      </c>
      <c r="I30" s="20" t="s">
        <v>145</v>
      </c>
      <c r="J30" s="20" t="s">
        <v>146</v>
      </c>
      <c r="K30" s="20" t="s">
        <v>146</v>
      </c>
      <c r="L30" s="20" t="s">
        <v>146</v>
      </c>
      <c r="M30" s="20" t="s">
        <v>147</v>
      </c>
      <c r="N30" s="20" t="s">
        <v>147</v>
      </c>
      <c r="O30" s="20" t="s">
        <v>147</v>
      </c>
      <c r="P30" s="20">
        <v>2020</v>
      </c>
      <c r="Q30" s="20" t="s">
        <v>61</v>
      </c>
    </row>
    <row r="31" spans="1:17" ht="12.75">
      <c r="A31" s="23"/>
      <c r="B31" s="23"/>
      <c r="C31" s="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37"/>
    </row>
    <row r="32" spans="1:17" ht="12.75">
      <c r="A32" s="23">
        <v>3100</v>
      </c>
      <c r="B32" s="23">
        <v>3100</v>
      </c>
      <c r="C32" s="3" t="s">
        <v>64</v>
      </c>
      <c r="D32" s="22">
        <v>0</v>
      </c>
      <c r="E32" s="22">
        <v>0</v>
      </c>
      <c r="F32" s="22">
        <f aca="true" t="shared" si="9" ref="F32:F51">D32-E32</f>
        <v>0</v>
      </c>
      <c r="G32" s="22">
        <v>0</v>
      </c>
      <c r="H32" s="22">
        <v>0</v>
      </c>
      <c r="I32" s="22">
        <f aca="true" t="shared" si="10" ref="I32:I51">G32-H32</f>
        <v>0</v>
      </c>
      <c r="J32" s="22">
        <v>0</v>
      </c>
      <c r="K32" s="22">
        <v>0</v>
      </c>
      <c r="L32" s="22">
        <f aca="true" t="shared" si="11" ref="L32:L51">J32-K32</f>
        <v>0</v>
      </c>
      <c r="M32" s="22">
        <v>0</v>
      </c>
      <c r="N32" s="22">
        <v>0</v>
      </c>
      <c r="O32" s="22">
        <f aca="true" t="shared" si="12" ref="O32:O51">M32-N32</f>
        <v>0</v>
      </c>
      <c r="P32" s="22">
        <v>0</v>
      </c>
      <c r="Q32" s="38" t="e">
        <f>M32-#REF!</f>
        <v>#REF!</v>
      </c>
    </row>
    <row r="33" spans="1:17" ht="12.75">
      <c r="A33" s="23">
        <v>3120</v>
      </c>
      <c r="B33" s="23">
        <v>3120</v>
      </c>
      <c r="C33" s="3" t="s">
        <v>65</v>
      </c>
      <c r="D33" s="22">
        <v>34125</v>
      </c>
      <c r="E33" s="22">
        <v>0</v>
      </c>
      <c r="F33" s="22">
        <f t="shared" si="9"/>
        <v>34125</v>
      </c>
      <c r="G33" s="22">
        <v>34125</v>
      </c>
      <c r="H33" s="22">
        <v>24000</v>
      </c>
      <c r="I33" s="22">
        <f t="shared" si="10"/>
        <v>10125</v>
      </c>
      <c r="J33" s="22">
        <v>34125</v>
      </c>
      <c r="K33" s="22">
        <v>24000</v>
      </c>
      <c r="L33" s="22">
        <f t="shared" si="11"/>
        <v>10125</v>
      </c>
      <c r="M33" s="22">
        <v>45375</v>
      </c>
      <c r="N33" s="22">
        <v>24000</v>
      </c>
      <c r="O33" s="22">
        <f t="shared" si="12"/>
        <v>21375</v>
      </c>
      <c r="P33" s="22">
        <v>24000</v>
      </c>
      <c r="Q33" s="38" t="e">
        <f>M33-#REF!</f>
        <v>#REF!</v>
      </c>
    </row>
    <row r="34" spans="1:17" ht="12.75">
      <c r="A34" s="23">
        <v>3125</v>
      </c>
      <c r="B34" s="23">
        <v>3125</v>
      </c>
      <c r="C34" s="3" t="s">
        <v>66</v>
      </c>
      <c r="D34" s="22">
        <v>0</v>
      </c>
      <c r="E34" s="22">
        <v>0</v>
      </c>
      <c r="F34" s="22">
        <f t="shared" si="9"/>
        <v>0</v>
      </c>
      <c r="G34" s="22">
        <v>0</v>
      </c>
      <c r="H34" s="22">
        <v>0</v>
      </c>
      <c r="I34" s="22">
        <f t="shared" si="10"/>
        <v>0</v>
      </c>
      <c r="J34" s="22">
        <v>0</v>
      </c>
      <c r="K34" s="22">
        <v>0</v>
      </c>
      <c r="L34" s="22">
        <f t="shared" si="11"/>
        <v>0</v>
      </c>
      <c r="M34" s="22">
        <v>0</v>
      </c>
      <c r="N34" s="22">
        <v>0</v>
      </c>
      <c r="O34" s="22">
        <f t="shared" si="12"/>
        <v>0</v>
      </c>
      <c r="P34" s="22">
        <v>0</v>
      </c>
      <c r="Q34" s="38" t="e">
        <f>M34-#REF!</f>
        <v>#REF!</v>
      </c>
    </row>
    <row r="35" spans="1:17" ht="12.75">
      <c r="A35" s="23">
        <v>3130</v>
      </c>
      <c r="B35" s="23">
        <v>3130</v>
      </c>
      <c r="C35" s="3" t="s">
        <v>67</v>
      </c>
      <c r="D35" s="22">
        <v>0</v>
      </c>
      <c r="E35" s="22">
        <v>0</v>
      </c>
      <c r="F35" s="22">
        <f t="shared" si="9"/>
        <v>0</v>
      </c>
      <c r="G35" s="22">
        <v>0</v>
      </c>
      <c r="H35" s="22">
        <v>0</v>
      </c>
      <c r="I35" s="22">
        <f t="shared" si="10"/>
        <v>0</v>
      </c>
      <c r="J35" s="22">
        <v>0</v>
      </c>
      <c r="K35" s="22">
        <v>0</v>
      </c>
      <c r="L35" s="22">
        <f t="shared" si="11"/>
        <v>0</v>
      </c>
      <c r="M35" s="22">
        <v>0</v>
      </c>
      <c r="N35" s="22">
        <v>0</v>
      </c>
      <c r="O35" s="22">
        <f t="shared" si="12"/>
        <v>0</v>
      </c>
      <c r="P35" s="22">
        <v>0</v>
      </c>
      <c r="Q35" s="38" t="e">
        <f>M35-#REF!</f>
        <v>#REF!</v>
      </c>
    </row>
    <row r="36" spans="1:17" ht="12.75">
      <c r="A36" s="23">
        <v>3200</v>
      </c>
      <c r="B36" s="23">
        <v>3200</v>
      </c>
      <c r="C36" s="3" t="s">
        <v>68</v>
      </c>
      <c r="D36" s="22">
        <v>0</v>
      </c>
      <c r="E36" s="22">
        <v>0</v>
      </c>
      <c r="F36" s="22">
        <f t="shared" si="9"/>
        <v>0</v>
      </c>
      <c r="G36" s="22">
        <v>0</v>
      </c>
      <c r="H36" s="22">
        <v>0</v>
      </c>
      <c r="I36" s="22">
        <f t="shared" si="10"/>
        <v>0</v>
      </c>
      <c r="J36" s="22">
        <v>0</v>
      </c>
      <c r="K36" s="22">
        <v>0</v>
      </c>
      <c r="L36" s="22">
        <f t="shared" si="11"/>
        <v>0</v>
      </c>
      <c r="M36" s="22">
        <v>0</v>
      </c>
      <c r="N36" s="22">
        <v>0</v>
      </c>
      <c r="O36" s="22">
        <f t="shared" si="12"/>
        <v>0</v>
      </c>
      <c r="P36" s="22">
        <v>0</v>
      </c>
      <c r="Q36" s="38" t="e">
        <f>M36-#REF!</f>
        <v>#REF!</v>
      </c>
    </row>
    <row r="37" spans="1:17" ht="12.75">
      <c r="A37" s="23">
        <v>3210</v>
      </c>
      <c r="B37" s="23">
        <v>3210</v>
      </c>
      <c r="C37" s="3" t="s">
        <v>69</v>
      </c>
      <c r="D37" s="22">
        <v>436048.5</v>
      </c>
      <c r="E37" s="22">
        <v>702075</v>
      </c>
      <c r="F37" s="22">
        <f t="shared" si="9"/>
        <v>-266026.5</v>
      </c>
      <c r="G37" s="22">
        <v>424156.5</v>
      </c>
      <c r="H37" s="22">
        <v>702075</v>
      </c>
      <c r="I37" s="22">
        <f t="shared" si="10"/>
        <v>-277918.5</v>
      </c>
      <c r="J37" s="22">
        <v>445966.5</v>
      </c>
      <c r="K37" s="22">
        <v>702075</v>
      </c>
      <c r="L37" s="22">
        <f t="shared" si="11"/>
        <v>-256108.5</v>
      </c>
      <c r="M37" s="22">
        <v>970806.5</v>
      </c>
      <c r="N37" s="22">
        <v>936100</v>
      </c>
      <c r="O37" s="22">
        <f t="shared" si="12"/>
        <v>34706.5</v>
      </c>
      <c r="P37" s="22">
        <v>936100</v>
      </c>
      <c r="Q37" s="38" t="e">
        <f>M37-#REF!</f>
        <v>#REF!</v>
      </c>
    </row>
    <row r="38" spans="1:17" ht="12.75">
      <c r="A38" s="23">
        <v>3215</v>
      </c>
      <c r="B38" s="23">
        <v>3215</v>
      </c>
      <c r="C38" s="3" t="s">
        <v>70</v>
      </c>
      <c r="D38" s="22">
        <v>0</v>
      </c>
      <c r="E38" s="22">
        <v>0</v>
      </c>
      <c r="F38" s="22">
        <f t="shared" si="9"/>
        <v>0</v>
      </c>
      <c r="G38" s="22">
        <v>0</v>
      </c>
      <c r="H38" s="22">
        <v>0</v>
      </c>
      <c r="I38" s="22">
        <f t="shared" si="10"/>
        <v>0</v>
      </c>
      <c r="J38" s="22">
        <v>0</v>
      </c>
      <c r="K38" s="22">
        <v>0</v>
      </c>
      <c r="L38" s="22">
        <f t="shared" si="11"/>
        <v>0</v>
      </c>
      <c r="M38" s="22">
        <v>0</v>
      </c>
      <c r="N38" s="22">
        <v>0</v>
      </c>
      <c r="O38" s="22">
        <f t="shared" si="12"/>
        <v>0</v>
      </c>
      <c r="P38" s="22">
        <v>0</v>
      </c>
      <c r="Q38" s="38" t="e">
        <f>M38-#REF!</f>
        <v>#REF!</v>
      </c>
    </row>
    <row r="39" spans="1:17" ht="12.75">
      <c r="A39" s="23">
        <v>3217</v>
      </c>
      <c r="B39" s="23">
        <v>3217</v>
      </c>
      <c r="C39" s="3" t="s">
        <v>71</v>
      </c>
      <c r="D39" s="22">
        <v>0</v>
      </c>
      <c r="E39" s="22">
        <v>0</v>
      </c>
      <c r="F39" s="22">
        <f t="shared" si="9"/>
        <v>0</v>
      </c>
      <c r="G39" s="22">
        <v>0</v>
      </c>
      <c r="H39" s="22">
        <v>0</v>
      </c>
      <c r="I39" s="22">
        <f t="shared" si="10"/>
        <v>0</v>
      </c>
      <c r="J39" s="22">
        <v>0</v>
      </c>
      <c r="K39" s="22">
        <v>0</v>
      </c>
      <c r="L39" s="22">
        <f t="shared" si="11"/>
        <v>0</v>
      </c>
      <c r="M39" s="22">
        <v>0</v>
      </c>
      <c r="N39" s="22">
        <v>0</v>
      </c>
      <c r="O39" s="22">
        <f t="shared" si="12"/>
        <v>0</v>
      </c>
      <c r="P39" s="22">
        <v>0</v>
      </c>
      <c r="Q39" s="38" t="e">
        <f>M39-#REF!</f>
        <v>#REF!</v>
      </c>
    </row>
    <row r="40" spans="1:17" ht="12.75">
      <c r="A40" s="23">
        <v>3218</v>
      </c>
      <c r="B40" s="23">
        <v>3218</v>
      </c>
      <c r="C40" s="3" t="s">
        <v>72</v>
      </c>
      <c r="D40" s="22">
        <v>0</v>
      </c>
      <c r="E40" s="22">
        <v>0</v>
      </c>
      <c r="F40" s="22">
        <f t="shared" si="9"/>
        <v>0</v>
      </c>
      <c r="G40" s="22">
        <v>0</v>
      </c>
      <c r="H40" s="22">
        <v>0</v>
      </c>
      <c r="I40" s="22">
        <f t="shared" si="10"/>
        <v>0</v>
      </c>
      <c r="J40" s="22">
        <v>0</v>
      </c>
      <c r="K40" s="22">
        <v>0</v>
      </c>
      <c r="L40" s="22">
        <f t="shared" si="11"/>
        <v>0</v>
      </c>
      <c r="M40" s="22">
        <v>0</v>
      </c>
      <c r="N40" s="22">
        <v>0</v>
      </c>
      <c r="O40" s="22">
        <f t="shared" si="12"/>
        <v>0</v>
      </c>
      <c r="P40" s="22">
        <v>0</v>
      </c>
      <c r="Q40" s="38" t="e">
        <f>M40-#REF!</f>
        <v>#REF!</v>
      </c>
    </row>
    <row r="41" spans="1:17" ht="12.75">
      <c r="A41" s="23">
        <v>3220</v>
      </c>
      <c r="B41" s="23">
        <v>3220</v>
      </c>
      <c r="C41" s="3" t="s">
        <v>73</v>
      </c>
      <c r="D41" s="22">
        <v>0</v>
      </c>
      <c r="E41" s="22">
        <v>0</v>
      </c>
      <c r="F41" s="22">
        <f t="shared" si="9"/>
        <v>0</v>
      </c>
      <c r="G41" s="22">
        <v>0</v>
      </c>
      <c r="H41" s="22">
        <v>0</v>
      </c>
      <c r="I41" s="22">
        <f t="shared" si="10"/>
        <v>0</v>
      </c>
      <c r="J41" s="22">
        <v>0</v>
      </c>
      <c r="K41" s="22">
        <v>0</v>
      </c>
      <c r="L41" s="22">
        <f t="shared" si="11"/>
        <v>0</v>
      </c>
      <c r="M41" s="22">
        <v>0</v>
      </c>
      <c r="N41" s="22">
        <v>0</v>
      </c>
      <c r="O41" s="22">
        <f t="shared" si="12"/>
        <v>0</v>
      </c>
      <c r="P41" s="22">
        <v>0</v>
      </c>
      <c r="Q41" s="38" t="e">
        <f>M41-#REF!</f>
        <v>#REF!</v>
      </c>
    </row>
    <row r="42" spans="1:17" ht="12.75">
      <c r="A42" s="23">
        <v>3320</v>
      </c>
      <c r="B42" s="23">
        <v>3320</v>
      </c>
      <c r="C42" s="3" t="s">
        <v>74</v>
      </c>
      <c r="D42" s="22">
        <v>0</v>
      </c>
      <c r="E42" s="22">
        <v>0</v>
      </c>
      <c r="F42" s="22">
        <f t="shared" si="9"/>
        <v>0</v>
      </c>
      <c r="G42" s="22">
        <v>0</v>
      </c>
      <c r="H42" s="22">
        <v>0</v>
      </c>
      <c r="I42" s="22">
        <f t="shared" si="10"/>
        <v>0</v>
      </c>
      <c r="J42" s="22">
        <v>0</v>
      </c>
      <c r="K42" s="22">
        <v>0</v>
      </c>
      <c r="L42" s="22">
        <f t="shared" si="11"/>
        <v>0</v>
      </c>
      <c r="M42" s="22">
        <v>0</v>
      </c>
      <c r="N42" s="22">
        <v>0</v>
      </c>
      <c r="O42" s="22">
        <f t="shared" si="12"/>
        <v>0</v>
      </c>
      <c r="P42" s="22">
        <v>0</v>
      </c>
      <c r="Q42" s="38" t="e">
        <f>M42-#REF!</f>
        <v>#REF!</v>
      </c>
    </row>
    <row r="43" spans="1:17" ht="12.75">
      <c r="A43" s="23">
        <v>3321</v>
      </c>
      <c r="B43" s="23">
        <v>3321</v>
      </c>
      <c r="C43" s="3" t="s">
        <v>75</v>
      </c>
      <c r="D43" s="22">
        <v>62720.08</v>
      </c>
      <c r="E43" s="22">
        <v>72000</v>
      </c>
      <c r="F43" s="22">
        <f t="shared" si="9"/>
        <v>-9279.919999999998</v>
      </c>
      <c r="G43" s="22">
        <v>62720.08</v>
      </c>
      <c r="H43" s="22">
        <v>87000</v>
      </c>
      <c r="I43" s="22">
        <f t="shared" si="10"/>
        <v>-24279.92</v>
      </c>
      <c r="J43" s="22">
        <v>75817.77</v>
      </c>
      <c r="K43" s="22">
        <v>116000</v>
      </c>
      <c r="L43" s="22">
        <f t="shared" si="11"/>
        <v>-40182.229999999996</v>
      </c>
      <c r="M43" s="22">
        <v>113590.08</v>
      </c>
      <c r="N43" s="22">
        <v>200000</v>
      </c>
      <c r="O43" s="22">
        <f t="shared" si="12"/>
        <v>-86409.92</v>
      </c>
      <c r="P43" s="22">
        <v>200000</v>
      </c>
      <c r="Q43" s="38" t="e">
        <f>M43-#REF!</f>
        <v>#REF!</v>
      </c>
    </row>
    <row r="44" spans="1:17" ht="12.75">
      <c r="A44" s="23">
        <v>3325</v>
      </c>
      <c r="B44" s="23">
        <v>3325</v>
      </c>
      <c r="C44" s="3" t="s">
        <v>22</v>
      </c>
      <c r="D44" s="22">
        <v>5398</v>
      </c>
      <c r="E44" s="22">
        <v>50000</v>
      </c>
      <c r="F44" s="22">
        <f t="shared" si="9"/>
        <v>-44602</v>
      </c>
      <c r="G44" s="22">
        <v>-43946.25</v>
      </c>
      <c r="H44" s="22">
        <v>50000</v>
      </c>
      <c r="I44" s="22">
        <f t="shared" si="10"/>
        <v>-93946.25</v>
      </c>
      <c r="J44" s="22">
        <v>-43946.25</v>
      </c>
      <c r="K44" s="22">
        <v>50000</v>
      </c>
      <c r="L44" s="22">
        <f t="shared" si="11"/>
        <v>-93946.25</v>
      </c>
      <c r="M44" s="22">
        <v>-43946.25</v>
      </c>
      <c r="N44" s="22">
        <v>50000</v>
      </c>
      <c r="O44" s="22">
        <f t="shared" si="12"/>
        <v>-93946.25</v>
      </c>
      <c r="P44" s="22">
        <v>50000</v>
      </c>
      <c r="Q44" s="38" t="e">
        <f>M44-#REF!</f>
        <v>#REF!</v>
      </c>
    </row>
    <row r="45" spans="1:17" ht="12.75">
      <c r="A45" s="23">
        <v>3350</v>
      </c>
      <c r="B45" s="23">
        <v>3350</v>
      </c>
      <c r="C45" s="3" t="s">
        <v>76</v>
      </c>
      <c r="D45" s="22">
        <v>50368.57</v>
      </c>
      <c r="E45" s="22">
        <v>65000</v>
      </c>
      <c r="F45" s="22">
        <f t="shared" si="9"/>
        <v>-14631.43</v>
      </c>
      <c r="G45" s="22">
        <v>50368.57</v>
      </c>
      <c r="H45" s="22">
        <v>75000</v>
      </c>
      <c r="I45" s="22">
        <f t="shared" si="10"/>
        <v>-24631.43</v>
      </c>
      <c r="J45" s="22">
        <v>50368.57</v>
      </c>
      <c r="K45" s="22">
        <v>100000</v>
      </c>
      <c r="L45" s="22">
        <f t="shared" si="11"/>
        <v>-49631.43</v>
      </c>
      <c r="M45" s="22">
        <v>50368.57</v>
      </c>
      <c r="N45" s="22">
        <v>140000</v>
      </c>
      <c r="O45" s="22">
        <f t="shared" si="12"/>
        <v>-89631.43</v>
      </c>
      <c r="P45" s="22">
        <v>140000</v>
      </c>
      <c r="Q45" s="38" t="e">
        <f>M45-#REF!</f>
        <v>#REF!</v>
      </c>
    </row>
    <row r="46" spans="1:17" ht="12.75">
      <c r="A46" s="23">
        <v>3360</v>
      </c>
      <c r="B46" s="23">
        <v>3360</v>
      </c>
      <c r="C46" s="3" t="s">
        <v>77</v>
      </c>
      <c r="D46" s="22">
        <v>0</v>
      </c>
      <c r="E46" s="22">
        <v>0</v>
      </c>
      <c r="F46" s="22">
        <f t="shared" si="9"/>
        <v>0</v>
      </c>
      <c r="G46" s="22">
        <v>0</v>
      </c>
      <c r="H46" s="22">
        <v>0</v>
      </c>
      <c r="I46" s="22">
        <f t="shared" si="10"/>
        <v>0</v>
      </c>
      <c r="J46" s="22">
        <v>0</v>
      </c>
      <c r="K46" s="22">
        <v>0</v>
      </c>
      <c r="L46" s="22">
        <f t="shared" si="11"/>
        <v>0</v>
      </c>
      <c r="M46" s="22">
        <v>0</v>
      </c>
      <c r="N46" s="22">
        <v>0</v>
      </c>
      <c r="O46" s="22">
        <f t="shared" si="12"/>
        <v>0</v>
      </c>
      <c r="P46" s="22">
        <v>0</v>
      </c>
      <c r="Q46" s="38" t="e">
        <f>M46-#REF!</f>
        <v>#REF!</v>
      </c>
    </row>
    <row r="47" spans="1:17" ht="12.75">
      <c r="A47" s="23">
        <v>3440</v>
      </c>
      <c r="B47" s="23">
        <v>3440</v>
      </c>
      <c r="C47" s="3" t="s">
        <v>27</v>
      </c>
      <c r="D47" s="22">
        <v>0</v>
      </c>
      <c r="E47" s="22">
        <v>0</v>
      </c>
      <c r="F47" s="22">
        <f t="shared" si="9"/>
        <v>0</v>
      </c>
      <c r="G47" s="22">
        <v>0</v>
      </c>
      <c r="H47" s="22">
        <v>0</v>
      </c>
      <c r="I47" s="22">
        <f t="shared" si="10"/>
        <v>0</v>
      </c>
      <c r="J47" s="22">
        <v>0</v>
      </c>
      <c r="K47" s="22">
        <v>0</v>
      </c>
      <c r="L47" s="22">
        <f t="shared" si="11"/>
        <v>0</v>
      </c>
      <c r="M47" s="22">
        <v>0</v>
      </c>
      <c r="N47" s="22">
        <v>0</v>
      </c>
      <c r="O47" s="22">
        <f t="shared" si="12"/>
        <v>0</v>
      </c>
      <c r="P47" s="22">
        <v>0</v>
      </c>
      <c r="Q47" s="38" t="e">
        <f>M47-#REF!</f>
        <v>#REF!</v>
      </c>
    </row>
    <row r="48" spans="1:17" ht="12.75">
      <c r="A48" s="23">
        <v>3500</v>
      </c>
      <c r="B48" s="23">
        <v>3500</v>
      </c>
      <c r="C48" s="3" t="s">
        <v>23</v>
      </c>
      <c r="D48" s="22">
        <v>0</v>
      </c>
      <c r="E48" s="22">
        <v>0</v>
      </c>
      <c r="F48" s="22">
        <f t="shared" si="9"/>
        <v>0</v>
      </c>
      <c r="G48" s="22">
        <v>0</v>
      </c>
      <c r="H48" s="22">
        <v>0</v>
      </c>
      <c r="I48" s="22">
        <f t="shared" si="10"/>
        <v>0</v>
      </c>
      <c r="J48" s="22">
        <v>0</v>
      </c>
      <c r="K48" s="22">
        <v>0</v>
      </c>
      <c r="L48" s="22">
        <f t="shared" si="11"/>
        <v>0</v>
      </c>
      <c r="M48" s="22">
        <v>0</v>
      </c>
      <c r="N48" s="22">
        <v>0</v>
      </c>
      <c r="O48" s="22">
        <f t="shared" si="12"/>
        <v>0</v>
      </c>
      <c r="P48" s="22">
        <v>0</v>
      </c>
      <c r="Q48" s="38" t="e">
        <f>M48-#REF!</f>
        <v>#REF!</v>
      </c>
    </row>
    <row r="49" spans="1:17" ht="12.75">
      <c r="A49" s="23">
        <v>3605</v>
      </c>
      <c r="B49" s="23">
        <v>3605</v>
      </c>
      <c r="C49" s="3" t="s">
        <v>78</v>
      </c>
      <c r="D49" s="22">
        <v>0</v>
      </c>
      <c r="E49" s="22">
        <v>0</v>
      </c>
      <c r="F49" s="22">
        <f t="shared" si="9"/>
        <v>0</v>
      </c>
      <c r="G49" s="22">
        <v>0</v>
      </c>
      <c r="H49" s="22">
        <v>0</v>
      </c>
      <c r="I49" s="22">
        <f t="shared" si="10"/>
        <v>0</v>
      </c>
      <c r="J49" s="22">
        <v>0</v>
      </c>
      <c r="K49" s="22">
        <v>0</v>
      </c>
      <c r="L49" s="22">
        <f t="shared" si="11"/>
        <v>0</v>
      </c>
      <c r="M49" s="22">
        <v>0</v>
      </c>
      <c r="N49" s="22">
        <v>0</v>
      </c>
      <c r="O49" s="22">
        <f t="shared" si="12"/>
        <v>0</v>
      </c>
      <c r="P49" s="22">
        <v>0</v>
      </c>
      <c r="Q49" s="38" t="e">
        <f>M49-#REF!</f>
        <v>#REF!</v>
      </c>
    </row>
    <row r="50" spans="1:17" ht="12.75">
      <c r="A50" s="23">
        <v>3610</v>
      </c>
      <c r="B50" s="23">
        <v>3610</v>
      </c>
      <c r="C50" s="3" t="s">
        <v>79</v>
      </c>
      <c r="D50" s="22">
        <v>0</v>
      </c>
      <c r="E50" s="22">
        <v>0</v>
      </c>
      <c r="F50" s="22">
        <f t="shared" si="9"/>
        <v>0</v>
      </c>
      <c r="G50" s="22">
        <v>0</v>
      </c>
      <c r="H50" s="22">
        <v>0</v>
      </c>
      <c r="I50" s="22">
        <f t="shared" si="10"/>
        <v>0</v>
      </c>
      <c r="J50" s="22">
        <v>0</v>
      </c>
      <c r="K50" s="22">
        <v>0</v>
      </c>
      <c r="L50" s="22">
        <f t="shared" si="11"/>
        <v>0</v>
      </c>
      <c r="M50" s="22">
        <v>0</v>
      </c>
      <c r="N50" s="22">
        <v>0</v>
      </c>
      <c r="O50" s="22">
        <f t="shared" si="12"/>
        <v>0</v>
      </c>
      <c r="P50" s="22">
        <v>0</v>
      </c>
      <c r="Q50" s="38" t="e">
        <f>M50-#REF!</f>
        <v>#REF!</v>
      </c>
    </row>
    <row r="51" spans="1:17" ht="12.75">
      <c r="A51" s="23"/>
      <c r="B51" s="23"/>
      <c r="C51" s="14" t="s">
        <v>6</v>
      </c>
      <c r="D51" s="15">
        <f>SUM(D32:D50)</f>
        <v>588660.1499999999</v>
      </c>
      <c r="E51" s="15">
        <f>SUM(E32:E50)</f>
        <v>889075</v>
      </c>
      <c r="F51" s="15">
        <f t="shared" si="9"/>
        <v>-300414.8500000001</v>
      </c>
      <c r="G51" s="15">
        <f>SUM(G32:G50)</f>
        <v>527423.9</v>
      </c>
      <c r="H51" s="15">
        <f>SUM(H32:H50)</f>
        <v>938075</v>
      </c>
      <c r="I51" s="15">
        <f t="shared" si="10"/>
        <v>-410651.1</v>
      </c>
      <c r="J51" s="15">
        <f>SUM(J32:J50)</f>
        <v>562331.59</v>
      </c>
      <c r="K51" s="15">
        <f>SUM(K32:K50)</f>
        <v>992075</v>
      </c>
      <c r="L51" s="15">
        <f t="shared" si="11"/>
        <v>-429743.41000000003</v>
      </c>
      <c r="M51" s="15">
        <f>SUM(M32:M50)</f>
        <v>1136193.9000000001</v>
      </c>
      <c r="N51" s="15">
        <f>SUM(N32:N50)</f>
        <v>1350100</v>
      </c>
      <c r="O51" s="15">
        <f t="shared" si="12"/>
        <v>-213906.09999999986</v>
      </c>
      <c r="P51" s="15">
        <f>SUM(P32:P50)</f>
        <v>1350100</v>
      </c>
      <c r="Q51" s="39" t="e">
        <f>M51-#REF!</f>
        <v>#REF!</v>
      </c>
    </row>
    <row r="52" spans="1:17" ht="12.75">
      <c r="A52" s="23"/>
      <c r="B52" s="23"/>
      <c r="C52" s="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38"/>
    </row>
    <row r="53" spans="1:17" ht="12.75">
      <c r="A53" s="23">
        <v>3240</v>
      </c>
      <c r="B53" s="23">
        <v>3240</v>
      </c>
      <c r="C53" s="3" t="s">
        <v>80</v>
      </c>
      <c r="D53" s="22">
        <v>42401</v>
      </c>
      <c r="E53" s="22">
        <v>0</v>
      </c>
      <c r="F53" s="22">
        <f aca="true" t="shared" si="13" ref="F53:F59">D53-E53</f>
        <v>42401</v>
      </c>
      <c r="G53" s="22">
        <v>205999.5</v>
      </c>
      <c r="H53" s="22">
        <v>70000</v>
      </c>
      <c r="I53" s="22">
        <f aca="true" t="shared" si="14" ref="I53:I59">G53-H53</f>
        <v>135999.5</v>
      </c>
      <c r="J53" s="22">
        <v>205999.5</v>
      </c>
      <c r="K53" s="22">
        <v>70000</v>
      </c>
      <c r="L53" s="22">
        <f aca="true" t="shared" si="15" ref="L53:L59">J53-K53</f>
        <v>135999.5</v>
      </c>
      <c r="M53" s="22">
        <v>271368.5</v>
      </c>
      <c r="N53" s="22">
        <v>70000</v>
      </c>
      <c r="O53" s="22">
        <f aca="true" t="shared" si="16" ref="O53:O59">M53-N53</f>
        <v>201368.5</v>
      </c>
      <c r="P53" s="22">
        <v>70000</v>
      </c>
      <c r="Q53" s="38" t="e">
        <f>M53-#REF!</f>
        <v>#REF!</v>
      </c>
    </row>
    <row r="54" spans="1:17" ht="12.75">
      <c r="A54" s="23">
        <v>3441</v>
      </c>
      <c r="B54" s="23">
        <v>3441</v>
      </c>
      <c r="C54" s="3" t="s">
        <v>81</v>
      </c>
      <c r="D54" s="22">
        <v>0</v>
      </c>
      <c r="E54" s="22">
        <v>0</v>
      </c>
      <c r="F54" s="22">
        <f t="shared" si="13"/>
        <v>0</v>
      </c>
      <c r="G54" s="22">
        <v>0</v>
      </c>
      <c r="H54" s="22">
        <v>0</v>
      </c>
      <c r="I54" s="22">
        <f t="shared" si="14"/>
        <v>0</v>
      </c>
      <c r="J54" s="22">
        <v>0</v>
      </c>
      <c r="K54" s="22">
        <v>0</v>
      </c>
      <c r="L54" s="22">
        <f t="shared" si="15"/>
        <v>0</v>
      </c>
      <c r="M54" s="22">
        <v>68336</v>
      </c>
      <c r="N54" s="22">
        <v>92792</v>
      </c>
      <c r="O54" s="22">
        <f t="shared" si="16"/>
        <v>-24456</v>
      </c>
      <c r="P54" s="22">
        <v>92792</v>
      </c>
      <c r="Q54" s="38" t="e">
        <f>M54-#REF!</f>
        <v>#REF!</v>
      </c>
    </row>
    <row r="55" spans="1:17" ht="12.75">
      <c r="A55" s="23">
        <v>3461</v>
      </c>
      <c r="B55" s="23">
        <v>3461</v>
      </c>
      <c r="C55" s="3" t="s">
        <v>82</v>
      </c>
      <c r="D55" s="22">
        <v>0</v>
      </c>
      <c r="E55" s="22">
        <v>0</v>
      </c>
      <c r="F55" s="22">
        <f t="shared" si="13"/>
        <v>0</v>
      </c>
      <c r="G55" s="22">
        <v>0</v>
      </c>
      <c r="H55" s="22">
        <v>0</v>
      </c>
      <c r="I55" s="22">
        <f t="shared" si="14"/>
        <v>0</v>
      </c>
      <c r="J55" s="22">
        <v>114232</v>
      </c>
      <c r="K55" s="22">
        <v>120000</v>
      </c>
      <c r="L55" s="22">
        <f t="shared" si="15"/>
        <v>-5768</v>
      </c>
      <c r="M55" s="22">
        <v>114232</v>
      </c>
      <c r="N55" s="22">
        <v>120000</v>
      </c>
      <c r="O55" s="22">
        <f t="shared" si="16"/>
        <v>-5768</v>
      </c>
      <c r="P55" s="22">
        <v>120000</v>
      </c>
      <c r="Q55" s="38" t="e">
        <f>M55-#REF!</f>
        <v>#REF!</v>
      </c>
    </row>
    <row r="56" spans="1:17" ht="12.75">
      <c r="A56" s="23">
        <v>3630</v>
      </c>
      <c r="B56" s="23">
        <v>3630</v>
      </c>
      <c r="C56" s="3" t="s">
        <v>83</v>
      </c>
      <c r="D56" s="22">
        <v>0</v>
      </c>
      <c r="E56" s="22">
        <v>0</v>
      </c>
      <c r="F56" s="22">
        <f t="shared" si="13"/>
        <v>0</v>
      </c>
      <c r="G56" s="22">
        <v>0</v>
      </c>
      <c r="H56" s="22">
        <v>0</v>
      </c>
      <c r="I56" s="22">
        <f t="shared" si="14"/>
        <v>0</v>
      </c>
      <c r="J56" s="22">
        <v>0</v>
      </c>
      <c r="K56" s="22">
        <v>0</v>
      </c>
      <c r="L56" s="22">
        <f t="shared" si="15"/>
        <v>0</v>
      </c>
      <c r="M56" s="22">
        <v>0</v>
      </c>
      <c r="N56" s="22">
        <v>0</v>
      </c>
      <c r="O56" s="22">
        <f t="shared" si="16"/>
        <v>0</v>
      </c>
      <c r="P56" s="22">
        <v>0</v>
      </c>
      <c r="Q56" s="38" t="e">
        <f>M56-#REF!</f>
        <v>#REF!</v>
      </c>
    </row>
    <row r="57" spans="1:17" ht="12.75">
      <c r="A57" s="23">
        <v>3800</v>
      </c>
      <c r="B57" s="23">
        <v>3800</v>
      </c>
      <c r="C57" s="3" t="s">
        <v>161</v>
      </c>
      <c r="D57" s="22">
        <v>320</v>
      </c>
      <c r="E57" s="22">
        <v>0</v>
      </c>
      <c r="F57" s="22">
        <f>D57-E57</f>
        <v>320</v>
      </c>
      <c r="G57" s="22">
        <v>9820</v>
      </c>
      <c r="H57" s="22">
        <v>0</v>
      </c>
      <c r="I57" s="22">
        <f>G57-H57</f>
        <v>9820</v>
      </c>
      <c r="J57" s="22">
        <v>0</v>
      </c>
      <c r="K57" s="22">
        <v>0</v>
      </c>
      <c r="L57" s="22">
        <f>J57-K57</f>
        <v>0</v>
      </c>
      <c r="M57" s="22">
        <v>0</v>
      </c>
      <c r="N57" s="22">
        <v>0</v>
      </c>
      <c r="O57" s="22">
        <f>M57-N57</f>
        <v>0</v>
      </c>
      <c r="P57" s="22">
        <v>0</v>
      </c>
      <c r="Q57" s="38" t="e">
        <f>M57-#REF!</f>
        <v>#REF!</v>
      </c>
    </row>
    <row r="58" spans="1:17" ht="12.75">
      <c r="A58" s="23">
        <v>3990</v>
      </c>
      <c r="B58" s="23">
        <v>3990</v>
      </c>
      <c r="C58" s="3" t="s">
        <v>84</v>
      </c>
      <c r="D58" s="22">
        <v>0</v>
      </c>
      <c r="E58" s="22">
        <v>0</v>
      </c>
      <c r="F58" s="22">
        <f t="shared" si="13"/>
        <v>0</v>
      </c>
      <c r="G58" s="22">
        <v>0</v>
      </c>
      <c r="H58" s="22">
        <v>0</v>
      </c>
      <c r="I58" s="22">
        <f t="shared" si="14"/>
        <v>0</v>
      </c>
      <c r="J58" s="22">
        <v>-6400</v>
      </c>
      <c r="K58" s="22">
        <v>0</v>
      </c>
      <c r="L58" s="22">
        <f t="shared" si="15"/>
        <v>-6400</v>
      </c>
      <c r="M58" s="22">
        <v>-6400</v>
      </c>
      <c r="N58" s="22">
        <v>0</v>
      </c>
      <c r="O58" s="22">
        <f t="shared" si="16"/>
        <v>-6400</v>
      </c>
      <c r="P58" s="22">
        <v>0</v>
      </c>
      <c r="Q58" s="38" t="e">
        <f>M58-#REF!</f>
        <v>#REF!</v>
      </c>
    </row>
    <row r="59" spans="1:17" ht="12.75">
      <c r="A59" s="23">
        <v>3995</v>
      </c>
      <c r="B59" s="23">
        <v>3995</v>
      </c>
      <c r="C59" s="3" t="s">
        <v>28</v>
      </c>
      <c r="D59" s="22">
        <v>0</v>
      </c>
      <c r="E59" s="22">
        <v>0</v>
      </c>
      <c r="F59" s="22">
        <f t="shared" si="13"/>
        <v>0</v>
      </c>
      <c r="G59" s="22">
        <v>0</v>
      </c>
      <c r="H59" s="22">
        <v>0</v>
      </c>
      <c r="I59" s="22">
        <f t="shared" si="14"/>
        <v>0</v>
      </c>
      <c r="J59" s="22">
        <v>0</v>
      </c>
      <c r="K59" s="22">
        <v>0</v>
      </c>
      <c r="L59" s="22">
        <f t="shared" si="15"/>
        <v>0</v>
      </c>
      <c r="M59" s="22">
        <v>0</v>
      </c>
      <c r="N59" s="22">
        <v>0</v>
      </c>
      <c r="O59" s="22">
        <f t="shared" si="16"/>
        <v>0</v>
      </c>
      <c r="P59" s="22">
        <v>0</v>
      </c>
      <c r="Q59" s="38" t="e">
        <f>M59-#REF!</f>
        <v>#REF!</v>
      </c>
    </row>
    <row r="60" spans="1:17" ht="12.75">
      <c r="A60" s="23"/>
      <c r="B60" s="23"/>
      <c r="C60" s="14" t="s">
        <v>15</v>
      </c>
      <c r="D60" s="15">
        <f>SUM(D53:D59)</f>
        <v>42721</v>
      </c>
      <c r="E60" s="15">
        <f aca="true" t="shared" si="17" ref="E60:P60">SUM(E53:E59)</f>
        <v>0</v>
      </c>
      <c r="F60" s="15">
        <f t="shared" si="17"/>
        <v>42721</v>
      </c>
      <c r="G60" s="15">
        <f t="shared" si="17"/>
        <v>215819.5</v>
      </c>
      <c r="H60" s="15">
        <f t="shared" si="17"/>
        <v>70000</v>
      </c>
      <c r="I60" s="15">
        <f t="shared" si="17"/>
        <v>145819.5</v>
      </c>
      <c r="J60" s="15">
        <f t="shared" si="17"/>
        <v>313831.5</v>
      </c>
      <c r="K60" s="15">
        <f t="shared" si="17"/>
        <v>190000</v>
      </c>
      <c r="L60" s="15">
        <f t="shared" si="17"/>
        <v>123831.5</v>
      </c>
      <c r="M60" s="15">
        <f t="shared" si="17"/>
        <v>447536.5</v>
      </c>
      <c r="N60" s="15">
        <f t="shared" si="17"/>
        <v>282792</v>
      </c>
      <c r="O60" s="15">
        <f t="shared" si="17"/>
        <v>164744.5</v>
      </c>
      <c r="P60" s="15">
        <f t="shared" si="17"/>
        <v>282792</v>
      </c>
      <c r="Q60" s="39" t="e">
        <f>M60-#REF!</f>
        <v>#REF!</v>
      </c>
    </row>
    <row r="61" spans="1:17" ht="12.75">
      <c r="A61" s="19"/>
      <c r="B61" s="19"/>
      <c r="C61" s="14" t="s">
        <v>2</v>
      </c>
      <c r="D61" s="15">
        <f>D51+D60</f>
        <v>631381.1499999999</v>
      </c>
      <c r="E61" s="15">
        <f aca="true" t="shared" si="18" ref="E61:P61">E51+E60</f>
        <v>889075</v>
      </c>
      <c r="F61" s="15">
        <f t="shared" si="18"/>
        <v>-257693.8500000001</v>
      </c>
      <c r="G61" s="15">
        <f t="shared" si="18"/>
        <v>743243.4</v>
      </c>
      <c r="H61" s="15">
        <f t="shared" si="18"/>
        <v>1008075</v>
      </c>
      <c r="I61" s="15">
        <f t="shared" si="18"/>
        <v>-264831.6</v>
      </c>
      <c r="J61" s="15">
        <f t="shared" si="18"/>
        <v>876163.09</v>
      </c>
      <c r="K61" s="15">
        <f t="shared" si="18"/>
        <v>1182075</v>
      </c>
      <c r="L61" s="15">
        <f t="shared" si="18"/>
        <v>-305911.91000000003</v>
      </c>
      <c r="M61" s="15">
        <f t="shared" si="18"/>
        <v>1583730.4000000001</v>
      </c>
      <c r="N61" s="15">
        <f t="shared" si="18"/>
        <v>1632892</v>
      </c>
      <c r="O61" s="15">
        <f t="shared" si="18"/>
        <v>-49161.59999999986</v>
      </c>
      <c r="P61" s="15">
        <f t="shared" si="18"/>
        <v>1632892</v>
      </c>
      <c r="Q61" s="39" t="e">
        <f>M61-#REF!</f>
        <v>#REF!</v>
      </c>
    </row>
    <row r="62" spans="1:17" ht="12.75">
      <c r="A62" s="23"/>
      <c r="B62" s="23"/>
      <c r="C62" s="3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38"/>
    </row>
    <row r="63" spans="1:17" ht="12.75">
      <c r="A63" s="23">
        <v>4220</v>
      </c>
      <c r="B63" s="23">
        <v>4220</v>
      </c>
      <c r="C63" s="3" t="s">
        <v>86</v>
      </c>
      <c r="D63" s="22">
        <v>122827.5</v>
      </c>
      <c r="E63" s="22">
        <v>112840</v>
      </c>
      <c r="F63" s="22">
        <f aca="true" t="shared" si="19" ref="F63:F76">+E63-D63</f>
        <v>-9987.5</v>
      </c>
      <c r="G63" s="22">
        <v>174772.5</v>
      </c>
      <c r="H63" s="22">
        <v>134745</v>
      </c>
      <c r="I63" s="22">
        <f aca="true" t="shared" si="20" ref="I63:I75">G63-H63</f>
        <v>40027.5</v>
      </c>
      <c r="J63" s="22">
        <v>176317.5</v>
      </c>
      <c r="K63" s="22">
        <v>178555</v>
      </c>
      <c r="L63" s="22">
        <f aca="true" t="shared" si="21" ref="L63:L75">J63-K63</f>
        <v>-2237.5</v>
      </c>
      <c r="M63" s="22">
        <v>215485</v>
      </c>
      <c r="N63" s="22">
        <v>200460</v>
      </c>
      <c r="O63" s="22">
        <f aca="true" t="shared" si="22" ref="O63:O75">M63-N63</f>
        <v>15025</v>
      </c>
      <c r="P63" s="22">
        <v>200460</v>
      </c>
      <c r="Q63" s="38" t="e">
        <f>M63-#REF!</f>
        <v>#REF!</v>
      </c>
    </row>
    <row r="64" spans="1:17" ht="12.75">
      <c r="A64" s="23">
        <v>4221</v>
      </c>
      <c r="B64" s="23">
        <v>4221</v>
      </c>
      <c r="C64" s="3" t="s">
        <v>29</v>
      </c>
      <c r="D64" s="22">
        <v>0</v>
      </c>
      <c r="E64" s="22">
        <v>10000</v>
      </c>
      <c r="F64" s="22">
        <f t="shared" si="19"/>
        <v>10000</v>
      </c>
      <c r="G64" s="22">
        <v>0</v>
      </c>
      <c r="H64" s="22">
        <v>15000</v>
      </c>
      <c r="I64" s="22">
        <f t="shared" si="20"/>
        <v>-15000</v>
      </c>
      <c r="J64" s="22">
        <v>0</v>
      </c>
      <c r="K64" s="22">
        <v>18000</v>
      </c>
      <c r="L64" s="22">
        <f t="shared" si="21"/>
        <v>-18000</v>
      </c>
      <c r="M64" s="22">
        <v>0</v>
      </c>
      <c r="N64" s="22">
        <v>25000</v>
      </c>
      <c r="O64" s="22">
        <f t="shared" si="22"/>
        <v>-25000</v>
      </c>
      <c r="P64" s="22">
        <v>25000</v>
      </c>
      <c r="Q64" s="38" t="e">
        <f>M64-#REF!</f>
        <v>#REF!</v>
      </c>
    </row>
    <row r="65" spans="1:17" ht="12.75">
      <c r="A65" s="23">
        <v>4230</v>
      </c>
      <c r="B65" s="23">
        <v>4230</v>
      </c>
      <c r="C65" s="3" t="s">
        <v>170</v>
      </c>
      <c r="D65" s="22">
        <v>0</v>
      </c>
      <c r="E65" s="22">
        <v>3000</v>
      </c>
      <c r="F65" s="22">
        <f t="shared" si="19"/>
        <v>3000</v>
      </c>
      <c r="G65" s="22">
        <v>37465</v>
      </c>
      <c r="H65" s="22">
        <v>9000</v>
      </c>
      <c r="I65" s="22">
        <f>G65-H65</f>
        <v>28465</v>
      </c>
      <c r="J65" s="22">
        <v>44617</v>
      </c>
      <c r="K65" s="22">
        <v>56250</v>
      </c>
      <c r="L65" s="22">
        <f>J65-K65</f>
        <v>-11633</v>
      </c>
      <c r="M65" s="22">
        <v>76624.5</v>
      </c>
      <c r="N65" s="22">
        <v>94500</v>
      </c>
      <c r="O65" s="22">
        <f>M65-N65</f>
        <v>-17875.5</v>
      </c>
      <c r="P65" s="22">
        <v>94500</v>
      </c>
      <c r="Q65" s="38" t="e">
        <f>M65-#REF!</f>
        <v>#REF!</v>
      </c>
    </row>
    <row r="66" spans="1:17" ht="12.75">
      <c r="A66" s="23">
        <v>4241</v>
      </c>
      <c r="B66" s="23">
        <v>4241</v>
      </c>
      <c r="C66" s="3" t="s">
        <v>88</v>
      </c>
      <c r="D66" s="22">
        <v>60855.31</v>
      </c>
      <c r="E66" s="22">
        <v>40000</v>
      </c>
      <c r="F66" s="22">
        <f t="shared" si="19"/>
        <v>-20855.309999999998</v>
      </c>
      <c r="G66" s="22">
        <v>48292.12</v>
      </c>
      <c r="H66" s="22">
        <v>70000</v>
      </c>
      <c r="I66" s="22">
        <f t="shared" si="20"/>
        <v>-21707.879999999997</v>
      </c>
      <c r="J66" s="22">
        <v>62412.12</v>
      </c>
      <c r="K66" s="22">
        <v>90000</v>
      </c>
      <c r="L66" s="22">
        <f t="shared" si="21"/>
        <v>-27587.879999999997</v>
      </c>
      <c r="M66" s="22">
        <v>72662.12</v>
      </c>
      <c r="N66" s="22">
        <v>126400</v>
      </c>
      <c r="O66" s="22">
        <f t="shared" si="22"/>
        <v>-53737.880000000005</v>
      </c>
      <c r="P66" s="22">
        <v>126400</v>
      </c>
      <c r="Q66" s="38" t="e">
        <f>M66-#REF!</f>
        <v>#REF!</v>
      </c>
    </row>
    <row r="67" spans="1:17" ht="12.75">
      <c r="A67" s="23">
        <v>4280</v>
      </c>
      <c r="B67" s="23">
        <v>4280</v>
      </c>
      <c r="C67" s="3" t="s">
        <v>90</v>
      </c>
      <c r="D67" s="22">
        <v>44809.75</v>
      </c>
      <c r="E67" s="22">
        <v>71500</v>
      </c>
      <c r="F67" s="22">
        <f t="shared" si="19"/>
        <v>26690.25</v>
      </c>
      <c r="G67" s="22">
        <v>104857.75</v>
      </c>
      <c r="H67" s="22">
        <v>121500</v>
      </c>
      <c r="I67" s="22">
        <f t="shared" si="20"/>
        <v>-16642.25</v>
      </c>
      <c r="J67" s="22">
        <v>110806.5</v>
      </c>
      <c r="K67" s="22">
        <v>194600</v>
      </c>
      <c r="L67" s="22">
        <f t="shared" si="21"/>
        <v>-83793.5</v>
      </c>
      <c r="M67" s="22">
        <v>203728.75</v>
      </c>
      <c r="N67" s="22">
        <v>314600</v>
      </c>
      <c r="O67" s="22">
        <f t="shared" si="22"/>
        <v>-110871.25</v>
      </c>
      <c r="P67" s="22">
        <v>314600</v>
      </c>
      <c r="Q67" s="38" t="e">
        <f>M67-#REF!</f>
        <v>#REF!</v>
      </c>
    </row>
    <row r="68" spans="1:17" ht="12.75">
      <c r="A68" s="23">
        <v>4800</v>
      </c>
      <c r="B68" s="23">
        <v>4800</v>
      </c>
      <c r="C68" s="3" t="s">
        <v>168</v>
      </c>
      <c r="D68" s="22">
        <v>320</v>
      </c>
      <c r="E68" s="22">
        <v>0</v>
      </c>
      <c r="F68" s="22">
        <f>+E68-D68</f>
        <v>-320</v>
      </c>
      <c r="G68" s="22">
        <v>320</v>
      </c>
      <c r="H68" s="22">
        <v>0</v>
      </c>
      <c r="I68" s="22">
        <f>G68-H68</f>
        <v>320</v>
      </c>
      <c r="J68" s="22">
        <v>0</v>
      </c>
      <c r="K68" s="22">
        <v>0</v>
      </c>
      <c r="L68" s="22">
        <f>J68-K68</f>
        <v>0</v>
      </c>
      <c r="M68" s="22">
        <v>0</v>
      </c>
      <c r="N68" s="22">
        <v>0</v>
      </c>
      <c r="O68" s="22">
        <f>M68-N68</f>
        <v>0</v>
      </c>
      <c r="P68" s="22">
        <v>0</v>
      </c>
      <c r="Q68" s="38" t="e">
        <f>M68-#REF!</f>
        <v>#REF!</v>
      </c>
    </row>
    <row r="69" spans="1:17" ht="12.75">
      <c r="A69" s="23">
        <v>6550</v>
      </c>
      <c r="B69" s="23">
        <v>6550</v>
      </c>
      <c r="C69" s="3" t="s">
        <v>111</v>
      </c>
      <c r="D69" s="22">
        <v>17389</v>
      </c>
      <c r="E69" s="22">
        <v>25200</v>
      </c>
      <c r="F69" s="22">
        <f t="shared" si="19"/>
        <v>7811</v>
      </c>
      <c r="G69" s="22">
        <v>17389</v>
      </c>
      <c r="H69" s="22">
        <v>25250</v>
      </c>
      <c r="I69" s="22">
        <f t="shared" si="20"/>
        <v>-7861</v>
      </c>
      <c r="J69" s="22">
        <v>28760.75</v>
      </c>
      <c r="K69" s="22">
        <v>37875</v>
      </c>
      <c r="L69" s="22">
        <f t="shared" si="21"/>
        <v>-9114.25</v>
      </c>
      <c r="M69" s="22">
        <v>130382.55</v>
      </c>
      <c r="N69" s="22">
        <v>50500</v>
      </c>
      <c r="O69" s="22">
        <f t="shared" si="22"/>
        <v>79882.55</v>
      </c>
      <c r="P69" s="22">
        <v>50500</v>
      </c>
      <c r="Q69" s="38" t="e">
        <f>M69-#REF!</f>
        <v>#REF!</v>
      </c>
    </row>
    <row r="70" spans="1:17" ht="12.75">
      <c r="A70" s="23">
        <v>6555</v>
      </c>
      <c r="B70" s="23">
        <v>6555</v>
      </c>
      <c r="C70" s="3" t="s">
        <v>112</v>
      </c>
      <c r="D70" s="22">
        <v>0</v>
      </c>
      <c r="E70" s="22">
        <v>42000</v>
      </c>
      <c r="F70" s="22">
        <f t="shared" si="19"/>
        <v>42000</v>
      </c>
      <c r="G70" s="22">
        <v>0</v>
      </c>
      <c r="H70" s="22">
        <v>42000</v>
      </c>
      <c r="I70" s="22">
        <f t="shared" si="20"/>
        <v>-42000</v>
      </c>
      <c r="J70" s="22">
        <v>20361</v>
      </c>
      <c r="K70" s="22">
        <v>42000</v>
      </c>
      <c r="L70" s="22">
        <f t="shared" si="21"/>
        <v>-21639</v>
      </c>
      <c r="M70" s="22">
        <v>20361</v>
      </c>
      <c r="N70" s="22">
        <v>42000</v>
      </c>
      <c r="O70" s="22">
        <f t="shared" si="22"/>
        <v>-21639</v>
      </c>
      <c r="P70" s="22">
        <v>42000</v>
      </c>
      <c r="Q70" s="38" t="e">
        <f>M70-#REF!</f>
        <v>#REF!</v>
      </c>
    </row>
    <row r="71" spans="1:17" ht="12.75">
      <c r="A71" s="19"/>
      <c r="B71" s="19"/>
      <c r="C71" s="14" t="s">
        <v>46</v>
      </c>
      <c r="D71" s="15">
        <f>SUM(D63:D70)</f>
        <v>246201.56</v>
      </c>
      <c r="E71" s="15">
        <f aca="true" t="shared" si="23" ref="E71:P71">SUM(E63:E70)</f>
        <v>304540</v>
      </c>
      <c r="F71" s="15">
        <f t="shared" si="23"/>
        <v>58338.44</v>
      </c>
      <c r="G71" s="15">
        <f t="shared" si="23"/>
        <v>383096.37</v>
      </c>
      <c r="H71" s="15">
        <f t="shared" si="23"/>
        <v>417495</v>
      </c>
      <c r="I71" s="15">
        <f t="shared" si="23"/>
        <v>-34398.63</v>
      </c>
      <c r="J71" s="15">
        <f t="shared" si="23"/>
        <v>443274.87</v>
      </c>
      <c r="K71" s="15">
        <f t="shared" si="23"/>
        <v>617280</v>
      </c>
      <c r="L71" s="15">
        <f t="shared" si="23"/>
        <v>-174005.13</v>
      </c>
      <c r="M71" s="15">
        <f t="shared" si="23"/>
        <v>719243.92</v>
      </c>
      <c r="N71" s="15">
        <f t="shared" si="23"/>
        <v>853460</v>
      </c>
      <c r="O71" s="15">
        <f t="shared" si="23"/>
        <v>-134216.08000000002</v>
      </c>
      <c r="P71" s="15">
        <f t="shared" si="23"/>
        <v>853460</v>
      </c>
      <c r="Q71" s="39" t="e">
        <f>M71-#REF!</f>
        <v>#REF!</v>
      </c>
    </row>
    <row r="72" spans="1:17" ht="12.75">
      <c r="A72" s="23"/>
      <c r="B72" s="23"/>
      <c r="C72" s="3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38" t="e">
        <f>M72-#REF!</f>
        <v>#REF!</v>
      </c>
    </row>
    <row r="73" spans="1:17" ht="12.75">
      <c r="A73" s="23">
        <v>4225</v>
      </c>
      <c r="B73" s="23">
        <v>4225</v>
      </c>
      <c r="C73" s="3" t="s">
        <v>171</v>
      </c>
      <c r="D73" s="22">
        <v>0</v>
      </c>
      <c r="E73" s="22">
        <v>40000</v>
      </c>
      <c r="F73" s="22">
        <f t="shared" si="19"/>
        <v>40000</v>
      </c>
      <c r="G73" s="22">
        <v>-9973.15</v>
      </c>
      <c r="H73" s="22">
        <v>40000</v>
      </c>
      <c r="I73" s="22">
        <f t="shared" si="20"/>
        <v>-49973.15</v>
      </c>
      <c r="J73" s="22">
        <v>-9973.15</v>
      </c>
      <c r="K73" s="22">
        <v>40000</v>
      </c>
      <c r="L73" s="22">
        <f t="shared" si="21"/>
        <v>-49973.15</v>
      </c>
      <c r="M73" s="22">
        <v>-9973.15</v>
      </c>
      <c r="N73" s="22">
        <v>40000</v>
      </c>
      <c r="O73" s="22">
        <f t="shared" si="22"/>
        <v>-49973.15</v>
      </c>
      <c r="P73" s="22">
        <v>40000</v>
      </c>
      <c r="Q73" s="38" t="e">
        <f>M73-#REF!</f>
        <v>#REF!</v>
      </c>
    </row>
    <row r="74" spans="1:17" ht="12.75">
      <c r="A74" s="23">
        <v>4228</v>
      </c>
      <c r="B74" s="23">
        <v>4228</v>
      </c>
      <c r="C74" s="3" t="s">
        <v>172</v>
      </c>
      <c r="D74" s="22">
        <v>0</v>
      </c>
      <c r="E74" s="22">
        <v>0</v>
      </c>
      <c r="F74" s="22">
        <f t="shared" si="19"/>
        <v>0</v>
      </c>
      <c r="G74" s="22">
        <v>0</v>
      </c>
      <c r="H74" s="22">
        <v>0</v>
      </c>
      <c r="I74" s="22">
        <f t="shared" si="20"/>
        <v>0</v>
      </c>
      <c r="J74" s="22">
        <v>0</v>
      </c>
      <c r="K74" s="22">
        <v>0</v>
      </c>
      <c r="L74" s="22">
        <f t="shared" si="21"/>
        <v>0</v>
      </c>
      <c r="M74" s="22">
        <v>0</v>
      </c>
      <c r="N74" s="22">
        <v>0</v>
      </c>
      <c r="O74" s="22">
        <f t="shared" si="22"/>
        <v>0</v>
      </c>
      <c r="P74" s="22">
        <v>0</v>
      </c>
      <c r="Q74" s="38" t="e">
        <f>M74-#REF!</f>
        <v>#REF!</v>
      </c>
    </row>
    <row r="75" spans="1:17" ht="12.75">
      <c r="A75" s="23">
        <v>4331</v>
      </c>
      <c r="B75" s="23">
        <v>4331</v>
      </c>
      <c r="C75" s="3" t="s">
        <v>92</v>
      </c>
      <c r="D75" s="22">
        <v>21913.17</v>
      </c>
      <c r="E75" s="22">
        <v>25000</v>
      </c>
      <c r="F75" s="22">
        <f t="shared" si="19"/>
        <v>3086.8300000000017</v>
      </c>
      <c r="G75" s="22">
        <v>21913.17</v>
      </c>
      <c r="H75" s="22">
        <v>35000</v>
      </c>
      <c r="I75" s="22">
        <f t="shared" si="20"/>
        <v>-13086.830000000002</v>
      </c>
      <c r="J75" s="22">
        <v>23155.17</v>
      </c>
      <c r="K75" s="22">
        <v>35000</v>
      </c>
      <c r="L75" s="22">
        <f t="shared" si="21"/>
        <v>-11844.830000000002</v>
      </c>
      <c r="M75" s="22">
        <v>23155.17</v>
      </c>
      <c r="N75" s="22">
        <v>60000</v>
      </c>
      <c r="O75" s="22">
        <f t="shared" si="22"/>
        <v>-36844.83</v>
      </c>
      <c r="P75" s="22">
        <v>60000</v>
      </c>
      <c r="Q75" s="38" t="e">
        <f>M75-#REF!</f>
        <v>#REF!</v>
      </c>
    </row>
    <row r="76" spans="1:17" ht="12.75">
      <c r="A76" s="23">
        <v>7400</v>
      </c>
      <c r="B76" s="23">
        <v>7400</v>
      </c>
      <c r="C76" s="3" t="s">
        <v>131</v>
      </c>
      <c r="D76" s="22">
        <v>0</v>
      </c>
      <c r="E76" s="22">
        <v>0</v>
      </c>
      <c r="F76" s="22">
        <f t="shared" si="19"/>
        <v>0</v>
      </c>
      <c r="G76" s="22">
        <v>0</v>
      </c>
      <c r="H76" s="22">
        <v>0</v>
      </c>
      <c r="I76" s="22">
        <f>G76-H76</f>
        <v>0</v>
      </c>
      <c r="J76" s="22">
        <v>0</v>
      </c>
      <c r="K76" s="22">
        <v>0</v>
      </c>
      <c r="L76" s="22">
        <f>J76-K76</f>
        <v>0</v>
      </c>
      <c r="M76" s="22">
        <v>0</v>
      </c>
      <c r="N76" s="22">
        <v>0</v>
      </c>
      <c r="O76" s="22">
        <f>M76-N76</f>
        <v>0</v>
      </c>
      <c r="P76" s="22">
        <v>0</v>
      </c>
      <c r="Q76" s="38" t="e">
        <f>M76-#REF!</f>
        <v>#REF!</v>
      </c>
    </row>
    <row r="77" spans="1:17" ht="12.75">
      <c r="A77" s="19"/>
      <c r="B77" s="19"/>
      <c r="C77" s="14" t="s">
        <v>47</v>
      </c>
      <c r="D77" s="15">
        <f>SUM(D73:D76)</f>
        <v>21913.17</v>
      </c>
      <c r="E77" s="15">
        <f aca="true" t="shared" si="24" ref="E77:P77">SUM(E73:E76)</f>
        <v>65000</v>
      </c>
      <c r="F77" s="15">
        <f t="shared" si="24"/>
        <v>43086.83</v>
      </c>
      <c r="G77" s="15">
        <f t="shared" si="24"/>
        <v>11940.019999999999</v>
      </c>
      <c r="H77" s="15">
        <f t="shared" si="24"/>
        <v>75000</v>
      </c>
      <c r="I77" s="15">
        <f t="shared" si="24"/>
        <v>-63059.98</v>
      </c>
      <c r="J77" s="15">
        <f t="shared" si="24"/>
        <v>13182.019999999999</v>
      </c>
      <c r="K77" s="15">
        <f t="shared" si="24"/>
        <v>75000</v>
      </c>
      <c r="L77" s="15">
        <f t="shared" si="24"/>
        <v>-61817.98</v>
      </c>
      <c r="M77" s="15">
        <f t="shared" si="24"/>
        <v>13182.019999999999</v>
      </c>
      <c r="N77" s="15">
        <f t="shared" si="24"/>
        <v>100000</v>
      </c>
      <c r="O77" s="15">
        <f t="shared" si="24"/>
        <v>-86817.98000000001</v>
      </c>
      <c r="P77" s="15">
        <f t="shared" si="24"/>
        <v>100000</v>
      </c>
      <c r="Q77" s="39" t="e">
        <f>M77-#REF!</f>
        <v>#REF!</v>
      </c>
    </row>
    <row r="78" spans="1:17" ht="12.75">
      <c r="A78" s="23"/>
      <c r="B78" s="23"/>
      <c r="C78" s="3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38" t="e">
        <f>M78-#REF!</f>
        <v>#REF!</v>
      </c>
    </row>
    <row r="79" spans="1:17" ht="12.75">
      <c r="A79" s="23">
        <v>4300</v>
      </c>
      <c r="B79" s="23">
        <v>4300</v>
      </c>
      <c r="C79" s="3" t="s">
        <v>91</v>
      </c>
      <c r="D79" s="22">
        <v>0</v>
      </c>
      <c r="E79" s="22">
        <v>0</v>
      </c>
      <c r="F79" s="22">
        <f>+E79-D79</f>
        <v>0</v>
      </c>
      <c r="G79" s="22">
        <v>0</v>
      </c>
      <c r="H79" s="22">
        <v>0</v>
      </c>
      <c r="I79" s="22">
        <f>G79-H79</f>
        <v>0</v>
      </c>
      <c r="J79" s="22">
        <v>0</v>
      </c>
      <c r="K79" s="22">
        <v>0</v>
      </c>
      <c r="L79" s="22">
        <f>J79-K79</f>
        <v>0</v>
      </c>
      <c r="M79" s="22">
        <v>0</v>
      </c>
      <c r="N79" s="22">
        <v>0</v>
      </c>
      <c r="O79" s="22">
        <f>M79-N79</f>
        <v>0</v>
      </c>
      <c r="P79" s="22">
        <v>0</v>
      </c>
      <c r="Q79" s="38"/>
    </row>
    <row r="80" spans="1:17" ht="12.75">
      <c r="A80" s="23">
        <v>4400</v>
      </c>
      <c r="B80" s="23">
        <v>4400</v>
      </c>
      <c r="C80" s="3" t="s">
        <v>173</v>
      </c>
      <c r="D80" s="22">
        <v>0</v>
      </c>
      <c r="E80" s="22">
        <v>0</v>
      </c>
      <c r="F80" s="22">
        <f>+E80-D80</f>
        <v>0</v>
      </c>
      <c r="G80" s="22">
        <v>0</v>
      </c>
      <c r="H80" s="22">
        <v>0</v>
      </c>
      <c r="I80" s="22">
        <f>G80-H80</f>
        <v>0</v>
      </c>
      <c r="J80" s="22">
        <v>0</v>
      </c>
      <c r="K80" s="22">
        <v>0</v>
      </c>
      <c r="L80" s="22">
        <f>J80-K80</f>
        <v>0</v>
      </c>
      <c r="M80" s="22">
        <v>0</v>
      </c>
      <c r="N80" s="22">
        <v>0</v>
      </c>
      <c r="O80" s="22">
        <f>M80-N80</f>
        <v>0</v>
      </c>
      <c r="P80" s="22">
        <v>0</v>
      </c>
      <c r="Q80" s="38"/>
    </row>
    <row r="81" spans="1:17" ht="12.75">
      <c r="A81" s="23">
        <v>4990</v>
      </c>
      <c r="B81" s="23">
        <v>4990</v>
      </c>
      <c r="C81" s="3" t="s">
        <v>93</v>
      </c>
      <c r="D81" s="22">
        <v>0</v>
      </c>
      <c r="E81" s="22">
        <v>0</v>
      </c>
      <c r="F81" s="22">
        <f>+E81-D81</f>
        <v>0</v>
      </c>
      <c r="G81" s="22">
        <v>0</v>
      </c>
      <c r="H81" s="22">
        <v>0</v>
      </c>
      <c r="I81" s="22">
        <f>G81-H81</f>
        <v>0</v>
      </c>
      <c r="J81" s="22">
        <v>0</v>
      </c>
      <c r="K81" s="22">
        <v>0</v>
      </c>
      <c r="L81" s="22">
        <f>J81-K81</f>
        <v>0</v>
      </c>
      <c r="M81" s="22">
        <v>0</v>
      </c>
      <c r="N81" s="22">
        <v>0</v>
      </c>
      <c r="O81" s="22">
        <f>M81-N81</f>
        <v>0</v>
      </c>
      <c r="P81" s="22">
        <v>0</v>
      </c>
      <c r="Q81" s="38"/>
    </row>
    <row r="82" spans="1:17" ht="12.75">
      <c r="A82" s="19"/>
      <c r="B82" s="19"/>
      <c r="C82" s="14" t="s">
        <v>48</v>
      </c>
      <c r="D82" s="15">
        <f aca="true" t="shared" si="25" ref="D82:P82">SUM(D79:D81)</f>
        <v>0</v>
      </c>
      <c r="E82" s="15">
        <f t="shared" si="25"/>
        <v>0</v>
      </c>
      <c r="F82" s="15">
        <f t="shared" si="25"/>
        <v>0</v>
      </c>
      <c r="G82" s="15">
        <f t="shared" si="25"/>
        <v>0</v>
      </c>
      <c r="H82" s="15">
        <f t="shared" si="25"/>
        <v>0</v>
      </c>
      <c r="I82" s="15">
        <f t="shared" si="25"/>
        <v>0</v>
      </c>
      <c r="J82" s="15">
        <f t="shared" si="25"/>
        <v>0</v>
      </c>
      <c r="K82" s="15">
        <f t="shared" si="25"/>
        <v>0</v>
      </c>
      <c r="L82" s="15">
        <f t="shared" si="25"/>
        <v>0</v>
      </c>
      <c r="M82" s="15">
        <f t="shared" si="25"/>
        <v>0</v>
      </c>
      <c r="N82" s="15">
        <f t="shared" si="25"/>
        <v>0</v>
      </c>
      <c r="O82" s="15">
        <f t="shared" si="25"/>
        <v>0</v>
      </c>
      <c r="P82" s="15">
        <f t="shared" si="25"/>
        <v>0</v>
      </c>
      <c r="Q82" s="39"/>
    </row>
    <row r="83" spans="1:17" ht="12.75">
      <c r="A83" s="23"/>
      <c r="B83" s="23"/>
      <c r="C83" s="3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38"/>
    </row>
    <row r="84" spans="1:17" ht="12.75">
      <c r="A84" s="19"/>
      <c r="B84" s="19"/>
      <c r="C84" s="14" t="s">
        <v>7</v>
      </c>
      <c r="D84" s="15">
        <f aca="true" t="shared" si="26" ref="D84:P84">+D82+D77+D71</f>
        <v>268114.73</v>
      </c>
      <c r="E84" s="15">
        <f t="shared" si="26"/>
        <v>369540</v>
      </c>
      <c r="F84" s="15">
        <f t="shared" si="26"/>
        <v>101425.27</v>
      </c>
      <c r="G84" s="15">
        <f t="shared" si="26"/>
        <v>395036.39</v>
      </c>
      <c r="H84" s="15">
        <f t="shared" si="26"/>
        <v>492495</v>
      </c>
      <c r="I84" s="15">
        <f t="shared" si="26"/>
        <v>-97458.61</v>
      </c>
      <c r="J84" s="15">
        <f t="shared" si="26"/>
        <v>456456.89</v>
      </c>
      <c r="K84" s="15">
        <f t="shared" si="26"/>
        <v>692280</v>
      </c>
      <c r="L84" s="15">
        <f t="shared" si="26"/>
        <v>-235823.11000000002</v>
      </c>
      <c r="M84" s="15">
        <f t="shared" si="26"/>
        <v>732425.9400000001</v>
      </c>
      <c r="N84" s="15">
        <f t="shared" si="26"/>
        <v>953460</v>
      </c>
      <c r="O84" s="15">
        <f t="shared" si="26"/>
        <v>-221034.06000000003</v>
      </c>
      <c r="P84" s="15">
        <f t="shared" si="26"/>
        <v>953460</v>
      </c>
      <c r="Q84" s="39" t="e">
        <f>M84-#REF!</f>
        <v>#REF!</v>
      </c>
    </row>
    <row r="85" spans="1:17" ht="12.75">
      <c r="A85" s="23"/>
      <c r="B85" s="23"/>
      <c r="C85" s="3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38"/>
    </row>
    <row r="86" spans="1:17" ht="12.75">
      <c r="A86" s="23">
        <v>4240</v>
      </c>
      <c r="B86" s="23">
        <v>4240</v>
      </c>
      <c r="C86" s="3" t="s">
        <v>87</v>
      </c>
      <c r="D86" s="22">
        <v>24445</v>
      </c>
      <c r="E86" s="22">
        <v>5000</v>
      </c>
      <c r="F86" s="22">
        <f aca="true" t="shared" si="27" ref="F86:F110">+E86-D86</f>
        <v>-19445</v>
      </c>
      <c r="G86" s="22">
        <v>25445</v>
      </c>
      <c r="H86" s="22">
        <v>10000</v>
      </c>
      <c r="I86" s="22">
        <f aca="true" t="shared" si="28" ref="I86:I110">G86-H86</f>
        <v>15445</v>
      </c>
      <c r="J86" s="22">
        <v>105445</v>
      </c>
      <c r="K86" s="22">
        <v>15000</v>
      </c>
      <c r="L86" s="22">
        <f aca="true" t="shared" si="29" ref="L86:L110">J86-K86</f>
        <v>90445</v>
      </c>
      <c r="M86" s="22">
        <v>112345</v>
      </c>
      <c r="N86" s="22">
        <v>20000</v>
      </c>
      <c r="O86" s="22">
        <f aca="true" t="shared" si="30" ref="O86:O110">M86-N86</f>
        <v>92345</v>
      </c>
      <c r="P86" s="22">
        <v>20000</v>
      </c>
      <c r="Q86" s="38" t="e">
        <f>M86-#REF!</f>
        <v>#REF!</v>
      </c>
    </row>
    <row r="87" spans="1:17" ht="12.75">
      <c r="A87" s="23">
        <v>4250</v>
      </c>
      <c r="B87" s="23">
        <v>4250</v>
      </c>
      <c r="C87" s="3" t="s">
        <v>89</v>
      </c>
      <c r="D87" s="22">
        <v>0</v>
      </c>
      <c r="E87" s="22">
        <v>0</v>
      </c>
      <c r="F87" s="22">
        <f t="shared" si="27"/>
        <v>0</v>
      </c>
      <c r="G87" s="22">
        <v>0</v>
      </c>
      <c r="H87" s="22">
        <v>0</v>
      </c>
      <c r="I87" s="22">
        <f>G87-H87</f>
        <v>0</v>
      </c>
      <c r="J87" s="22">
        <v>0</v>
      </c>
      <c r="K87" s="22">
        <v>0</v>
      </c>
      <c r="L87" s="22">
        <f>J87-K87</f>
        <v>0</v>
      </c>
      <c r="M87" s="22">
        <v>0</v>
      </c>
      <c r="N87" s="22">
        <v>0</v>
      </c>
      <c r="O87" s="22">
        <f>M87-N87</f>
        <v>0</v>
      </c>
      <c r="P87" s="22">
        <v>0</v>
      </c>
      <c r="Q87" s="38" t="e">
        <f>M87-#REF!</f>
        <v>#REF!</v>
      </c>
    </row>
    <row r="88" spans="1:17" ht="12.75">
      <c r="A88" s="23">
        <v>5000</v>
      </c>
      <c r="B88" s="23">
        <v>5000</v>
      </c>
      <c r="C88" s="3" t="s">
        <v>94</v>
      </c>
      <c r="D88" s="22">
        <v>121100</v>
      </c>
      <c r="E88" s="22">
        <v>99000</v>
      </c>
      <c r="F88" s="22">
        <f t="shared" si="27"/>
        <v>-22100</v>
      </c>
      <c r="G88" s="22">
        <v>197106</v>
      </c>
      <c r="H88" s="22">
        <v>198000</v>
      </c>
      <c r="I88" s="22">
        <f>G88-H88</f>
        <v>-894</v>
      </c>
      <c r="J88" s="22">
        <v>263106</v>
      </c>
      <c r="K88" s="22">
        <v>297000</v>
      </c>
      <c r="L88" s="22">
        <f>J88-K88</f>
        <v>-33894</v>
      </c>
      <c r="M88" s="22">
        <v>362106</v>
      </c>
      <c r="N88" s="22">
        <v>396000</v>
      </c>
      <c r="O88" s="22">
        <f>M88-N88</f>
        <v>-33894</v>
      </c>
      <c r="P88" s="22">
        <v>396000</v>
      </c>
      <c r="Q88" s="38" t="e">
        <f>M88-#REF!</f>
        <v>#REF!</v>
      </c>
    </row>
    <row r="89" spans="1:17" ht="12.75">
      <c r="A89" s="23">
        <v>5006</v>
      </c>
      <c r="B89" s="23">
        <v>5006</v>
      </c>
      <c r="C89" s="3" t="s">
        <v>155</v>
      </c>
      <c r="D89" s="22">
        <v>0</v>
      </c>
      <c r="E89" s="22">
        <v>0</v>
      </c>
      <c r="F89" s="22">
        <f t="shared" si="27"/>
        <v>0</v>
      </c>
      <c r="G89" s="22">
        <v>0</v>
      </c>
      <c r="H89" s="22">
        <v>0</v>
      </c>
      <c r="I89" s="22">
        <f>G89-H89</f>
        <v>0</v>
      </c>
      <c r="J89" s="22">
        <v>0</v>
      </c>
      <c r="K89" s="22">
        <v>0</v>
      </c>
      <c r="L89" s="22">
        <f>J89-K89</f>
        <v>0</v>
      </c>
      <c r="M89" s="22">
        <v>0</v>
      </c>
      <c r="N89" s="22">
        <v>0</v>
      </c>
      <c r="O89" s="22">
        <f>M89-N89</f>
        <v>0</v>
      </c>
      <c r="P89" s="22">
        <v>0</v>
      </c>
      <c r="Q89" s="38" t="e">
        <f>M89-#REF!</f>
        <v>#REF!</v>
      </c>
    </row>
    <row r="90" spans="1:17" ht="12.75">
      <c r="A90" s="23">
        <v>5007</v>
      </c>
      <c r="B90" s="23">
        <v>5007</v>
      </c>
      <c r="C90" s="3" t="s">
        <v>36</v>
      </c>
      <c r="D90" s="22">
        <v>0</v>
      </c>
      <c r="E90" s="22">
        <v>0</v>
      </c>
      <c r="F90" s="22">
        <f t="shared" si="27"/>
        <v>0</v>
      </c>
      <c r="G90" s="22">
        <v>0</v>
      </c>
      <c r="H90" s="22">
        <v>0</v>
      </c>
      <c r="I90" s="22">
        <f t="shared" si="28"/>
        <v>0</v>
      </c>
      <c r="J90" s="22">
        <v>0</v>
      </c>
      <c r="K90" s="22">
        <v>0</v>
      </c>
      <c r="L90" s="22">
        <f t="shared" si="29"/>
        <v>0</v>
      </c>
      <c r="M90" s="22">
        <v>0</v>
      </c>
      <c r="N90" s="22">
        <v>0</v>
      </c>
      <c r="O90" s="22">
        <f t="shared" si="30"/>
        <v>0</v>
      </c>
      <c r="P90" s="22">
        <v>0</v>
      </c>
      <c r="Q90" s="38" t="e">
        <f>M90-#REF!</f>
        <v>#REF!</v>
      </c>
    </row>
    <row r="91" spans="1:17" ht="12.75">
      <c r="A91" s="23">
        <v>5010</v>
      </c>
      <c r="B91" s="23">
        <v>5010</v>
      </c>
      <c r="C91" s="3" t="s">
        <v>95</v>
      </c>
      <c r="D91" s="22">
        <v>0</v>
      </c>
      <c r="E91" s="22">
        <v>0</v>
      </c>
      <c r="F91" s="22">
        <f t="shared" si="27"/>
        <v>0</v>
      </c>
      <c r="G91" s="22">
        <v>0</v>
      </c>
      <c r="H91" s="22">
        <v>0</v>
      </c>
      <c r="I91" s="22">
        <f t="shared" si="28"/>
        <v>0</v>
      </c>
      <c r="J91" s="22">
        <v>0</v>
      </c>
      <c r="K91" s="22">
        <v>0</v>
      </c>
      <c r="L91" s="22">
        <f t="shared" si="29"/>
        <v>0</v>
      </c>
      <c r="M91" s="22">
        <v>0</v>
      </c>
      <c r="N91" s="22">
        <v>0</v>
      </c>
      <c r="O91" s="22">
        <f t="shared" si="30"/>
        <v>0</v>
      </c>
      <c r="P91" s="22">
        <v>0</v>
      </c>
      <c r="Q91" s="38" t="e">
        <f>M91-#REF!</f>
        <v>#REF!</v>
      </c>
    </row>
    <row r="92" spans="1:17" ht="12.75">
      <c r="A92" s="23">
        <v>5040</v>
      </c>
      <c r="B92" s="23">
        <v>5040</v>
      </c>
      <c r="C92" s="3" t="s">
        <v>26</v>
      </c>
      <c r="D92" s="22">
        <v>0</v>
      </c>
      <c r="E92" s="22">
        <v>0</v>
      </c>
      <c r="F92" s="22">
        <f t="shared" si="27"/>
        <v>0</v>
      </c>
      <c r="G92" s="22">
        <v>0</v>
      </c>
      <c r="H92" s="22">
        <v>0</v>
      </c>
      <c r="I92" s="22">
        <f t="shared" si="28"/>
        <v>0</v>
      </c>
      <c r="J92" s="22">
        <v>0</v>
      </c>
      <c r="K92" s="22">
        <v>0</v>
      </c>
      <c r="L92" s="22">
        <f t="shared" si="29"/>
        <v>0</v>
      </c>
      <c r="M92" s="22">
        <v>0</v>
      </c>
      <c r="N92" s="22">
        <v>0</v>
      </c>
      <c r="O92" s="22">
        <f t="shared" si="30"/>
        <v>0</v>
      </c>
      <c r="P92" s="22">
        <v>0</v>
      </c>
      <c r="Q92" s="38" t="e">
        <f>M92-#REF!</f>
        <v>#REF!</v>
      </c>
    </row>
    <row r="93" spans="1:17" ht="12.75">
      <c r="A93" s="23">
        <v>5090</v>
      </c>
      <c r="B93" s="23">
        <v>5090</v>
      </c>
      <c r="C93" s="3" t="s">
        <v>96</v>
      </c>
      <c r="D93" s="22">
        <v>0</v>
      </c>
      <c r="E93" s="22">
        <v>0</v>
      </c>
      <c r="F93" s="22">
        <f t="shared" si="27"/>
        <v>0</v>
      </c>
      <c r="G93" s="22">
        <v>0</v>
      </c>
      <c r="H93" s="22">
        <v>0</v>
      </c>
      <c r="I93" s="22">
        <f t="shared" si="28"/>
        <v>0</v>
      </c>
      <c r="J93" s="22">
        <v>0</v>
      </c>
      <c r="K93" s="22">
        <v>0</v>
      </c>
      <c r="L93" s="22">
        <f t="shared" si="29"/>
        <v>0</v>
      </c>
      <c r="M93" s="22">
        <v>0</v>
      </c>
      <c r="N93" s="22">
        <v>0</v>
      </c>
      <c r="O93" s="22">
        <f t="shared" si="30"/>
        <v>0</v>
      </c>
      <c r="P93" s="22">
        <v>0</v>
      </c>
      <c r="Q93" s="38" t="e">
        <f>M93-#REF!</f>
        <v>#REF!</v>
      </c>
    </row>
    <row r="94" spans="1:17" ht="12.75">
      <c r="A94" s="23">
        <v>5100</v>
      </c>
      <c r="B94" s="23">
        <v>5100</v>
      </c>
      <c r="C94" s="3" t="s">
        <v>31</v>
      </c>
      <c r="D94" s="22">
        <v>65996</v>
      </c>
      <c r="E94" s="22">
        <v>52750</v>
      </c>
      <c r="F94" s="22">
        <f t="shared" si="27"/>
        <v>-13246</v>
      </c>
      <c r="G94" s="22">
        <v>98168</v>
      </c>
      <c r="H94" s="22">
        <v>105500</v>
      </c>
      <c r="I94" s="22">
        <f t="shared" si="28"/>
        <v>-7332</v>
      </c>
      <c r="J94" s="22">
        <v>144025</v>
      </c>
      <c r="K94" s="22">
        <v>158250</v>
      </c>
      <c r="L94" s="22">
        <f t="shared" si="29"/>
        <v>-14225</v>
      </c>
      <c r="M94" s="22">
        <v>246272</v>
      </c>
      <c r="N94" s="22">
        <v>211000</v>
      </c>
      <c r="O94" s="22">
        <f t="shared" si="30"/>
        <v>35272</v>
      </c>
      <c r="P94" s="22">
        <v>211000</v>
      </c>
      <c r="Q94" s="38" t="e">
        <f>M94-#REF!</f>
        <v>#REF!</v>
      </c>
    </row>
    <row r="95" spans="1:17" ht="12.75">
      <c r="A95" s="23">
        <v>5180</v>
      </c>
      <c r="B95" s="23">
        <v>5180</v>
      </c>
      <c r="C95" s="3" t="s">
        <v>97</v>
      </c>
      <c r="D95" s="22">
        <v>14532</v>
      </c>
      <c r="E95" s="22">
        <v>18120</v>
      </c>
      <c r="F95" s="22">
        <f t="shared" si="27"/>
        <v>3588</v>
      </c>
      <c r="G95" s="22">
        <v>23652.72</v>
      </c>
      <c r="H95" s="22">
        <v>36240</v>
      </c>
      <c r="I95" s="22">
        <f t="shared" si="28"/>
        <v>-12587.279999999999</v>
      </c>
      <c r="J95" s="22">
        <v>31572.72</v>
      </c>
      <c r="K95" s="22">
        <v>38060</v>
      </c>
      <c r="L95" s="22">
        <f t="shared" si="29"/>
        <v>-6487.279999999999</v>
      </c>
      <c r="M95" s="22">
        <v>43452.72</v>
      </c>
      <c r="N95" s="22">
        <v>72840</v>
      </c>
      <c r="O95" s="22">
        <f t="shared" si="30"/>
        <v>-29387.28</v>
      </c>
      <c r="P95" s="22">
        <v>72840</v>
      </c>
      <c r="Q95" s="38" t="e">
        <f>M95-#REF!</f>
        <v>#REF!</v>
      </c>
    </row>
    <row r="96" spans="1:17" ht="12.75">
      <c r="A96" s="23">
        <v>5182</v>
      </c>
      <c r="B96" s="23">
        <v>5182</v>
      </c>
      <c r="C96" s="3" t="s">
        <v>98</v>
      </c>
      <c r="D96" s="22">
        <v>2049.01</v>
      </c>
      <c r="E96" s="22">
        <v>1675</v>
      </c>
      <c r="F96" s="22">
        <f t="shared" si="27"/>
        <v>-374.0100000000002</v>
      </c>
      <c r="G96" s="22">
        <v>3335.03</v>
      </c>
      <c r="H96" s="22">
        <v>3350</v>
      </c>
      <c r="I96" s="22">
        <f t="shared" si="28"/>
        <v>-14.9699999999998</v>
      </c>
      <c r="J96" s="22">
        <v>4451.75</v>
      </c>
      <c r="K96" s="22">
        <v>5025</v>
      </c>
      <c r="L96" s="22">
        <f t="shared" si="29"/>
        <v>-573.25</v>
      </c>
      <c r="M96" s="22">
        <v>6126.83</v>
      </c>
      <c r="N96" s="22">
        <v>6700</v>
      </c>
      <c r="O96" s="22">
        <f t="shared" si="30"/>
        <v>-573.1700000000001</v>
      </c>
      <c r="P96" s="22">
        <v>6700</v>
      </c>
      <c r="Q96" s="38" t="e">
        <f>M96-#REF!</f>
        <v>#REF!</v>
      </c>
    </row>
    <row r="97" spans="1:17" ht="12.75">
      <c r="A97" s="23">
        <v>5210</v>
      </c>
      <c r="B97" s="23">
        <v>5210</v>
      </c>
      <c r="C97" s="3" t="s">
        <v>99</v>
      </c>
      <c r="D97" s="22">
        <v>0</v>
      </c>
      <c r="E97" s="22">
        <v>0</v>
      </c>
      <c r="F97" s="22">
        <f t="shared" si="27"/>
        <v>0</v>
      </c>
      <c r="G97" s="22">
        <v>0</v>
      </c>
      <c r="H97" s="22">
        <v>0</v>
      </c>
      <c r="I97" s="22">
        <f t="shared" si="28"/>
        <v>0</v>
      </c>
      <c r="J97" s="22">
        <v>0</v>
      </c>
      <c r="K97" s="22">
        <v>0</v>
      </c>
      <c r="L97" s="22">
        <f t="shared" si="29"/>
        <v>0</v>
      </c>
      <c r="M97" s="22">
        <v>0</v>
      </c>
      <c r="N97" s="22">
        <v>0</v>
      </c>
      <c r="O97" s="22">
        <f t="shared" si="30"/>
        <v>0</v>
      </c>
      <c r="P97" s="22">
        <v>0</v>
      </c>
      <c r="Q97" s="38" t="e">
        <f>M97-#REF!</f>
        <v>#REF!</v>
      </c>
    </row>
    <row r="98" spans="1:17" ht="12.75">
      <c r="A98" s="23">
        <v>5230</v>
      </c>
      <c r="B98" s="23">
        <v>5230</v>
      </c>
      <c r="C98" s="3" t="s">
        <v>32</v>
      </c>
      <c r="D98" s="22">
        <v>0</v>
      </c>
      <c r="E98" s="22">
        <v>0</v>
      </c>
      <c r="F98" s="22">
        <f t="shared" si="27"/>
        <v>0</v>
      </c>
      <c r="G98" s="22">
        <v>0</v>
      </c>
      <c r="H98" s="22">
        <v>0</v>
      </c>
      <c r="I98" s="22">
        <f t="shared" si="28"/>
        <v>0</v>
      </c>
      <c r="J98" s="22">
        <v>0</v>
      </c>
      <c r="K98" s="22">
        <v>0</v>
      </c>
      <c r="L98" s="22">
        <f t="shared" si="29"/>
        <v>0</v>
      </c>
      <c r="M98" s="22">
        <v>0</v>
      </c>
      <c r="N98" s="22">
        <v>0</v>
      </c>
      <c r="O98" s="22">
        <f t="shared" si="30"/>
        <v>0</v>
      </c>
      <c r="P98" s="22">
        <v>0</v>
      </c>
      <c r="Q98" s="38" t="e">
        <f>M98-#REF!</f>
        <v>#REF!</v>
      </c>
    </row>
    <row r="99" spans="1:17" ht="12.75">
      <c r="A99" s="23">
        <v>5231</v>
      </c>
      <c r="B99" s="23">
        <v>5231</v>
      </c>
      <c r="C99" s="3" t="s">
        <v>33</v>
      </c>
      <c r="D99" s="22">
        <v>0</v>
      </c>
      <c r="E99" s="22">
        <v>0</v>
      </c>
      <c r="F99" s="22">
        <f t="shared" si="27"/>
        <v>0</v>
      </c>
      <c r="G99" s="22">
        <v>0</v>
      </c>
      <c r="H99" s="22">
        <v>0</v>
      </c>
      <c r="I99" s="22">
        <f t="shared" si="28"/>
        <v>0</v>
      </c>
      <c r="J99" s="22">
        <v>0</v>
      </c>
      <c r="K99" s="22">
        <v>0</v>
      </c>
      <c r="L99" s="22">
        <f t="shared" si="29"/>
        <v>0</v>
      </c>
      <c r="M99" s="22">
        <v>0</v>
      </c>
      <c r="N99" s="22">
        <v>0</v>
      </c>
      <c r="O99" s="22">
        <f t="shared" si="30"/>
        <v>0</v>
      </c>
      <c r="P99" s="22">
        <v>0</v>
      </c>
      <c r="Q99" s="38" t="e">
        <f>M99-#REF!</f>
        <v>#REF!</v>
      </c>
    </row>
    <row r="100" spans="1:17" ht="12.75">
      <c r="A100" s="23">
        <v>5250</v>
      </c>
      <c r="B100" s="23">
        <v>5250</v>
      </c>
      <c r="C100" s="3" t="s">
        <v>100</v>
      </c>
      <c r="D100" s="22">
        <v>0</v>
      </c>
      <c r="E100" s="22">
        <v>0</v>
      </c>
      <c r="F100" s="22">
        <f t="shared" si="27"/>
        <v>0</v>
      </c>
      <c r="G100" s="22">
        <v>0</v>
      </c>
      <c r="H100" s="22">
        <v>0</v>
      </c>
      <c r="I100" s="22">
        <f t="shared" si="28"/>
        <v>0</v>
      </c>
      <c r="J100" s="22">
        <v>0</v>
      </c>
      <c r="K100" s="22">
        <v>0</v>
      </c>
      <c r="L100" s="22">
        <f t="shared" si="29"/>
        <v>0</v>
      </c>
      <c r="M100" s="22">
        <v>0</v>
      </c>
      <c r="N100" s="22">
        <v>0</v>
      </c>
      <c r="O100" s="22">
        <f t="shared" si="30"/>
        <v>0</v>
      </c>
      <c r="P100" s="22">
        <v>0</v>
      </c>
      <c r="Q100" s="38" t="e">
        <f>M100-#REF!</f>
        <v>#REF!</v>
      </c>
    </row>
    <row r="101" spans="1:17" ht="12.75">
      <c r="A101" s="23">
        <v>5290</v>
      </c>
      <c r="B101" s="23">
        <v>5290</v>
      </c>
      <c r="C101" s="3" t="s">
        <v>101</v>
      </c>
      <c r="D101" s="22">
        <v>0</v>
      </c>
      <c r="E101" s="22">
        <v>0</v>
      </c>
      <c r="F101" s="22">
        <f t="shared" si="27"/>
        <v>0</v>
      </c>
      <c r="G101" s="22">
        <v>0</v>
      </c>
      <c r="H101" s="22">
        <v>0</v>
      </c>
      <c r="I101" s="22">
        <f t="shared" si="28"/>
        <v>0</v>
      </c>
      <c r="J101" s="22">
        <v>0</v>
      </c>
      <c r="K101" s="22">
        <v>0</v>
      </c>
      <c r="L101" s="22">
        <f t="shared" si="29"/>
        <v>0</v>
      </c>
      <c r="M101" s="22">
        <v>0</v>
      </c>
      <c r="N101" s="22">
        <v>0</v>
      </c>
      <c r="O101" s="22">
        <f t="shared" si="30"/>
        <v>0</v>
      </c>
      <c r="P101" s="22">
        <v>0</v>
      </c>
      <c r="Q101" s="38" t="e">
        <f>M101-#REF!</f>
        <v>#REF!</v>
      </c>
    </row>
    <row r="102" spans="1:17" ht="12.75">
      <c r="A102" s="23">
        <v>5330</v>
      </c>
      <c r="B102" s="23">
        <v>5330</v>
      </c>
      <c r="C102" s="3" t="s">
        <v>102</v>
      </c>
      <c r="D102" s="22">
        <v>0</v>
      </c>
      <c r="E102" s="22">
        <v>0</v>
      </c>
      <c r="F102" s="22">
        <f t="shared" si="27"/>
        <v>0</v>
      </c>
      <c r="G102" s="22">
        <v>0</v>
      </c>
      <c r="H102" s="22">
        <v>0</v>
      </c>
      <c r="I102" s="22">
        <f t="shared" si="28"/>
        <v>0</v>
      </c>
      <c r="J102" s="22">
        <v>0</v>
      </c>
      <c r="K102" s="22">
        <v>0</v>
      </c>
      <c r="L102" s="22">
        <f t="shared" si="29"/>
        <v>0</v>
      </c>
      <c r="M102" s="22">
        <v>0</v>
      </c>
      <c r="N102" s="22">
        <v>0</v>
      </c>
      <c r="O102" s="22">
        <f t="shared" si="30"/>
        <v>0</v>
      </c>
      <c r="P102" s="22">
        <v>0</v>
      </c>
      <c r="Q102" s="38" t="e">
        <f>M102-#REF!</f>
        <v>#REF!</v>
      </c>
    </row>
    <row r="103" spans="1:17" ht="12.75">
      <c r="A103" s="23">
        <v>5400</v>
      </c>
      <c r="B103" s="23">
        <v>5400</v>
      </c>
      <c r="C103" s="3" t="s">
        <v>103</v>
      </c>
      <c r="D103" s="22">
        <v>17075.1</v>
      </c>
      <c r="E103" s="22">
        <v>13959</v>
      </c>
      <c r="F103" s="22">
        <f t="shared" si="27"/>
        <v>-3116.0999999999985</v>
      </c>
      <c r="G103" s="22">
        <v>27791.95</v>
      </c>
      <c r="H103" s="22">
        <v>27918</v>
      </c>
      <c r="I103" s="22">
        <f t="shared" si="28"/>
        <v>-126.04999999999927</v>
      </c>
      <c r="J103" s="22">
        <v>37097.95</v>
      </c>
      <c r="K103" s="22">
        <v>41877</v>
      </c>
      <c r="L103" s="22">
        <f t="shared" si="29"/>
        <v>-4779.050000000003</v>
      </c>
      <c r="M103" s="22">
        <v>51056.95</v>
      </c>
      <c r="N103" s="22">
        <v>55836</v>
      </c>
      <c r="O103" s="22">
        <f t="shared" si="30"/>
        <v>-4779.050000000003</v>
      </c>
      <c r="P103" s="22">
        <v>55836</v>
      </c>
      <c r="Q103" s="38" t="e">
        <f>M103-#REF!</f>
        <v>#REF!</v>
      </c>
    </row>
    <row r="104" spans="1:17" ht="12.75">
      <c r="A104" s="23">
        <v>5401</v>
      </c>
      <c r="B104" s="23">
        <v>5401</v>
      </c>
      <c r="C104" s="3" t="s">
        <v>181</v>
      </c>
      <c r="D104" s="22">
        <v>0</v>
      </c>
      <c r="E104" s="22">
        <v>0</v>
      </c>
      <c r="F104" s="22">
        <f>+E104-D104</f>
        <v>0</v>
      </c>
      <c r="G104" s="22">
        <v>0</v>
      </c>
      <c r="H104" s="22">
        <v>0</v>
      </c>
      <c r="I104" s="22">
        <f>G104-H104</f>
        <v>0</v>
      </c>
      <c r="J104" s="22">
        <v>0</v>
      </c>
      <c r="K104" s="22">
        <v>0</v>
      </c>
      <c r="L104" s="22">
        <f>J104-K104</f>
        <v>0</v>
      </c>
      <c r="M104" s="22">
        <v>-2776</v>
      </c>
      <c r="N104" s="22">
        <v>0</v>
      </c>
      <c r="O104" s="22">
        <f>M104-N104</f>
        <v>-2776</v>
      </c>
      <c r="P104" s="22">
        <v>0</v>
      </c>
      <c r="Q104" s="38" t="e">
        <f>M104-#REF!</f>
        <v>#REF!</v>
      </c>
    </row>
    <row r="105" spans="1:17" ht="12.75">
      <c r="A105" s="23">
        <v>5425</v>
      </c>
      <c r="B105" s="23">
        <v>5425</v>
      </c>
      <c r="C105" s="3" t="s">
        <v>104</v>
      </c>
      <c r="D105" s="22">
        <v>0</v>
      </c>
      <c r="E105" s="22">
        <v>0</v>
      </c>
      <c r="F105" s="22">
        <f t="shared" si="27"/>
        <v>0</v>
      </c>
      <c r="G105" s="22">
        <v>0</v>
      </c>
      <c r="H105" s="22">
        <v>0</v>
      </c>
      <c r="I105" s="22">
        <f t="shared" si="28"/>
        <v>0</v>
      </c>
      <c r="J105" s="22">
        <v>0</v>
      </c>
      <c r="K105" s="22">
        <v>0</v>
      </c>
      <c r="L105" s="22">
        <f t="shared" si="29"/>
        <v>0</v>
      </c>
      <c r="M105" s="22">
        <v>0</v>
      </c>
      <c r="N105" s="22">
        <v>0</v>
      </c>
      <c r="O105" s="22">
        <f t="shared" si="30"/>
        <v>0</v>
      </c>
      <c r="P105" s="22">
        <v>0</v>
      </c>
      <c r="Q105" s="38" t="e">
        <f>M105-#REF!</f>
        <v>#REF!</v>
      </c>
    </row>
    <row r="106" spans="1:17" ht="12.75">
      <c r="A106" s="23">
        <v>5800</v>
      </c>
      <c r="B106" s="23">
        <v>5800</v>
      </c>
      <c r="C106" s="3" t="s">
        <v>34</v>
      </c>
      <c r="D106" s="22">
        <v>0</v>
      </c>
      <c r="E106" s="22">
        <v>0</v>
      </c>
      <c r="F106" s="22">
        <f t="shared" si="27"/>
        <v>0</v>
      </c>
      <c r="G106" s="22">
        <v>0</v>
      </c>
      <c r="H106" s="22">
        <v>0</v>
      </c>
      <c r="I106" s="22">
        <f t="shared" si="28"/>
        <v>0</v>
      </c>
      <c r="J106" s="22">
        <v>0</v>
      </c>
      <c r="K106" s="22">
        <v>0</v>
      </c>
      <c r="L106" s="22">
        <f t="shared" si="29"/>
        <v>0</v>
      </c>
      <c r="M106" s="22">
        <v>0</v>
      </c>
      <c r="N106" s="22">
        <v>0</v>
      </c>
      <c r="O106" s="22">
        <f t="shared" si="30"/>
        <v>0</v>
      </c>
      <c r="P106" s="22">
        <v>0</v>
      </c>
      <c r="Q106" s="38" t="e">
        <f>M106-#REF!</f>
        <v>#REF!</v>
      </c>
    </row>
    <row r="107" spans="1:17" ht="12.75">
      <c r="A107" s="23">
        <v>5910</v>
      </c>
      <c r="B107" s="23">
        <v>5910</v>
      </c>
      <c r="C107" s="3" t="s">
        <v>183</v>
      </c>
      <c r="D107" s="22">
        <v>-240</v>
      </c>
      <c r="E107" s="22">
        <v>0</v>
      </c>
      <c r="F107" s="22">
        <f>+E107-D107</f>
        <v>240</v>
      </c>
      <c r="G107" s="22">
        <v>-320</v>
      </c>
      <c r="H107" s="22">
        <v>0</v>
      </c>
      <c r="I107" s="22">
        <f>G107-H107</f>
        <v>-320</v>
      </c>
      <c r="J107" s="22">
        <v>-480</v>
      </c>
      <c r="K107" s="22">
        <v>0</v>
      </c>
      <c r="L107" s="22">
        <f>J107-K107</f>
        <v>-480</v>
      </c>
      <c r="M107" s="22">
        <v>-720</v>
      </c>
      <c r="N107" s="22">
        <v>0</v>
      </c>
      <c r="O107" s="22">
        <f>M107-N107</f>
        <v>-720</v>
      </c>
      <c r="P107" s="22">
        <v>0</v>
      </c>
      <c r="Q107" s="38" t="e">
        <f>M107-#REF!</f>
        <v>#REF!</v>
      </c>
    </row>
    <row r="108" spans="1:17" ht="12.75">
      <c r="A108" s="23">
        <v>5950</v>
      </c>
      <c r="B108" s="23">
        <v>5950</v>
      </c>
      <c r="C108" s="36" t="s">
        <v>105</v>
      </c>
      <c r="D108" s="22">
        <v>0</v>
      </c>
      <c r="E108" s="22">
        <v>0</v>
      </c>
      <c r="F108" s="22">
        <f t="shared" si="27"/>
        <v>0</v>
      </c>
      <c r="G108" s="22">
        <v>0</v>
      </c>
      <c r="H108" s="22">
        <v>0</v>
      </c>
      <c r="I108" s="22">
        <f t="shared" si="28"/>
        <v>0</v>
      </c>
      <c r="J108" s="22">
        <v>0</v>
      </c>
      <c r="K108" s="22">
        <v>0</v>
      </c>
      <c r="L108" s="22">
        <f t="shared" si="29"/>
        <v>0</v>
      </c>
      <c r="M108" s="22">
        <v>0</v>
      </c>
      <c r="N108" s="22">
        <v>0</v>
      </c>
      <c r="O108" s="22">
        <f t="shared" si="30"/>
        <v>0</v>
      </c>
      <c r="P108" s="22">
        <v>0</v>
      </c>
      <c r="Q108" s="38" t="e">
        <f>M108-#REF!</f>
        <v>#REF!</v>
      </c>
    </row>
    <row r="109" spans="1:17" ht="12.75">
      <c r="A109" s="23">
        <v>5990</v>
      </c>
      <c r="B109" s="23">
        <v>5990</v>
      </c>
      <c r="C109" s="3" t="s">
        <v>106</v>
      </c>
      <c r="D109" s="22">
        <v>0</v>
      </c>
      <c r="E109" s="22">
        <v>0</v>
      </c>
      <c r="F109" s="22">
        <f t="shared" si="27"/>
        <v>0</v>
      </c>
      <c r="G109" s="22">
        <v>0</v>
      </c>
      <c r="H109" s="22">
        <v>0</v>
      </c>
      <c r="I109" s="22">
        <f>G109-H109</f>
        <v>0</v>
      </c>
      <c r="J109" s="22">
        <v>0</v>
      </c>
      <c r="K109" s="22">
        <v>0</v>
      </c>
      <c r="L109" s="22">
        <f>J109-K109</f>
        <v>0</v>
      </c>
      <c r="M109" s="22">
        <v>0</v>
      </c>
      <c r="N109" s="22">
        <v>0</v>
      </c>
      <c r="O109" s="22">
        <f>M109-N109</f>
        <v>0</v>
      </c>
      <c r="P109" s="22">
        <v>0</v>
      </c>
      <c r="Q109" s="38" t="e">
        <f>M109-#REF!</f>
        <v>#REF!</v>
      </c>
    </row>
    <row r="110" spans="1:17" ht="12.75">
      <c r="A110" s="23">
        <v>7100</v>
      </c>
      <c r="B110" s="23">
        <v>7100</v>
      </c>
      <c r="C110" s="3" t="s">
        <v>128</v>
      </c>
      <c r="D110" s="22">
        <v>0</v>
      </c>
      <c r="E110" s="22">
        <v>0</v>
      </c>
      <c r="F110" s="22">
        <f t="shared" si="27"/>
        <v>0</v>
      </c>
      <c r="G110" s="22">
        <v>0</v>
      </c>
      <c r="H110" s="22">
        <v>0</v>
      </c>
      <c r="I110" s="22">
        <f t="shared" si="28"/>
        <v>0</v>
      </c>
      <c r="J110" s="22">
        <v>0</v>
      </c>
      <c r="K110" s="22">
        <v>0</v>
      </c>
      <c r="L110" s="22">
        <f t="shared" si="29"/>
        <v>0</v>
      </c>
      <c r="M110" s="22">
        <v>0</v>
      </c>
      <c r="N110" s="22">
        <v>0</v>
      </c>
      <c r="O110" s="22">
        <f t="shared" si="30"/>
        <v>0</v>
      </c>
      <c r="P110" s="22">
        <v>0</v>
      </c>
      <c r="Q110" s="38" t="e">
        <f>M110-#REF!</f>
        <v>#REF!</v>
      </c>
    </row>
    <row r="111" spans="1:17" ht="12.75">
      <c r="A111" s="19"/>
      <c r="B111" s="19"/>
      <c r="C111" s="14" t="s">
        <v>8</v>
      </c>
      <c r="D111" s="15">
        <f>SUM(D86:D110)</f>
        <v>244957.11000000002</v>
      </c>
      <c r="E111" s="15">
        <f aca="true" t="shared" si="31" ref="E111:P111">SUM(E86:E110)</f>
        <v>190504</v>
      </c>
      <c r="F111" s="15">
        <f t="shared" si="31"/>
        <v>-54453.11</v>
      </c>
      <c r="G111" s="15">
        <f t="shared" si="31"/>
        <v>375178.7</v>
      </c>
      <c r="H111" s="15">
        <f t="shared" si="31"/>
        <v>381008</v>
      </c>
      <c r="I111" s="15">
        <f t="shared" si="31"/>
        <v>-5829.299999999997</v>
      </c>
      <c r="J111" s="15">
        <f t="shared" si="31"/>
        <v>585218.4199999999</v>
      </c>
      <c r="K111" s="15">
        <f t="shared" si="31"/>
        <v>555212</v>
      </c>
      <c r="L111" s="15">
        <f t="shared" si="31"/>
        <v>30006.42</v>
      </c>
      <c r="M111" s="15">
        <f t="shared" si="31"/>
        <v>817863.4999999999</v>
      </c>
      <c r="N111" s="15">
        <f t="shared" si="31"/>
        <v>762376</v>
      </c>
      <c r="O111" s="15">
        <f t="shared" si="31"/>
        <v>55487.5</v>
      </c>
      <c r="P111" s="15">
        <f t="shared" si="31"/>
        <v>762376</v>
      </c>
      <c r="Q111" s="39" t="e">
        <f>M111-#REF!</f>
        <v>#REF!</v>
      </c>
    </row>
    <row r="112" spans="1:17" ht="12.75">
      <c r="A112" s="23"/>
      <c r="B112" s="23"/>
      <c r="C112" s="3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38"/>
    </row>
    <row r="113" spans="1:17" ht="12.75">
      <c r="A113" s="23">
        <v>4120</v>
      </c>
      <c r="B113" s="23">
        <v>4120</v>
      </c>
      <c r="C113" s="3" t="s">
        <v>85</v>
      </c>
      <c r="D113" s="22">
        <v>0</v>
      </c>
      <c r="E113" s="22">
        <v>0</v>
      </c>
      <c r="F113" s="22">
        <f aca="true" t="shared" si="32" ref="F113:F148">+E113-D113</f>
        <v>0</v>
      </c>
      <c r="G113" s="22">
        <v>0</v>
      </c>
      <c r="H113" s="22">
        <v>0</v>
      </c>
      <c r="I113" s="22">
        <f aca="true" t="shared" si="33" ref="I113:I148">G113-H113</f>
        <v>0</v>
      </c>
      <c r="J113" s="22">
        <v>0</v>
      </c>
      <c r="K113" s="22">
        <v>0</v>
      </c>
      <c r="L113" s="22">
        <f aca="true" t="shared" si="34" ref="L113:L148">J113-K113</f>
        <v>0</v>
      </c>
      <c r="M113" s="22">
        <v>0</v>
      </c>
      <c r="N113" s="22">
        <v>0</v>
      </c>
      <c r="O113" s="22">
        <f aca="true" t="shared" si="35" ref="O113:O148">M113-N113</f>
        <v>0</v>
      </c>
      <c r="P113" s="22">
        <v>0</v>
      </c>
      <c r="Q113" s="38" t="e">
        <f>M113-#REF!</f>
        <v>#REF!</v>
      </c>
    </row>
    <row r="114" spans="1:17" ht="12.75">
      <c r="A114" s="23">
        <v>6320</v>
      </c>
      <c r="B114" s="23">
        <v>6320</v>
      </c>
      <c r="C114" s="3" t="s">
        <v>107</v>
      </c>
      <c r="D114" s="22">
        <v>0</v>
      </c>
      <c r="E114" s="22">
        <v>0</v>
      </c>
      <c r="F114" s="22">
        <f t="shared" si="32"/>
        <v>0</v>
      </c>
      <c r="G114" s="22">
        <v>0</v>
      </c>
      <c r="H114" s="22">
        <v>0</v>
      </c>
      <c r="I114" s="22">
        <f>G114-H114</f>
        <v>0</v>
      </c>
      <c r="J114" s="22">
        <v>0</v>
      </c>
      <c r="K114" s="22">
        <v>0</v>
      </c>
      <c r="L114" s="22">
        <f>J114-K114</f>
        <v>0</v>
      </c>
      <c r="M114" s="22">
        <v>0</v>
      </c>
      <c r="N114" s="22">
        <v>0</v>
      </c>
      <c r="O114" s="22">
        <f>M114-N114</f>
        <v>0</v>
      </c>
      <c r="P114" s="22">
        <v>0</v>
      </c>
      <c r="Q114" s="38" t="e">
        <f>M114-#REF!</f>
        <v>#REF!</v>
      </c>
    </row>
    <row r="115" spans="1:17" ht="12.75">
      <c r="A115" s="23">
        <v>6340</v>
      </c>
      <c r="B115" s="23">
        <v>6340</v>
      </c>
      <c r="C115" s="3" t="s">
        <v>108</v>
      </c>
      <c r="D115" s="22">
        <v>0</v>
      </c>
      <c r="E115" s="22">
        <v>0</v>
      </c>
      <c r="F115" s="22">
        <f t="shared" si="32"/>
        <v>0</v>
      </c>
      <c r="G115" s="22">
        <v>0</v>
      </c>
      <c r="H115" s="22">
        <v>0</v>
      </c>
      <c r="I115" s="22">
        <f t="shared" si="33"/>
        <v>0</v>
      </c>
      <c r="J115" s="22">
        <v>0</v>
      </c>
      <c r="K115" s="22">
        <v>0</v>
      </c>
      <c r="L115" s="22">
        <f t="shared" si="34"/>
        <v>0</v>
      </c>
      <c r="M115" s="22">
        <v>0</v>
      </c>
      <c r="N115" s="22">
        <v>0</v>
      </c>
      <c r="O115" s="22">
        <f t="shared" si="35"/>
        <v>0</v>
      </c>
      <c r="P115" s="22">
        <v>0</v>
      </c>
      <c r="Q115" s="38" t="e">
        <f>M115-#REF!</f>
        <v>#REF!</v>
      </c>
    </row>
    <row r="116" spans="1:17" ht="12.75">
      <c r="A116" s="23">
        <v>6420</v>
      </c>
      <c r="B116" s="23">
        <v>6420</v>
      </c>
      <c r="C116" s="3" t="s">
        <v>109</v>
      </c>
      <c r="D116" s="22">
        <v>1989.5</v>
      </c>
      <c r="E116" s="22">
        <v>1500</v>
      </c>
      <c r="F116" s="22">
        <f t="shared" si="32"/>
        <v>-489.5</v>
      </c>
      <c r="G116" s="22">
        <v>1989.5</v>
      </c>
      <c r="H116" s="22">
        <v>1500</v>
      </c>
      <c r="I116" s="22">
        <f t="shared" si="33"/>
        <v>489.5</v>
      </c>
      <c r="J116" s="22">
        <v>1989.5</v>
      </c>
      <c r="K116" s="22">
        <v>1500</v>
      </c>
      <c r="L116" s="22">
        <f t="shared" si="34"/>
        <v>489.5</v>
      </c>
      <c r="M116" s="22">
        <v>1989.5</v>
      </c>
      <c r="N116" s="22">
        <v>3000</v>
      </c>
      <c r="O116" s="22">
        <f t="shared" si="35"/>
        <v>-1010.5</v>
      </c>
      <c r="P116" s="22">
        <v>3000</v>
      </c>
      <c r="Q116" s="38" t="e">
        <f>M116-#REF!</f>
        <v>#REF!</v>
      </c>
    </row>
    <row r="117" spans="1:17" ht="12.75">
      <c r="A117" s="23">
        <v>6500</v>
      </c>
      <c r="B117" s="23">
        <v>6500</v>
      </c>
      <c r="C117" s="3" t="s">
        <v>110</v>
      </c>
      <c r="D117" s="22">
        <v>0</v>
      </c>
      <c r="E117" s="22">
        <v>4000</v>
      </c>
      <c r="F117" s="22">
        <f t="shared" si="32"/>
        <v>4000</v>
      </c>
      <c r="G117" s="22">
        <v>0</v>
      </c>
      <c r="H117" s="22">
        <v>4000</v>
      </c>
      <c r="I117" s="22">
        <f t="shared" si="33"/>
        <v>-4000</v>
      </c>
      <c r="J117" s="22">
        <v>17123</v>
      </c>
      <c r="K117" s="22">
        <v>6000</v>
      </c>
      <c r="L117" s="22">
        <f t="shared" si="34"/>
        <v>11123</v>
      </c>
      <c r="M117" s="22">
        <v>17123</v>
      </c>
      <c r="N117" s="22">
        <v>10000</v>
      </c>
      <c r="O117" s="22">
        <f t="shared" si="35"/>
        <v>7123</v>
      </c>
      <c r="P117" s="22">
        <v>10000</v>
      </c>
      <c r="Q117" s="38" t="e">
        <f>M117-#REF!</f>
        <v>#REF!</v>
      </c>
    </row>
    <row r="118" spans="1:17" ht="12.75">
      <c r="A118" s="23">
        <v>6600</v>
      </c>
      <c r="B118" s="23">
        <v>6600</v>
      </c>
      <c r="C118" s="3" t="s">
        <v>113</v>
      </c>
      <c r="D118" s="22">
        <v>0</v>
      </c>
      <c r="E118" s="22">
        <v>0</v>
      </c>
      <c r="F118" s="22">
        <f t="shared" si="32"/>
        <v>0</v>
      </c>
      <c r="G118" s="22">
        <v>0</v>
      </c>
      <c r="H118" s="22">
        <v>0</v>
      </c>
      <c r="I118" s="22">
        <f t="shared" si="33"/>
        <v>0</v>
      </c>
      <c r="J118" s="22">
        <v>0</v>
      </c>
      <c r="K118" s="22">
        <v>0</v>
      </c>
      <c r="L118" s="22">
        <f t="shared" si="34"/>
        <v>0</v>
      </c>
      <c r="M118" s="22">
        <v>0</v>
      </c>
      <c r="N118" s="22">
        <v>0</v>
      </c>
      <c r="O118" s="22">
        <f t="shared" si="35"/>
        <v>0</v>
      </c>
      <c r="P118" s="22">
        <v>0</v>
      </c>
      <c r="Q118" s="38" t="e">
        <f>M118-#REF!</f>
        <v>#REF!</v>
      </c>
    </row>
    <row r="119" spans="1:17" ht="12.75">
      <c r="A119" s="23">
        <v>6620</v>
      </c>
      <c r="B119" s="23">
        <v>6620</v>
      </c>
      <c r="C119" s="3" t="s">
        <v>114</v>
      </c>
      <c r="D119" s="22">
        <v>0</v>
      </c>
      <c r="E119" s="22">
        <v>0</v>
      </c>
      <c r="F119" s="22">
        <f t="shared" si="32"/>
        <v>0</v>
      </c>
      <c r="G119" s="22">
        <v>0</v>
      </c>
      <c r="H119" s="22">
        <v>0</v>
      </c>
      <c r="I119" s="22">
        <f t="shared" si="33"/>
        <v>0</v>
      </c>
      <c r="J119" s="22">
        <v>0</v>
      </c>
      <c r="K119" s="22">
        <v>0</v>
      </c>
      <c r="L119" s="22">
        <f t="shared" si="34"/>
        <v>0</v>
      </c>
      <c r="M119" s="22">
        <v>0</v>
      </c>
      <c r="N119" s="22">
        <v>0</v>
      </c>
      <c r="O119" s="22">
        <f t="shared" si="35"/>
        <v>0</v>
      </c>
      <c r="P119" s="22">
        <v>0</v>
      </c>
      <c r="Q119" s="38" t="e">
        <f>M119-#REF!</f>
        <v>#REF!</v>
      </c>
    </row>
    <row r="120" spans="1:17" ht="12.75">
      <c r="A120" s="23">
        <v>6625</v>
      </c>
      <c r="B120" s="23">
        <v>6625</v>
      </c>
      <c r="C120" s="3" t="s">
        <v>115</v>
      </c>
      <c r="D120" s="22">
        <v>0</v>
      </c>
      <c r="E120" s="22">
        <v>0</v>
      </c>
      <c r="F120" s="22">
        <f t="shared" si="32"/>
        <v>0</v>
      </c>
      <c r="G120" s="22">
        <v>0</v>
      </c>
      <c r="H120" s="22">
        <v>0</v>
      </c>
      <c r="I120" s="22">
        <f t="shared" si="33"/>
        <v>0</v>
      </c>
      <c r="J120" s="22">
        <v>0</v>
      </c>
      <c r="K120" s="22">
        <v>0</v>
      </c>
      <c r="L120" s="22">
        <f t="shared" si="34"/>
        <v>0</v>
      </c>
      <c r="M120" s="22">
        <v>0</v>
      </c>
      <c r="N120" s="22">
        <v>0</v>
      </c>
      <c r="O120" s="22">
        <f t="shared" si="35"/>
        <v>0</v>
      </c>
      <c r="P120" s="22">
        <v>0</v>
      </c>
      <c r="Q120" s="38" t="e">
        <f>M120-#REF!</f>
        <v>#REF!</v>
      </c>
    </row>
    <row r="121" spans="1:17" ht="12.75">
      <c r="A121" s="23">
        <v>6630</v>
      </c>
      <c r="B121" s="23">
        <v>6630</v>
      </c>
      <c r="C121" s="3" t="s">
        <v>116</v>
      </c>
      <c r="D121" s="22">
        <v>0</v>
      </c>
      <c r="E121" s="22">
        <v>0</v>
      </c>
      <c r="F121" s="22">
        <f t="shared" si="32"/>
        <v>0</v>
      </c>
      <c r="G121" s="22">
        <v>3233.63</v>
      </c>
      <c r="H121" s="22">
        <v>35000</v>
      </c>
      <c r="I121" s="22">
        <f t="shared" si="33"/>
        <v>-31766.37</v>
      </c>
      <c r="J121" s="22">
        <v>50563.63</v>
      </c>
      <c r="K121" s="22">
        <v>35000</v>
      </c>
      <c r="L121" s="22">
        <f t="shared" si="34"/>
        <v>15563.629999999997</v>
      </c>
      <c r="M121" s="22">
        <v>71653.95</v>
      </c>
      <c r="N121" s="22">
        <v>70000</v>
      </c>
      <c r="O121" s="22">
        <f t="shared" si="35"/>
        <v>1653.949999999997</v>
      </c>
      <c r="P121" s="22">
        <v>70000</v>
      </c>
      <c r="Q121" s="38" t="e">
        <f>M121-#REF!</f>
        <v>#REF!</v>
      </c>
    </row>
    <row r="122" spans="1:17" ht="12.75">
      <c r="A122" s="23">
        <v>6700</v>
      </c>
      <c r="B122" s="23">
        <v>6700</v>
      </c>
      <c r="C122" s="3" t="s">
        <v>117</v>
      </c>
      <c r="D122" s="22">
        <v>0</v>
      </c>
      <c r="E122" s="22">
        <v>0</v>
      </c>
      <c r="F122" s="22">
        <f t="shared" si="32"/>
        <v>0</v>
      </c>
      <c r="G122" s="22">
        <v>0</v>
      </c>
      <c r="H122" s="22">
        <v>0</v>
      </c>
      <c r="I122" s="22">
        <f t="shared" si="33"/>
        <v>0</v>
      </c>
      <c r="J122" s="22">
        <v>0</v>
      </c>
      <c r="K122" s="22">
        <v>0</v>
      </c>
      <c r="L122" s="22">
        <f t="shared" si="34"/>
        <v>0</v>
      </c>
      <c r="M122" s="22">
        <v>0</v>
      </c>
      <c r="N122" s="22">
        <v>0</v>
      </c>
      <c r="O122" s="22">
        <f t="shared" si="35"/>
        <v>0</v>
      </c>
      <c r="P122" s="22">
        <v>0</v>
      </c>
      <c r="Q122" s="38" t="e">
        <f>M122-#REF!</f>
        <v>#REF!</v>
      </c>
    </row>
    <row r="123" spans="1:17" ht="12.75">
      <c r="A123" s="23">
        <v>6710</v>
      </c>
      <c r="B123" s="23">
        <v>6710</v>
      </c>
      <c r="C123" s="3" t="s">
        <v>118</v>
      </c>
      <c r="D123" s="22">
        <v>0</v>
      </c>
      <c r="E123" s="22">
        <v>0</v>
      </c>
      <c r="F123" s="22">
        <f t="shared" si="32"/>
        <v>0</v>
      </c>
      <c r="G123" s="22">
        <v>0</v>
      </c>
      <c r="H123" s="22">
        <v>0</v>
      </c>
      <c r="I123" s="22">
        <f t="shared" si="33"/>
        <v>0</v>
      </c>
      <c r="J123" s="22">
        <v>0</v>
      </c>
      <c r="K123" s="22">
        <v>0</v>
      </c>
      <c r="L123" s="22">
        <f t="shared" si="34"/>
        <v>0</v>
      </c>
      <c r="M123" s="22">
        <v>0</v>
      </c>
      <c r="N123" s="22">
        <v>0</v>
      </c>
      <c r="O123" s="22">
        <f t="shared" si="35"/>
        <v>0</v>
      </c>
      <c r="P123" s="22">
        <v>0</v>
      </c>
      <c r="Q123" s="38" t="e">
        <f>M123-#REF!</f>
        <v>#REF!</v>
      </c>
    </row>
    <row r="124" spans="1:17" ht="12.75">
      <c r="A124" s="23">
        <v>6790</v>
      </c>
      <c r="B124" s="23">
        <v>6790</v>
      </c>
      <c r="C124" s="3" t="s">
        <v>119</v>
      </c>
      <c r="D124" s="22">
        <v>0</v>
      </c>
      <c r="E124" s="22">
        <v>0</v>
      </c>
      <c r="F124" s="22">
        <f t="shared" si="32"/>
        <v>0</v>
      </c>
      <c r="G124" s="22">
        <v>0</v>
      </c>
      <c r="H124" s="22">
        <v>0</v>
      </c>
      <c r="I124" s="22">
        <f t="shared" si="33"/>
        <v>0</v>
      </c>
      <c r="J124" s="22">
        <v>0</v>
      </c>
      <c r="K124" s="22">
        <v>0</v>
      </c>
      <c r="L124" s="22">
        <f t="shared" si="34"/>
        <v>0</v>
      </c>
      <c r="M124" s="22">
        <v>0</v>
      </c>
      <c r="N124" s="22">
        <v>0</v>
      </c>
      <c r="O124" s="22">
        <f t="shared" si="35"/>
        <v>0</v>
      </c>
      <c r="P124" s="22">
        <v>0</v>
      </c>
      <c r="Q124" s="38" t="e">
        <f>M124-#REF!</f>
        <v>#REF!</v>
      </c>
    </row>
    <row r="125" spans="1:17" ht="12.75">
      <c r="A125" s="23">
        <v>6800</v>
      </c>
      <c r="B125" s="23">
        <v>6800</v>
      </c>
      <c r="C125" s="3" t="s">
        <v>120</v>
      </c>
      <c r="D125" s="22">
        <v>0</v>
      </c>
      <c r="E125" s="22">
        <v>0</v>
      </c>
      <c r="F125" s="22">
        <f t="shared" si="32"/>
        <v>0</v>
      </c>
      <c r="G125" s="22">
        <v>0</v>
      </c>
      <c r="H125" s="22">
        <v>0</v>
      </c>
      <c r="I125" s="22">
        <f t="shared" si="33"/>
        <v>0</v>
      </c>
      <c r="J125" s="22">
        <v>0</v>
      </c>
      <c r="K125" s="22">
        <v>0</v>
      </c>
      <c r="L125" s="22">
        <f t="shared" si="34"/>
        <v>0</v>
      </c>
      <c r="M125" s="22">
        <v>0</v>
      </c>
      <c r="N125" s="22">
        <v>0</v>
      </c>
      <c r="O125" s="22">
        <f t="shared" si="35"/>
        <v>0</v>
      </c>
      <c r="P125" s="22">
        <v>0</v>
      </c>
      <c r="Q125" s="38" t="e">
        <f>M125-#REF!</f>
        <v>#REF!</v>
      </c>
    </row>
    <row r="126" spans="1:17" ht="12.75">
      <c r="A126" s="23">
        <v>6815</v>
      </c>
      <c r="B126" s="23">
        <v>6815</v>
      </c>
      <c r="C126" s="3" t="s">
        <v>121</v>
      </c>
      <c r="D126" s="22">
        <v>12890</v>
      </c>
      <c r="E126" s="22">
        <v>2500</v>
      </c>
      <c r="F126" s="22">
        <f t="shared" si="32"/>
        <v>-10390</v>
      </c>
      <c r="G126" s="22">
        <v>12890</v>
      </c>
      <c r="H126" s="22">
        <v>5000</v>
      </c>
      <c r="I126" s="22">
        <f t="shared" si="33"/>
        <v>7890</v>
      </c>
      <c r="J126" s="22">
        <v>12890</v>
      </c>
      <c r="K126" s="22">
        <v>7500</v>
      </c>
      <c r="L126" s="22">
        <f t="shared" si="34"/>
        <v>5390</v>
      </c>
      <c r="M126" s="22">
        <v>12890</v>
      </c>
      <c r="N126" s="22">
        <v>10000</v>
      </c>
      <c r="O126" s="22">
        <f t="shared" si="35"/>
        <v>2890</v>
      </c>
      <c r="P126" s="22">
        <v>10000</v>
      </c>
      <c r="Q126" s="38" t="e">
        <f>M126-#REF!</f>
        <v>#REF!</v>
      </c>
    </row>
    <row r="127" spans="1:17" ht="12.75">
      <c r="A127" s="23">
        <v>6820</v>
      </c>
      <c r="B127" s="23">
        <v>6820</v>
      </c>
      <c r="C127" s="3" t="s">
        <v>122</v>
      </c>
      <c r="D127" s="22">
        <v>450</v>
      </c>
      <c r="E127" s="22">
        <v>0</v>
      </c>
      <c r="F127" s="22">
        <f t="shared" si="32"/>
        <v>-450</v>
      </c>
      <c r="G127" s="22">
        <v>450</v>
      </c>
      <c r="H127" s="22">
        <v>0</v>
      </c>
      <c r="I127" s="22">
        <f t="shared" si="33"/>
        <v>450</v>
      </c>
      <c r="J127" s="22">
        <v>450</v>
      </c>
      <c r="K127" s="22">
        <v>0</v>
      </c>
      <c r="L127" s="22">
        <f t="shared" si="34"/>
        <v>450</v>
      </c>
      <c r="M127" s="22">
        <v>450</v>
      </c>
      <c r="N127" s="22">
        <v>0</v>
      </c>
      <c r="O127" s="22">
        <f t="shared" si="35"/>
        <v>450</v>
      </c>
      <c r="P127" s="22">
        <v>0</v>
      </c>
      <c r="Q127" s="38" t="e">
        <f>M127-#REF!</f>
        <v>#REF!</v>
      </c>
    </row>
    <row r="128" spans="1:17" ht="12.75">
      <c r="A128" s="23">
        <v>6860</v>
      </c>
      <c r="B128" s="23">
        <v>6860</v>
      </c>
      <c r="C128" s="3" t="s">
        <v>123</v>
      </c>
      <c r="D128" s="22">
        <v>11665</v>
      </c>
      <c r="E128" s="22">
        <v>5000</v>
      </c>
      <c r="F128" s="22">
        <f t="shared" si="32"/>
        <v>-6665</v>
      </c>
      <c r="G128" s="22">
        <v>11665</v>
      </c>
      <c r="H128" s="22">
        <v>8000</v>
      </c>
      <c r="I128" s="22">
        <f t="shared" si="33"/>
        <v>3665</v>
      </c>
      <c r="J128" s="22">
        <v>14295</v>
      </c>
      <c r="K128" s="22">
        <v>15000</v>
      </c>
      <c r="L128" s="22">
        <f t="shared" si="34"/>
        <v>-705</v>
      </c>
      <c r="M128" s="22">
        <v>14295</v>
      </c>
      <c r="N128" s="22">
        <v>15000</v>
      </c>
      <c r="O128" s="22">
        <f t="shared" si="35"/>
        <v>-705</v>
      </c>
      <c r="P128" s="22">
        <v>15000</v>
      </c>
      <c r="Q128" s="38" t="e">
        <f>M128-#REF!</f>
        <v>#REF!</v>
      </c>
    </row>
    <row r="129" spans="1:17" ht="12.75">
      <c r="A129" s="23">
        <v>6900</v>
      </c>
      <c r="B129" s="23">
        <v>6900</v>
      </c>
      <c r="C129" s="3" t="s">
        <v>124</v>
      </c>
      <c r="D129" s="22">
        <v>0</v>
      </c>
      <c r="E129" s="22">
        <v>0</v>
      </c>
      <c r="F129" s="22">
        <f t="shared" si="32"/>
        <v>0</v>
      </c>
      <c r="G129" s="22">
        <v>0</v>
      </c>
      <c r="H129" s="22">
        <v>0</v>
      </c>
      <c r="I129" s="22">
        <f t="shared" si="33"/>
        <v>0</v>
      </c>
      <c r="J129" s="22">
        <v>0</v>
      </c>
      <c r="K129" s="22">
        <v>0</v>
      </c>
      <c r="L129" s="22">
        <f t="shared" si="34"/>
        <v>0</v>
      </c>
      <c r="M129" s="22">
        <v>0</v>
      </c>
      <c r="N129" s="22">
        <v>0</v>
      </c>
      <c r="O129" s="22">
        <f t="shared" si="35"/>
        <v>0</v>
      </c>
      <c r="P129" s="22">
        <v>0</v>
      </c>
      <c r="Q129" s="38" t="e">
        <f>M129-#REF!</f>
        <v>#REF!</v>
      </c>
    </row>
    <row r="130" spans="1:17" ht="12.75">
      <c r="A130" s="23">
        <v>6920</v>
      </c>
      <c r="B130" s="23">
        <v>6920</v>
      </c>
      <c r="C130" s="3" t="s">
        <v>125</v>
      </c>
      <c r="D130" s="22">
        <v>0</v>
      </c>
      <c r="E130" s="22">
        <v>0</v>
      </c>
      <c r="F130" s="22">
        <f t="shared" si="32"/>
        <v>0</v>
      </c>
      <c r="G130" s="22">
        <v>0</v>
      </c>
      <c r="H130" s="22">
        <v>0</v>
      </c>
      <c r="I130" s="22">
        <f t="shared" si="33"/>
        <v>0</v>
      </c>
      <c r="J130" s="22">
        <v>0</v>
      </c>
      <c r="K130" s="22">
        <v>0</v>
      </c>
      <c r="L130" s="22">
        <f t="shared" si="34"/>
        <v>0</v>
      </c>
      <c r="M130" s="22">
        <v>0</v>
      </c>
      <c r="N130" s="22">
        <v>0</v>
      </c>
      <c r="O130" s="22">
        <f t="shared" si="35"/>
        <v>0</v>
      </c>
      <c r="P130" s="22">
        <v>0</v>
      </c>
      <c r="Q130" s="38" t="e">
        <f>M130-#REF!</f>
        <v>#REF!</v>
      </c>
    </row>
    <row r="131" spans="1:17" ht="12.75">
      <c r="A131" s="23">
        <v>6930</v>
      </c>
      <c r="B131" s="23">
        <v>6930</v>
      </c>
      <c r="C131" s="3" t="s">
        <v>126</v>
      </c>
      <c r="D131" s="22">
        <v>0</v>
      </c>
      <c r="E131" s="22">
        <v>0</v>
      </c>
      <c r="F131" s="22">
        <f t="shared" si="32"/>
        <v>0</v>
      </c>
      <c r="G131" s="22">
        <v>0</v>
      </c>
      <c r="H131" s="22">
        <v>2000</v>
      </c>
      <c r="I131" s="22">
        <f t="shared" si="33"/>
        <v>-2000</v>
      </c>
      <c r="J131" s="22">
        <v>0</v>
      </c>
      <c r="K131" s="22">
        <v>2000</v>
      </c>
      <c r="L131" s="22">
        <f t="shared" si="34"/>
        <v>-2000</v>
      </c>
      <c r="M131" s="22">
        <v>0</v>
      </c>
      <c r="N131" s="22">
        <v>4000</v>
      </c>
      <c r="O131" s="22">
        <f t="shared" si="35"/>
        <v>-4000</v>
      </c>
      <c r="P131" s="22">
        <v>4000</v>
      </c>
      <c r="Q131" s="38" t="e">
        <f>M131-#REF!</f>
        <v>#REF!</v>
      </c>
    </row>
    <row r="132" spans="1:17" ht="12.75">
      <c r="A132" s="23">
        <v>6940</v>
      </c>
      <c r="B132" s="23">
        <v>6940</v>
      </c>
      <c r="C132" s="3" t="s">
        <v>127</v>
      </c>
      <c r="D132" s="22">
        <v>0</v>
      </c>
      <c r="E132" s="22">
        <v>0</v>
      </c>
      <c r="F132" s="22">
        <f t="shared" si="32"/>
        <v>0</v>
      </c>
      <c r="G132" s="22">
        <v>0</v>
      </c>
      <c r="H132" s="22">
        <v>0</v>
      </c>
      <c r="I132" s="22">
        <f t="shared" si="33"/>
        <v>0</v>
      </c>
      <c r="J132" s="22">
        <v>0</v>
      </c>
      <c r="K132" s="22">
        <v>0</v>
      </c>
      <c r="L132" s="22">
        <f t="shared" si="34"/>
        <v>0</v>
      </c>
      <c r="M132" s="22">
        <v>0</v>
      </c>
      <c r="N132" s="22">
        <v>0</v>
      </c>
      <c r="O132" s="22">
        <f t="shared" si="35"/>
        <v>0</v>
      </c>
      <c r="P132" s="22">
        <v>0</v>
      </c>
      <c r="Q132" s="38" t="e">
        <f>M132-#REF!</f>
        <v>#REF!</v>
      </c>
    </row>
    <row r="133" spans="1:17" ht="12.75">
      <c r="A133" s="23">
        <v>7140</v>
      </c>
      <c r="B133" s="23">
        <v>7140</v>
      </c>
      <c r="C133" s="3" t="s">
        <v>129</v>
      </c>
      <c r="D133" s="22">
        <v>0</v>
      </c>
      <c r="E133" s="22">
        <v>0</v>
      </c>
      <c r="F133" s="22">
        <f t="shared" si="32"/>
        <v>0</v>
      </c>
      <c r="G133" s="22">
        <v>0</v>
      </c>
      <c r="H133" s="22">
        <v>0</v>
      </c>
      <c r="I133" s="22">
        <f t="shared" si="33"/>
        <v>0</v>
      </c>
      <c r="J133" s="22">
        <v>0</v>
      </c>
      <c r="K133" s="22">
        <v>0</v>
      </c>
      <c r="L133" s="22">
        <f t="shared" si="34"/>
        <v>0</v>
      </c>
      <c r="M133" s="22">
        <v>0</v>
      </c>
      <c r="N133" s="22">
        <v>0</v>
      </c>
      <c r="O133" s="22">
        <f t="shared" si="35"/>
        <v>0</v>
      </c>
      <c r="P133" s="22">
        <v>0</v>
      </c>
      <c r="Q133" s="38" t="e">
        <f>M133-#REF!</f>
        <v>#REF!</v>
      </c>
    </row>
    <row r="134" spans="1:17" ht="12.75">
      <c r="A134" s="23">
        <v>7320</v>
      </c>
      <c r="B134" s="23">
        <v>7320</v>
      </c>
      <c r="C134" s="3" t="s">
        <v>130</v>
      </c>
      <c r="D134" s="22">
        <v>0</v>
      </c>
      <c r="E134" s="22">
        <v>0</v>
      </c>
      <c r="F134" s="22">
        <f t="shared" si="32"/>
        <v>0</v>
      </c>
      <c r="G134" s="22">
        <v>0</v>
      </c>
      <c r="H134" s="22">
        <v>0</v>
      </c>
      <c r="I134" s="22">
        <f t="shared" si="33"/>
        <v>0</v>
      </c>
      <c r="J134" s="22">
        <v>0</v>
      </c>
      <c r="K134" s="22">
        <v>0</v>
      </c>
      <c r="L134" s="22">
        <f t="shared" si="34"/>
        <v>0</v>
      </c>
      <c r="M134" s="22">
        <v>0</v>
      </c>
      <c r="N134" s="22">
        <v>0</v>
      </c>
      <c r="O134" s="22">
        <f t="shared" si="35"/>
        <v>0</v>
      </c>
      <c r="P134" s="22">
        <v>0</v>
      </c>
      <c r="Q134" s="38" t="e">
        <f>M134-#REF!</f>
        <v>#REF!</v>
      </c>
    </row>
    <row r="135" spans="1:17" ht="12.75">
      <c r="A135" s="23">
        <v>7430</v>
      </c>
      <c r="B135" s="23">
        <v>7430</v>
      </c>
      <c r="C135" s="3" t="s">
        <v>132</v>
      </c>
      <c r="D135" s="22">
        <v>0</v>
      </c>
      <c r="E135" s="22">
        <v>0</v>
      </c>
      <c r="F135" s="22">
        <f t="shared" si="32"/>
        <v>0</v>
      </c>
      <c r="G135" s="22">
        <v>0</v>
      </c>
      <c r="H135" s="22">
        <v>0</v>
      </c>
      <c r="I135" s="22">
        <f t="shared" si="33"/>
        <v>0</v>
      </c>
      <c r="J135" s="22">
        <v>0</v>
      </c>
      <c r="K135" s="22">
        <v>0</v>
      </c>
      <c r="L135" s="22">
        <f t="shared" si="34"/>
        <v>0</v>
      </c>
      <c r="M135" s="22">
        <v>0</v>
      </c>
      <c r="N135" s="22">
        <v>0</v>
      </c>
      <c r="O135" s="22">
        <f t="shared" si="35"/>
        <v>0</v>
      </c>
      <c r="P135" s="22">
        <v>0</v>
      </c>
      <c r="Q135" s="38" t="e">
        <f>M135-#REF!</f>
        <v>#REF!</v>
      </c>
    </row>
    <row r="136" spans="1:17" ht="12.75">
      <c r="A136" s="23">
        <v>7500</v>
      </c>
      <c r="B136" s="23">
        <v>7500</v>
      </c>
      <c r="C136" s="3" t="s">
        <v>133</v>
      </c>
      <c r="D136" s="22">
        <v>0</v>
      </c>
      <c r="E136" s="22">
        <v>0</v>
      </c>
      <c r="F136" s="22">
        <f t="shared" si="32"/>
        <v>0</v>
      </c>
      <c r="G136" s="22">
        <v>0</v>
      </c>
      <c r="H136" s="22">
        <v>0</v>
      </c>
      <c r="I136" s="22">
        <f t="shared" si="33"/>
        <v>0</v>
      </c>
      <c r="J136" s="22">
        <v>0</v>
      </c>
      <c r="K136" s="22">
        <v>0</v>
      </c>
      <c r="L136" s="22">
        <f t="shared" si="34"/>
        <v>0</v>
      </c>
      <c r="M136" s="22">
        <v>0</v>
      </c>
      <c r="N136" s="22">
        <v>0</v>
      </c>
      <c r="O136" s="22">
        <f t="shared" si="35"/>
        <v>0</v>
      </c>
      <c r="P136" s="22">
        <v>0</v>
      </c>
      <c r="Q136" s="38" t="e">
        <f>M136-#REF!</f>
        <v>#REF!</v>
      </c>
    </row>
    <row r="137" spans="1:17" ht="12.75">
      <c r="A137" s="23">
        <v>7601</v>
      </c>
      <c r="B137" s="23">
        <v>7601</v>
      </c>
      <c r="C137" s="3" t="s">
        <v>134</v>
      </c>
      <c r="D137" s="22">
        <v>0</v>
      </c>
      <c r="E137" s="22">
        <v>0</v>
      </c>
      <c r="F137" s="22">
        <f t="shared" si="32"/>
        <v>0</v>
      </c>
      <c r="G137" s="22">
        <v>0</v>
      </c>
      <c r="H137" s="22">
        <v>0</v>
      </c>
      <c r="I137" s="22">
        <f t="shared" si="33"/>
        <v>0</v>
      </c>
      <c r="J137" s="22">
        <v>0</v>
      </c>
      <c r="K137" s="22">
        <v>0</v>
      </c>
      <c r="L137" s="22">
        <f t="shared" si="34"/>
        <v>0</v>
      </c>
      <c r="M137" s="22">
        <v>0</v>
      </c>
      <c r="N137" s="22">
        <v>0</v>
      </c>
      <c r="O137" s="22">
        <f t="shared" si="35"/>
        <v>0</v>
      </c>
      <c r="P137" s="22">
        <v>0</v>
      </c>
      <c r="Q137" s="38" t="e">
        <f>M137-#REF!</f>
        <v>#REF!</v>
      </c>
    </row>
    <row r="138" spans="1:17" ht="12.75">
      <c r="A138" s="23">
        <v>7740</v>
      </c>
      <c r="B138" s="23">
        <v>7740</v>
      </c>
      <c r="C138" s="3" t="s">
        <v>135</v>
      </c>
      <c r="D138" s="22">
        <v>0</v>
      </c>
      <c r="E138" s="22">
        <v>0</v>
      </c>
      <c r="F138" s="22">
        <f t="shared" si="32"/>
        <v>0</v>
      </c>
      <c r="G138" s="22">
        <v>0</v>
      </c>
      <c r="H138" s="22">
        <v>0</v>
      </c>
      <c r="I138" s="22">
        <f t="shared" si="33"/>
        <v>0</v>
      </c>
      <c r="J138" s="22">
        <v>0</v>
      </c>
      <c r="K138" s="22">
        <v>0</v>
      </c>
      <c r="L138" s="22">
        <f t="shared" si="34"/>
        <v>0</v>
      </c>
      <c r="M138" s="22">
        <v>-0.1</v>
      </c>
      <c r="N138" s="22">
        <v>0</v>
      </c>
      <c r="O138" s="22">
        <f t="shared" si="35"/>
        <v>-0.1</v>
      </c>
      <c r="P138" s="22">
        <v>0</v>
      </c>
      <c r="Q138" s="38" t="e">
        <f>M138-#REF!</f>
        <v>#REF!</v>
      </c>
    </row>
    <row r="139" spans="1:17" ht="12.75">
      <c r="A139" s="23">
        <v>7770</v>
      </c>
      <c r="B139" s="23">
        <v>7770</v>
      </c>
      <c r="C139" s="3" t="s">
        <v>136</v>
      </c>
      <c r="D139" s="22">
        <v>98.25</v>
      </c>
      <c r="E139" s="22">
        <v>200</v>
      </c>
      <c r="F139" s="22">
        <f t="shared" si="32"/>
        <v>101.75</v>
      </c>
      <c r="G139" s="22">
        <v>170.75</v>
      </c>
      <c r="H139" s="22">
        <v>400</v>
      </c>
      <c r="I139" s="22">
        <f t="shared" si="33"/>
        <v>-229.25</v>
      </c>
      <c r="J139" s="22">
        <v>205.25</v>
      </c>
      <c r="K139" s="22">
        <v>500</v>
      </c>
      <c r="L139" s="22">
        <f t="shared" si="34"/>
        <v>-294.75</v>
      </c>
      <c r="M139" s="22">
        <v>295.5</v>
      </c>
      <c r="N139" s="22">
        <v>1000</v>
      </c>
      <c r="O139" s="22">
        <f t="shared" si="35"/>
        <v>-704.5</v>
      </c>
      <c r="P139" s="22">
        <v>1000</v>
      </c>
      <c r="Q139" s="38" t="e">
        <f>M139-#REF!</f>
        <v>#REF!</v>
      </c>
    </row>
    <row r="140" spans="1:17" ht="12.75">
      <c r="A140" s="23">
        <v>7780</v>
      </c>
      <c r="B140" s="23">
        <v>7780</v>
      </c>
      <c r="C140" s="3" t="s">
        <v>137</v>
      </c>
      <c r="D140" s="22">
        <v>0</v>
      </c>
      <c r="E140" s="22">
        <v>0</v>
      </c>
      <c r="F140" s="22">
        <f t="shared" si="32"/>
        <v>0</v>
      </c>
      <c r="G140" s="22">
        <v>0</v>
      </c>
      <c r="H140" s="22">
        <v>0</v>
      </c>
      <c r="I140" s="22">
        <f t="shared" si="33"/>
        <v>0</v>
      </c>
      <c r="J140" s="22">
        <v>0</v>
      </c>
      <c r="K140" s="22">
        <v>0</v>
      </c>
      <c r="L140" s="22">
        <f t="shared" si="34"/>
        <v>0</v>
      </c>
      <c r="M140" s="22">
        <v>0</v>
      </c>
      <c r="N140" s="22">
        <v>0</v>
      </c>
      <c r="O140" s="22">
        <f t="shared" si="35"/>
        <v>0</v>
      </c>
      <c r="P140" s="22">
        <v>0</v>
      </c>
      <c r="Q140" s="38" t="e">
        <f>M140-#REF!</f>
        <v>#REF!</v>
      </c>
    </row>
    <row r="141" spans="1:17" ht="12.75">
      <c r="A141" s="23">
        <v>7790</v>
      </c>
      <c r="B141" s="23">
        <v>7790</v>
      </c>
      <c r="C141" s="3" t="s">
        <v>138</v>
      </c>
      <c r="D141" s="22">
        <v>714</v>
      </c>
      <c r="E141" s="22">
        <v>5000</v>
      </c>
      <c r="F141" s="22">
        <f t="shared" si="32"/>
        <v>4286</v>
      </c>
      <c r="G141" s="22">
        <v>714</v>
      </c>
      <c r="H141" s="22">
        <v>5000</v>
      </c>
      <c r="I141" s="22">
        <f t="shared" si="33"/>
        <v>-4286</v>
      </c>
      <c r="J141" s="22">
        <v>3776</v>
      </c>
      <c r="K141" s="22">
        <v>7000</v>
      </c>
      <c r="L141" s="22">
        <f t="shared" si="34"/>
        <v>-3224</v>
      </c>
      <c r="M141" s="22">
        <v>8522.3</v>
      </c>
      <c r="N141" s="22">
        <v>10000</v>
      </c>
      <c r="O141" s="22">
        <f t="shared" si="35"/>
        <v>-1477.7000000000007</v>
      </c>
      <c r="P141" s="22">
        <v>10000</v>
      </c>
      <c r="Q141" s="38" t="e">
        <f>M141-#REF!</f>
        <v>#REF!</v>
      </c>
    </row>
    <row r="142" spans="1:17" ht="12.75">
      <c r="A142" s="23">
        <v>7791</v>
      </c>
      <c r="B142" s="23">
        <v>7791</v>
      </c>
      <c r="C142" s="3" t="s">
        <v>154</v>
      </c>
      <c r="D142" s="22">
        <v>0</v>
      </c>
      <c r="E142" s="22">
        <v>0</v>
      </c>
      <c r="F142" s="22">
        <f t="shared" si="32"/>
        <v>0</v>
      </c>
      <c r="G142" s="22">
        <v>0</v>
      </c>
      <c r="H142" s="22">
        <v>0</v>
      </c>
      <c r="I142" s="22">
        <f>G142-H142</f>
        <v>0</v>
      </c>
      <c r="J142" s="22">
        <v>0</v>
      </c>
      <c r="K142" s="22">
        <v>0</v>
      </c>
      <c r="L142" s="22">
        <f>J142-K142</f>
        <v>0</v>
      </c>
      <c r="M142" s="22">
        <v>0</v>
      </c>
      <c r="N142" s="22">
        <v>0</v>
      </c>
      <c r="O142" s="22">
        <f>M142-N142</f>
        <v>0</v>
      </c>
      <c r="P142" s="22">
        <v>0</v>
      </c>
      <c r="Q142" s="38" t="e">
        <f>M142-#REF!</f>
        <v>#REF!</v>
      </c>
    </row>
    <row r="143" spans="1:17" ht="12.75">
      <c r="A143" s="23">
        <v>7795</v>
      </c>
      <c r="B143" s="23">
        <v>7795</v>
      </c>
      <c r="C143" s="3" t="s">
        <v>158</v>
      </c>
      <c r="D143" s="22">
        <v>4116.07</v>
      </c>
      <c r="E143" s="22">
        <v>1500</v>
      </c>
      <c r="F143" s="22">
        <f t="shared" si="32"/>
        <v>-2616.0699999999997</v>
      </c>
      <c r="G143" s="22">
        <v>4373.49</v>
      </c>
      <c r="H143" s="22">
        <v>1800</v>
      </c>
      <c r="I143" s="22">
        <f>G143-H143</f>
        <v>2573.49</v>
      </c>
      <c r="J143" s="22">
        <v>4415.49</v>
      </c>
      <c r="K143" s="22">
        <v>1800</v>
      </c>
      <c r="L143" s="22">
        <f>J143-K143</f>
        <v>2615.49</v>
      </c>
      <c r="M143" s="22">
        <v>17636.31</v>
      </c>
      <c r="N143" s="22">
        <v>10000</v>
      </c>
      <c r="O143" s="22">
        <f>M143-N143</f>
        <v>7636.310000000001</v>
      </c>
      <c r="P143" s="22">
        <v>10000</v>
      </c>
      <c r="Q143" s="38" t="e">
        <f>M143-#REF!</f>
        <v>#REF!</v>
      </c>
    </row>
    <row r="144" spans="1:17" ht="12.75">
      <c r="A144" s="23">
        <v>7796</v>
      </c>
      <c r="B144" s="23">
        <v>7796</v>
      </c>
      <c r="C144" s="3" t="s">
        <v>159</v>
      </c>
      <c r="D144" s="22">
        <v>0</v>
      </c>
      <c r="E144" s="22">
        <v>0</v>
      </c>
      <c r="F144" s="22">
        <f t="shared" si="32"/>
        <v>0</v>
      </c>
      <c r="G144" s="22">
        <v>0</v>
      </c>
      <c r="H144" s="22">
        <v>0</v>
      </c>
      <c r="I144" s="22">
        <f>G144-H144</f>
        <v>0</v>
      </c>
      <c r="J144" s="22">
        <v>0</v>
      </c>
      <c r="K144" s="22">
        <v>0</v>
      </c>
      <c r="L144" s="22">
        <f>J144-K144</f>
        <v>0</v>
      </c>
      <c r="M144" s="22">
        <v>0</v>
      </c>
      <c r="N144" s="22">
        <v>0</v>
      </c>
      <c r="O144" s="22">
        <f>M144-N144</f>
        <v>0</v>
      </c>
      <c r="P144" s="22">
        <v>0</v>
      </c>
      <c r="Q144" s="38"/>
    </row>
    <row r="145" spans="1:17" ht="12.75">
      <c r="A145" s="23">
        <v>7797</v>
      </c>
      <c r="B145" s="23">
        <v>7797</v>
      </c>
      <c r="C145" s="3" t="s">
        <v>160</v>
      </c>
      <c r="D145" s="22">
        <v>1096.01</v>
      </c>
      <c r="E145" s="22">
        <v>500</v>
      </c>
      <c r="F145" s="22">
        <f t="shared" si="32"/>
        <v>-596.01</v>
      </c>
      <c r="G145" s="22">
        <v>1096.01</v>
      </c>
      <c r="H145" s="22">
        <v>1000</v>
      </c>
      <c r="I145" s="22">
        <f>G145-H145</f>
        <v>96.00999999999999</v>
      </c>
      <c r="J145" s="22">
        <v>1714.16</v>
      </c>
      <c r="K145" s="22">
        <v>2000</v>
      </c>
      <c r="L145" s="22">
        <f>J145-K145</f>
        <v>-285.8399999999999</v>
      </c>
      <c r="M145" s="22">
        <v>1784.36</v>
      </c>
      <c r="N145" s="22">
        <v>5000</v>
      </c>
      <c r="O145" s="22">
        <f>M145-N145</f>
        <v>-3215.6400000000003</v>
      </c>
      <c r="P145" s="22">
        <v>5000</v>
      </c>
      <c r="Q145" s="38"/>
    </row>
    <row r="146" spans="1:17" ht="12.75">
      <c r="A146" s="23">
        <v>7798</v>
      </c>
      <c r="B146" s="23">
        <v>7798</v>
      </c>
      <c r="C146" s="3" t="s">
        <v>167</v>
      </c>
      <c r="D146" s="22">
        <v>701.66</v>
      </c>
      <c r="E146" s="22">
        <v>0</v>
      </c>
      <c r="F146" s="22">
        <f>+E146-D146</f>
        <v>-701.66</v>
      </c>
      <c r="G146" s="22">
        <v>701.66</v>
      </c>
      <c r="H146" s="22">
        <v>0</v>
      </c>
      <c r="I146" s="22">
        <f>G146-H146</f>
        <v>701.66</v>
      </c>
      <c r="J146" s="22">
        <v>731.06</v>
      </c>
      <c r="K146" s="22">
        <v>0</v>
      </c>
      <c r="L146" s="22">
        <f>J146-K146</f>
        <v>731.06</v>
      </c>
      <c r="M146" s="22">
        <v>788.81</v>
      </c>
      <c r="N146" s="22">
        <v>0</v>
      </c>
      <c r="O146" s="22">
        <f>M146-N146</f>
        <v>788.81</v>
      </c>
      <c r="P146" s="22">
        <v>0</v>
      </c>
      <c r="Q146" s="38"/>
    </row>
    <row r="147" spans="1:17" ht="12.75">
      <c r="A147" s="23">
        <v>7830</v>
      </c>
      <c r="B147" s="23">
        <v>7830</v>
      </c>
      <c r="C147" s="3" t="s">
        <v>139</v>
      </c>
      <c r="D147" s="22">
        <v>0</v>
      </c>
      <c r="E147" s="22">
        <v>0</v>
      </c>
      <c r="F147" s="22">
        <f t="shared" si="32"/>
        <v>0</v>
      </c>
      <c r="G147" s="22">
        <v>0</v>
      </c>
      <c r="H147" s="22">
        <v>0</v>
      </c>
      <c r="I147" s="22">
        <f t="shared" si="33"/>
        <v>0</v>
      </c>
      <c r="J147" s="22">
        <v>0</v>
      </c>
      <c r="K147" s="22">
        <v>0</v>
      </c>
      <c r="L147" s="22">
        <f t="shared" si="34"/>
        <v>0</v>
      </c>
      <c r="M147" s="22">
        <v>-12000</v>
      </c>
      <c r="N147" s="22">
        <v>0</v>
      </c>
      <c r="O147" s="22">
        <f t="shared" si="35"/>
        <v>-12000</v>
      </c>
      <c r="P147" s="22">
        <v>0</v>
      </c>
      <c r="Q147" s="38" t="e">
        <f>M147-#REF!</f>
        <v>#REF!</v>
      </c>
    </row>
    <row r="148" spans="1:17" ht="12.75">
      <c r="A148" s="23">
        <v>7990</v>
      </c>
      <c r="B148" s="23">
        <v>7990</v>
      </c>
      <c r="C148" s="3" t="s">
        <v>140</v>
      </c>
      <c r="D148" s="22">
        <v>0</v>
      </c>
      <c r="E148" s="22">
        <v>0</v>
      </c>
      <c r="F148" s="22">
        <f t="shared" si="32"/>
        <v>0</v>
      </c>
      <c r="G148" s="22">
        <v>0</v>
      </c>
      <c r="H148" s="22">
        <v>0</v>
      </c>
      <c r="I148" s="22">
        <f t="shared" si="33"/>
        <v>0</v>
      </c>
      <c r="J148" s="22">
        <v>0</v>
      </c>
      <c r="K148" s="22">
        <v>0</v>
      </c>
      <c r="L148" s="22">
        <f t="shared" si="34"/>
        <v>0</v>
      </c>
      <c r="M148" s="22">
        <v>0</v>
      </c>
      <c r="N148" s="22">
        <v>0</v>
      </c>
      <c r="O148" s="22">
        <f t="shared" si="35"/>
        <v>0</v>
      </c>
      <c r="P148" s="22">
        <v>0</v>
      </c>
      <c r="Q148" s="38" t="e">
        <f>M148-#REF!</f>
        <v>#REF!</v>
      </c>
    </row>
    <row r="149" spans="1:17" ht="12.75">
      <c r="A149" s="23"/>
      <c r="B149" s="23"/>
      <c r="C149" s="3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38"/>
    </row>
    <row r="150" spans="1:17" ht="12.75">
      <c r="A150" s="19"/>
      <c r="B150" s="19"/>
      <c r="C150" s="14" t="s">
        <v>9</v>
      </c>
      <c r="D150" s="15">
        <f aca="true" t="shared" si="36" ref="D150:P150">SUM(D113:D149)</f>
        <v>33720.490000000005</v>
      </c>
      <c r="E150" s="15">
        <f t="shared" si="36"/>
        <v>20200</v>
      </c>
      <c r="F150" s="15">
        <f t="shared" si="36"/>
        <v>-13520.49</v>
      </c>
      <c r="G150" s="15">
        <f t="shared" si="36"/>
        <v>37284.04000000001</v>
      </c>
      <c r="H150" s="15">
        <f t="shared" si="36"/>
        <v>63700</v>
      </c>
      <c r="I150" s="15">
        <f t="shared" si="36"/>
        <v>-26415.96</v>
      </c>
      <c r="J150" s="15">
        <f t="shared" si="36"/>
        <v>108153.09000000001</v>
      </c>
      <c r="K150" s="15">
        <f t="shared" si="36"/>
        <v>78300</v>
      </c>
      <c r="L150" s="15">
        <f t="shared" si="36"/>
        <v>29853.089999999997</v>
      </c>
      <c r="M150" s="15">
        <f t="shared" si="36"/>
        <v>135428.62999999998</v>
      </c>
      <c r="N150" s="15">
        <f t="shared" si="36"/>
        <v>138000</v>
      </c>
      <c r="O150" s="15">
        <f t="shared" si="36"/>
        <v>-2571.3700000000044</v>
      </c>
      <c r="P150" s="15">
        <f t="shared" si="36"/>
        <v>138000</v>
      </c>
      <c r="Q150" s="39" t="e">
        <f>M150-#REF!</f>
        <v>#REF!</v>
      </c>
    </row>
    <row r="151" spans="1:17" ht="12.75">
      <c r="A151" s="19"/>
      <c r="B151" s="19"/>
      <c r="C151" s="14"/>
      <c r="D151" s="22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38"/>
    </row>
    <row r="152" spans="1:17" ht="12.75">
      <c r="A152" s="23">
        <v>6000</v>
      </c>
      <c r="B152" s="23">
        <v>6000</v>
      </c>
      <c r="C152" s="3" t="s">
        <v>141</v>
      </c>
      <c r="D152" s="22">
        <v>0</v>
      </c>
      <c r="E152" s="22">
        <v>0</v>
      </c>
      <c r="F152" s="22">
        <f>+E152-D152</f>
        <v>0</v>
      </c>
      <c r="G152" s="22">
        <v>0</v>
      </c>
      <c r="H152" s="22">
        <v>0</v>
      </c>
      <c r="I152" s="22">
        <f>G152-H152</f>
        <v>0</v>
      </c>
      <c r="J152" s="22">
        <v>0</v>
      </c>
      <c r="K152" s="22">
        <v>0</v>
      </c>
      <c r="L152" s="22">
        <f>J152-K152</f>
        <v>0</v>
      </c>
      <c r="M152" s="22">
        <v>0</v>
      </c>
      <c r="N152" s="22">
        <v>0</v>
      </c>
      <c r="O152" s="22">
        <f>M152-N152</f>
        <v>0</v>
      </c>
      <c r="P152" s="22">
        <v>0</v>
      </c>
      <c r="Q152" s="38" t="e">
        <f>M152-#REF!</f>
        <v>#REF!</v>
      </c>
    </row>
    <row r="153" spans="1:17" ht="12.75">
      <c r="A153" s="23">
        <v>6010</v>
      </c>
      <c r="B153" s="23">
        <v>6010</v>
      </c>
      <c r="C153" s="3" t="s">
        <v>142</v>
      </c>
      <c r="D153" s="22">
        <v>0</v>
      </c>
      <c r="E153" s="22">
        <v>0</v>
      </c>
      <c r="F153" s="22">
        <f>+E153-D153</f>
        <v>0</v>
      </c>
      <c r="G153" s="22">
        <v>0</v>
      </c>
      <c r="H153" s="22">
        <v>0</v>
      </c>
      <c r="I153" s="22">
        <f>G153-H153</f>
        <v>0</v>
      </c>
      <c r="J153" s="22">
        <v>0</v>
      </c>
      <c r="K153" s="22">
        <v>0</v>
      </c>
      <c r="L153" s="22">
        <f>J153-K153</f>
        <v>0</v>
      </c>
      <c r="M153" s="22">
        <v>0</v>
      </c>
      <c r="N153" s="22">
        <v>0</v>
      </c>
      <c r="O153" s="22">
        <f>M153-N153</f>
        <v>0</v>
      </c>
      <c r="P153" s="22">
        <v>0</v>
      </c>
      <c r="Q153" s="38" t="e">
        <f>M153-#REF!</f>
        <v>#REF!</v>
      </c>
    </row>
    <row r="154" spans="1:17" ht="12.75">
      <c r="A154" s="19"/>
      <c r="B154" s="19"/>
      <c r="C154" s="14" t="s">
        <v>16</v>
      </c>
      <c r="D154" s="15">
        <f>SUM(D152:D153)</f>
        <v>0</v>
      </c>
      <c r="E154" s="15">
        <f aca="true" t="shared" si="37" ref="E154:P154">SUM(E152:E153)</f>
        <v>0</v>
      </c>
      <c r="F154" s="15">
        <f t="shared" si="37"/>
        <v>0</v>
      </c>
      <c r="G154" s="15">
        <f t="shared" si="37"/>
        <v>0</v>
      </c>
      <c r="H154" s="15">
        <f t="shared" si="37"/>
        <v>0</v>
      </c>
      <c r="I154" s="15">
        <f t="shared" si="37"/>
        <v>0</v>
      </c>
      <c r="J154" s="15">
        <f t="shared" si="37"/>
        <v>0</v>
      </c>
      <c r="K154" s="15">
        <f t="shared" si="37"/>
        <v>0</v>
      </c>
      <c r="L154" s="15">
        <f t="shared" si="37"/>
        <v>0</v>
      </c>
      <c r="M154" s="15">
        <f t="shared" si="37"/>
        <v>0</v>
      </c>
      <c r="N154" s="15">
        <f t="shared" si="37"/>
        <v>0</v>
      </c>
      <c r="O154" s="15">
        <f t="shared" si="37"/>
        <v>0</v>
      </c>
      <c r="P154" s="15">
        <f t="shared" si="37"/>
        <v>0</v>
      </c>
      <c r="Q154" s="38" t="e">
        <f>M154-#REF!</f>
        <v>#REF!</v>
      </c>
    </row>
    <row r="155" spans="1:17" ht="12.75">
      <c r="A155" s="23"/>
      <c r="B155" s="23"/>
      <c r="C155" s="3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38"/>
    </row>
    <row r="156" spans="1:17" ht="13.5" customHeight="1">
      <c r="A156" s="19"/>
      <c r="B156" s="19"/>
      <c r="C156" s="14" t="s">
        <v>5</v>
      </c>
      <c r="D156" s="15">
        <f>D61-D84-D111-D150-D154</f>
        <v>84588.8199999999</v>
      </c>
      <c r="E156" s="15">
        <f>E61-E84-E111-E150-E154</f>
        <v>308831</v>
      </c>
      <c r="F156" s="15">
        <f>F61+F84+F111+F150+F154</f>
        <v>-224242.18000000005</v>
      </c>
      <c r="G156" s="15">
        <f aca="true" t="shared" si="38" ref="G156:P156">G61-G84-G111-G150-G154</f>
        <v>-64255.73000000001</v>
      </c>
      <c r="H156" s="15">
        <f t="shared" si="38"/>
        <v>70872</v>
      </c>
      <c r="I156" s="15">
        <f t="shared" si="38"/>
        <v>-135127.73</v>
      </c>
      <c r="J156" s="15">
        <f t="shared" si="38"/>
        <v>-273665.31</v>
      </c>
      <c r="K156" s="15">
        <f t="shared" si="38"/>
        <v>-143717</v>
      </c>
      <c r="L156" s="15">
        <f t="shared" si="38"/>
        <v>-129948.31000000001</v>
      </c>
      <c r="M156" s="15">
        <f t="shared" si="38"/>
        <v>-101987.66999999978</v>
      </c>
      <c r="N156" s="15">
        <f t="shared" si="38"/>
        <v>-220944</v>
      </c>
      <c r="O156" s="15">
        <f t="shared" si="38"/>
        <v>118956.33000000018</v>
      </c>
      <c r="P156" s="15">
        <f t="shared" si="38"/>
        <v>-220944</v>
      </c>
      <c r="Q156" s="39" t="e">
        <f>M156-#REF!</f>
        <v>#REF!</v>
      </c>
    </row>
    <row r="157" spans="1:17" ht="13.5" customHeight="1">
      <c r="A157" s="23"/>
      <c r="B157" s="23"/>
      <c r="C157" s="3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38"/>
    </row>
    <row r="158" spans="1:17" ht="13.5" customHeight="1">
      <c r="A158" s="23">
        <v>8050</v>
      </c>
      <c r="B158" s="23">
        <v>8050</v>
      </c>
      <c r="C158" s="3" t="s">
        <v>11</v>
      </c>
      <c r="D158" s="22">
        <v>0</v>
      </c>
      <c r="E158" s="22">
        <v>0</v>
      </c>
      <c r="F158" s="22">
        <f>+E158-D158</f>
        <v>0</v>
      </c>
      <c r="G158" s="22">
        <v>0</v>
      </c>
      <c r="H158" s="22">
        <v>0</v>
      </c>
      <c r="I158" s="22">
        <f>G158-H158</f>
        <v>0</v>
      </c>
      <c r="J158" s="22">
        <v>0</v>
      </c>
      <c r="K158" s="22">
        <v>0</v>
      </c>
      <c r="L158" s="22">
        <f>J158-K158</f>
        <v>0</v>
      </c>
      <c r="M158" s="22">
        <v>-346.94</v>
      </c>
      <c r="N158" s="22">
        <v>0</v>
      </c>
      <c r="O158" s="22">
        <f>M158-N158</f>
        <v>-346.94</v>
      </c>
      <c r="P158" s="22">
        <v>0</v>
      </c>
      <c r="Q158" s="38" t="e">
        <f>M158-#REF!</f>
        <v>#REF!</v>
      </c>
    </row>
    <row r="159" spans="1:17" ht="13.5" customHeight="1">
      <c r="A159" s="23">
        <v>8070</v>
      </c>
      <c r="B159" s="23">
        <v>8070</v>
      </c>
      <c r="C159" s="3" t="s">
        <v>35</v>
      </c>
      <c r="D159" s="22">
        <v>0</v>
      </c>
      <c r="E159" s="22">
        <v>0</v>
      </c>
      <c r="F159" s="22">
        <f>+E159-D159</f>
        <v>0</v>
      </c>
      <c r="G159" s="22">
        <v>0</v>
      </c>
      <c r="H159" s="22">
        <v>0</v>
      </c>
      <c r="I159" s="22">
        <f>G159-H159</f>
        <v>0</v>
      </c>
      <c r="J159" s="22">
        <v>0</v>
      </c>
      <c r="K159" s="22">
        <v>0</v>
      </c>
      <c r="L159" s="22">
        <f>J159-K159</f>
        <v>0</v>
      </c>
      <c r="M159" s="22">
        <v>0</v>
      </c>
      <c r="N159" s="22">
        <v>0</v>
      </c>
      <c r="O159" s="22">
        <f>M159-N159</f>
        <v>0</v>
      </c>
      <c r="P159" s="22">
        <v>0</v>
      </c>
      <c r="Q159" s="38" t="e">
        <f>M159-#REF!</f>
        <v>#REF!</v>
      </c>
    </row>
    <row r="160" spans="1:17" ht="13.5" customHeight="1">
      <c r="A160" s="23">
        <v>8150</v>
      </c>
      <c r="B160" s="23">
        <v>8150</v>
      </c>
      <c r="C160" s="3" t="s">
        <v>143</v>
      </c>
      <c r="D160" s="22">
        <v>0</v>
      </c>
      <c r="E160" s="22">
        <v>0</v>
      </c>
      <c r="F160" s="22">
        <f>+E160-D160</f>
        <v>0</v>
      </c>
      <c r="G160" s="22">
        <v>0</v>
      </c>
      <c r="H160" s="22">
        <v>0</v>
      </c>
      <c r="I160" s="22">
        <f>G160-H160</f>
        <v>0</v>
      </c>
      <c r="J160" s="22">
        <v>0</v>
      </c>
      <c r="K160" s="22">
        <v>0</v>
      </c>
      <c r="L160" s="22">
        <f>J160-K160</f>
        <v>0</v>
      </c>
      <c r="M160" s="22">
        <v>0</v>
      </c>
      <c r="N160" s="22">
        <v>0</v>
      </c>
      <c r="O160" s="22">
        <f>M160-N160</f>
        <v>0</v>
      </c>
      <c r="P160" s="22">
        <v>0</v>
      </c>
      <c r="Q160" s="38" t="e">
        <f>M160-#REF!</f>
        <v>#REF!</v>
      </c>
    </row>
    <row r="161" spans="1:17" ht="13.5" customHeight="1">
      <c r="A161" s="19"/>
      <c r="B161" s="19"/>
      <c r="C161" s="14" t="s">
        <v>24</v>
      </c>
      <c r="D161" s="15">
        <f>SUM(D158:D160)</f>
        <v>0</v>
      </c>
      <c r="E161" s="15">
        <f aca="true" t="shared" si="39" ref="E161:P161">SUM(E158:E160)</f>
        <v>0</v>
      </c>
      <c r="F161" s="15">
        <f t="shared" si="39"/>
        <v>0</v>
      </c>
      <c r="G161" s="15">
        <f t="shared" si="39"/>
        <v>0</v>
      </c>
      <c r="H161" s="15">
        <f t="shared" si="39"/>
        <v>0</v>
      </c>
      <c r="I161" s="15">
        <f t="shared" si="39"/>
        <v>0</v>
      </c>
      <c r="J161" s="15">
        <f t="shared" si="39"/>
        <v>0</v>
      </c>
      <c r="K161" s="15">
        <f t="shared" si="39"/>
        <v>0</v>
      </c>
      <c r="L161" s="15">
        <f t="shared" si="39"/>
        <v>0</v>
      </c>
      <c r="M161" s="15">
        <f t="shared" si="39"/>
        <v>-346.94</v>
      </c>
      <c r="N161" s="15">
        <f t="shared" si="39"/>
        <v>0</v>
      </c>
      <c r="O161" s="15">
        <f t="shared" si="39"/>
        <v>-346.94</v>
      </c>
      <c r="P161" s="15">
        <f t="shared" si="39"/>
        <v>0</v>
      </c>
      <c r="Q161" s="38" t="e">
        <f>M161-#REF!</f>
        <v>#REF!</v>
      </c>
    </row>
    <row r="162" spans="1:17" ht="12.75">
      <c r="A162" s="23"/>
      <c r="B162" s="23"/>
      <c r="C162" s="3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38"/>
    </row>
    <row r="163" spans="1:17" ht="12.75">
      <c r="A163" s="19"/>
      <c r="B163" s="19"/>
      <c r="C163" s="16" t="s">
        <v>14</v>
      </c>
      <c r="D163" s="17">
        <f>D156-D161</f>
        <v>84588.8199999999</v>
      </c>
      <c r="E163" s="17">
        <f aca="true" t="shared" si="40" ref="E163:P163">E156-E161</f>
        <v>308831</v>
      </c>
      <c r="F163" s="17">
        <f>F156+F161</f>
        <v>-224242.18000000005</v>
      </c>
      <c r="G163" s="17">
        <f t="shared" si="40"/>
        <v>-64255.73000000001</v>
      </c>
      <c r="H163" s="17">
        <f t="shared" si="40"/>
        <v>70872</v>
      </c>
      <c r="I163" s="17">
        <f t="shared" si="40"/>
        <v>-135127.73</v>
      </c>
      <c r="J163" s="17">
        <f t="shared" si="40"/>
        <v>-273665.31</v>
      </c>
      <c r="K163" s="17">
        <f t="shared" si="40"/>
        <v>-143717</v>
      </c>
      <c r="L163" s="17">
        <f t="shared" si="40"/>
        <v>-129948.31000000001</v>
      </c>
      <c r="M163" s="17">
        <f t="shared" si="40"/>
        <v>-101640.72999999978</v>
      </c>
      <c r="N163" s="17">
        <f t="shared" si="40"/>
        <v>-220944</v>
      </c>
      <c r="O163" s="17">
        <f t="shared" si="40"/>
        <v>119303.27000000018</v>
      </c>
      <c r="P163" s="17">
        <f t="shared" si="40"/>
        <v>-220944</v>
      </c>
      <c r="Q163" s="40" t="e">
        <f>M163-#REF!</f>
        <v>#REF!</v>
      </c>
    </row>
    <row r="164" spans="5:17" ht="15.75" customHeight="1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Q163"/>
  <sheetViews>
    <sheetView zoomScalePageLayoutView="0" workbookViewId="0" topLeftCell="A1">
      <selection activeCell="R1" sqref="R1:R16384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</cols>
  <sheetData>
    <row r="1" spans="1:16" ht="15">
      <c r="A1" s="2">
        <v>115</v>
      </c>
      <c r="C1" s="1" t="s">
        <v>21</v>
      </c>
      <c r="D1" s="1" t="str">
        <f>Totalt!D1</f>
        <v>Pr Desember</v>
      </c>
      <c r="H1" s="7"/>
      <c r="J1" s="7"/>
      <c r="K1"/>
      <c r="M1"/>
      <c r="N1"/>
      <c r="O1"/>
      <c r="P1"/>
    </row>
    <row r="2" spans="1:17" ht="14.25">
      <c r="A2" s="4"/>
      <c r="B2" s="4"/>
      <c r="C2" s="4"/>
      <c r="D2" s="10" t="s">
        <v>12</v>
      </c>
      <c r="E2" s="10" t="s">
        <v>13</v>
      </c>
      <c r="F2" s="10" t="s">
        <v>17</v>
      </c>
      <c r="G2" s="10" t="s">
        <v>12</v>
      </c>
      <c r="H2" s="10" t="s">
        <v>13</v>
      </c>
      <c r="I2" s="10" t="s">
        <v>17</v>
      </c>
      <c r="J2" s="10" t="s">
        <v>12</v>
      </c>
      <c r="K2" s="10" t="s">
        <v>13</v>
      </c>
      <c r="L2" s="10" t="s">
        <v>17</v>
      </c>
      <c r="M2" s="10" t="s">
        <v>12</v>
      </c>
      <c r="N2" s="10" t="s">
        <v>13</v>
      </c>
      <c r="O2" s="10" t="s">
        <v>17</v>
      </c>
      <c r="P2" s="10" t="s">
        <v>13</v>
      </c>
      <c r="Q2" s="10" t="s">
        <v>17</v>
      </c>
    </row>
    <row r="3" spans="1:17" ht="14.25">
      <c r="A3" s="4"/>
      <c r="B3" s="9"/>
      <c r="C3" s="5" t="s">
        <v>0</v>
      </c>
      <c r="D3" s="11" t="s">
        <v>144</v>
      </c>
      <c r="E3" s="11" t="s">
        <v>144</v>
      </c>
      <c r="F3" s="11" t="s">
        <v>144</v>
      </c>
      <c r="G3" s="20" t="s">
        <v>145</v>
      </c>
      <c r="H3" s="20" t="s">
        <v>145</v>
      </c>
      <c r="I3" s="20" t="s">
        <v>145</v>
      </c>
      <c r="J3" s="11" t="s">
        <v>146</v>
      </c>
      <c r="K3" s="11" t="s">
        <v>146</v>
      </c>
      <c r="L3" s="11" t="s">
        <v>146</v>
      </c>
      <c r="M3" s="11" t="s">
        <v>147</v>
      </c>
      <c r="N3" s="11" t="s">
        <v>147</v>
      </c>
      <c r="O3" s="11" t="s">
        <v>147</v>
      </c>
      <c r="P3" s="20">
        <v>2020</v>
      </c>
      <c r="Q3" s="11" t="s">
        <v>61</v>
      </c>
    </row>
    <row r="4" spans="1:17" ht="12.75">
      <c r="A4" s="2">
        <v>321</v>
      </c>
      <c r="B4" s="2">
        <v>321</v>
      </c>
      <c r="C4" s="3" t="s">
        <v>37</v>
      </c>
      <c r="D4" s="21">
        <v>220247</v>
      </c>
      <c r="E4" s="21">
        <v>294000</v>
      </c>
      <c r="F4" s="21">
        <f aca="true" t="shared" si="0" ref="F4:F10">D4-E4</f>
        <v>-73753</v>
      </c>
      <c r="G4" s="21">
        <v>224167</v>
      </c>
      <c r="H4" s="21">
        <v>294000</v>
      </c>
      <c r="I4" s="21">
        <f aca="true" t="shared" si="1" ref="I4:I10">G4-H4</f>
        <v>-69833</v>
      </c>
      <c r="J4" s="21">
        <v>247867</v>
      </c>
      <c r="K4" s="21">
        <v>294000</v>
      </c>
      <c r="L4" s="21">
        <f aca="true" t="shared" si="2" ref="L4:L10">J4-K4</f>
        <v>-46133</v>
      </c>
      <c r="M4" s="21">
        <v>407430</v>
      </c>
      <c r="N4" s="21">
        <v>490000</v>
      </c>
      <c r="O4" s="21">
        <f aca="true" t="shared" si="3" ref="O4:O10">M4-N4</f>
        <v>-82570</v>
      </c>
      <c r="P4" s="21">
        <v>490000</v>
      </c>
      <c r="Q4" s="37" t="e">
        <f>M4-#REF!</f>
        <v>#REF!</v>
      </c>
    </row>
    <row r="5" spans="1:17" ht="12.75">
      <c r="A5" s="2">
        <v>322</v>
      </c>
      <c r="B5" s="2">
        <v>322</v>
      </c>
      <c r="C5" s="3" t="s">
        <v>38</v>
      </c>
      <c r="D5" s="22">
        <v>45000</v>
      </c>
      <c r="E5" s="22">
        <v>48000</v>
      </c>
      <c r="F5" s="22">
        <f t="shared" si="0"/>
        <v>-3000</v>
      </c>
      <c r="G5" s="22">
        <v>45000</v>
      </c>
      <c r="H5" s="22">
        <v>48000</v>
      </c>
      <c r="I5" s="22">
        <f t="shared" si="1"/>
        <v>-3000</v>
      </c>
      <c r="J5" s="22">
        <v>45000</v>
      </c>
      <c r="K5" s="22">
        <v>48000</v>
      </c>
      <c r="L5" s="22">
        <f t="shared" si="2"/>
        <v>-3000</v>
      </c>
      <c r="M5" s="22">
        <v>67000</v>
      </c>
      <c r="N5" s="22">
        <v>80000</v>
      </c>
      <c r="O5" s="22">
        <f t="shared" si="3"/>
        <v>-13000</v>
      </c>
      <c r="P5" s="22">
        <v>80000</v>
      </c>
      <c r="Q5" s="38" t="e">
        <f>M5-#REF!</f>
        <v>#REF!</v>
      </c>
    </row>
    <row r="6" spans="1:17" ht="12.75">
      <c r="A6" s="2">
        <v>323</v>
      </c>
      <c r="B6" s="2">
        <v>323</v>
      </c>
      <c r="C6" s="3" t="s">
        <v>39</v>
      </c>
      <c r="D6" s="22">
        <v>231202.04</v>
      </c>
      <c r="E6" s="22">
        <v>165000</v>
      </c>
      <c r="F6" s="22">
        <f t="shared" si="0"/>
        <v>66202.04000000001</v>
      </c>
      <c r="G6" s="22">
        <v>231202.04</v>
      </c>
      <c r="H6" s="22">
        <v>165000</v>
      </c>
      <c r="I6" s="22">
        <f t="shared" si="1"/>
        <v>66202.04000000001</v>
      </c>
      <c r="J6" s="22">
        <v>243716.04</v>
      </c>
      <c r="K6" s="22">
        <v>165000</v>
      </c>
      <c r="L6" s="22">
        <f t="shared" si="2"/>
        <v>78716.04000000001</v>
      </c>
      <c r="M6" s="22">
        <v>243716.04</v>
      </c>
      <c r="N6" s="22">
        <v>175000</v>
      </c>
      <c r="O6" s="22">
        <f t="shared" si="3"/>
        <v>68716.04000000001</v>
      </c>
      <c r="P6" s="22">
        <v>175000</v>
      </c>
      <c r="Q6" s="38" t="e">
        <f>M6-#REF!</f>
        <v>#REF!</v>
      </c>
    </row>
    <row r="7" spans="1:17" ht="12.75">
      <c r="A7" s="2">
        <v>324</v>
      </c>
      <c r="B7" s="2">
        <v>324</v>
      </c>
      <c r="C7" s="3" t="s">
        <v>40</v>
      </c>
      <c r="D7" s="22">
        <v>67880.75</v>
      </c>
      <c r="E7" s="22">
        <v>40000</v>
      </c>
      <c r="F7" s="22">
        <f t="shared" si="0"/>
        <v>27880.75</v>
      </c>
      <c r="G7" s="22">
        <v>69880.75</v>
      </c>
      <c r="H7" s="22">
        <v>40000</v>
      </c>
      <c r="I7" s="22">
        <f t="shared" si="1"/>
        <v>29880.75</v>
      </c>
      <c r="J7" s="22">
        <v>73642.75</v>
      </c>
      <c r="K7" s="22">
        <v>50000</v>
      </c>
      <c r="L7" s="22">
        <f t="shared" si="2"/>
        <v>23642.75</v>
      </c>
      <c r="M7" s="22">
        <v>271940.75</v>
      </c>
      <c r="N7" s="22">
        <v>280000</v>
      </c>
      <c r="O7" s="22">
        <f t="shared" si="3"/>
        <v>-8059.25</v>
      </c>
      <c r="P7" s="22">
        <v>280000</v>
      </c>
      <c r="Q7" s="38" t="e">
        <f>M7-#REF!</f>
        <v>#REF!</v>
      </c>
    </row>
    <row r="8" spans="1:17" ht="12.75">
      <c r="A8" s="2">
        <v>325</v>
      </c>
      <c r="B8" s="2">
        <v>325</v>
      </c>
      <c r="C8" s="3" t="s">
        <v>41</v>
      </c>
      <c r="D8" s="22">
        <v>46192</v>
      </c>
      <c r="E8" s="22">
        <v>123090</v>
      </c>
      <c r="F8" s="22">
        <f t="shared" si="0"/>
        <v>-76898</v>
      </c>
      <c r="G8" s="22">
        <v>76776</v>
      </c>
      <c r="H8" s="22">
        <v>133090</v>
      </c>
      <c r="I8" s="22">
        <f t="shared" si="1"/>
        <v>-56314</v>
      </c>
      <c r="J8" s="22">
        <v>144964</v>
      </c>
      <c r="K8" s="22">
        <v>203090</v>
      </c>
      <c r="L8" s="22">
        <f t="shared" si="2"/>
        <v>-58126</v>
      </c>
      <c r="M8" s="22">
        <v>234880</v>
      </c>
      <c r="N8" s="22">
        <v>358150</v>
      </c>
      <c r="O8" s="22">
        <f t="shared" si="3"/>
        <v>-123270</v>
      </c>
      <c r="P8" s="22">
        <v>358150</v>
      </c>
      <c r="Q8" s="38" t="e">
        <f>M8-#REF!</f>
        <v>#REF!</v>
      </c>
    </row>
    <row r="9" spans="1:17" ht="12.75">
      <c r="A9" s="2">
        <v>326</v>
      </c>
      <c r="B9" s="2">
        <v>326</v>
      </c>
      <c r="C9" s="3" t="s">
        <v>1</v>
      </c>
      <c r="D9" s="22">
        <v>0</v>
      </c>
      <c r="E9" s="22">
        <v>0</v>
      </c>
      <c r="F9" s="22">
        <f t="shared" si="0"/>
        <v>0</v>
      </c>
      <c r="G9" s="22">
        <v>0</v>
      </c>
      <c r="H9" s="22">
        <v>0</v>
      </c>
      <c r="I9" s="22">
        <f t="shared" si="1"/>
        <v>0</v>
      </c>
      <c r="J9" s="22">
        <v>3500</v>
      </c>
      <c r="K9" s="22">
        <v>0</v>
      </c>
      <c r="L9" s="22">
        <f t="shared" si="2"/>
        <v>3500</v>
      </c>
      <c r="M9" s="22">
        <v>18550</v>
      </c>
      <c r="N9" s="22">
        <v>0</v>
      </c>
      <c r="O9" s="22">
        <f t="shared" si="3"/>
        <v>18550</v>
      </c>
      <c r="P9" s="22">
        <v>0</v>
      </c>
      <c r="Q9" s="38" t="e">
        <f>M9-#REF!</f>
        <v>#REF!</v>
      </c>
    </row>
    <row r="10" spans="1:17" ht="12.75">
      <c r="A10" s="12"/>
      <c r="B10" s="13"/>
      <c r="C10" s="14" t="s">
        <v>157</v>
      </c>
      <c r="D10" s="15">
        <f>SUM(D4:D9)</f>
        <v>610521.79</v>
      </c>
      <c r="E10" s="15">
        <f>SUM(E4:E9)</f>
        <v>670090</v>
      </c>
      <c r="F10" s="15">
        <f t="shared" si="0"/>
        <v>-59568.20999999996</v>
      </c>
      <c r="G10" s="15">
        <f>SUM(G4:G9)</f>
        <v>647025.79</v>
      </c>
      <c r="H10" s="15">
        <f>SUM(H4:H9)</f>
        <v>680090</v>
      </c>
      <c r="I10" s="15">
        <f t="shared" si="1"/>
        <v>-33064.20999999996</v>
      </c>
      <c r="J10" s="15">
        <f>SUM(J4:J9)</f>
        <v>758689.79</v>
      </c>
      <c r="K10" s="15">
        <f>SUM(K4:K9)</f>
        <v>760090</v>
      </c>
      <c r="L10" s="15">
        <f t="shared" si="2"/>
        <v>-1400.2099999999627</v>
      </c>
      <c r="M10" s="15">
        <f>SUM(M4:M9)</f>
        <v>1243516.79</v>
      </c>
      <c r="N10" s="15">
        <f>SUM(N4:N9)</f>
        <v>1383150</v>
      </c>
      <c r="O10" s="15">
        <f t="shared" si="3"/>
        <v>-139633.20999999996</v>
      </c>
      <c r="P10" s="15">
        <f>SUM(P4:P9)</f>
        <v>1383150</v>
      </c>
      <c r="Q10" s="39" t="e">
        <f>M10-#REF!</f>
        <v>#REF!</v>
      </c>
    </row>
    <row r="11" spans="2:17" ht="12.75">
      <c r="B11" s="6"/>
      <c r="C11" s="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38"/>
    </row>
    <row r="12" spans="1:17" ht="12.75">
      <c r="A12" s="2">
        <v>400</v>
      </c>
      <c r="B12" s="2">
        <v>400</v>
      </c>
      <c r="C12" s="3" t="s">
        <v>42</v>
      </c>
      <c r="D12" s="22">
        <v>165003.5</v>
      </c>
      <c r="E12" s="22">
        <v>238048</v>
      </c>
      <c r="F12" s="22">
        <f>+E12-D12</f>
        <v>73044.5</v>
      </c>
      <c r="G12" s="22">
        <v>176853.5</v>
      </c>
      <c r="H12" s="22">
        <v>298048</v>
      </c>
      <c r="I12" s="22">
        <f aca="true" t="shared" si="4" ref="I12:I19">G12-H12</f>
        <v>-121194.5</v>
      </c>
      <c r="J12" s="22">
        <v>179353.5</v>
      </c>
      <c r="K12" s="22">
        <v>318048</v>
      </c>
      <c r="L12" s="22">
        <f aca="true" t="shared" si="5" ref="L12:L19">J12-K12</f>
        <v>-138694.5</v>
      </c>
      <c r="M12" s="22">
        <v>204453.5</v>
      </c>
      <c r="N12" s="22">
        <v>448214</v>
      </c>
      <c r="O12" s="22">
        <f aca="true" t="shared" si="6" ref="O12:O19">M12-N12</f>
        <v>-243760.5</v>
      </c>
      <c r="P12" s="22">
        <v>448214</v>
      </c>
      <c r="Q12" s="38" t="e">
        <f>M12-#REF!</f>
        <v>#REF!</v>
      </c>
    </row>
    <row r="13" spans="1:17" ht="12.75">
      <c r="A13" s="2">
        <v>410</v>
      </c>
      <c r="B13" s="2">
        <v>410</v>
      </c>
      <c r="C13" s="3" t="s">
        <v>43</v>
      </c>
      <c r="D13" s="22">
        <v>135521.29</v>
      </c>
      <c r="E13" s="22">
        <v>171844</v>
      </c>
      <c r="F13" s="22">
        <f>+E13-D13</f>
        <v>36322.70999999999</v>
      </c>
      <c r="G13" s="22">
        <v>140512.29</v>
      </c>
      <c r="H13" s="22">
        <v>191844</v>
      </c>
      <c r="I13" s="22">
        <f t="shared" si="4"/>
        <v>-51331.70999999999</v>
      </c>
      <c r="J13" s="22">
        <v>166537.29</v>
      </c>
      <c r="K13" s="22">
        <v>211844</v>
      </c>
      <c r="L13" s="22">
        <f t="shared" si="5"/>
        <v>-45306.70999999999</v>
      </c>
      <c r="M13" s="22">
        <v>242388.79</v>
      </c>
      <c r="N13" s="22">
        <v>339740</v>
      </c>
      <c r="O13" s="22">
        <f t="shared" si="6"/>
        <v>-97351.20999999999</v>
      </c>
      <c r="P13" s="22">
        <v>339740</v>
      </c>
      <c r="Q13" s="38" t="e">
        <f>M13-#REF!</f>
        <v>#REF!</v>
      </c>
    </row>
    <row r="14" spans="1:17" ht="12.75">
      <c r="A14" s="2">
        <v>420</v>
      </c>
      <c r="B14" s="2">
        <v>420</v>
      </c>
      <c r="C14" s="3" t="s">
        <v>44</v>
      </c>
      <c r="D14" s="22">
        <v>32414.5</v>
      </c>
      <c r="E14" s="22">
        <v>33000</v>
      </c>
      <c r="F14" s="22">
        <f>+E14-D14</f>
        <v>585.5</v>
      </c>
      <c r="G14" s="22">
        <v>31558.5</v>
      </c>
      <c r="H14" s="22">
        <v>33000</v>
      </c>
      <c r="I14" s="22">
        <f t="shared" si="4"/>
        <v>-1441.5</v>
      </c>
      <c r="J14" s="22">
        <v>34730.5</v>
      </c>
      <c r="K14" s="22">
        <v>41000</v>
      </c>
      <c r="L14" s="22">
        <f t="shared" si="5"/>
        <v>-6269.5</v>
      </c>
      <c r="M14" s="22">
        <v>221643.55</v>
      </c>
      <c r="N14" s="22">
        <v>158000</v>
      </c>
      <c r="O14" s="22">
        <f t="shared" si="6"/>
        <v>63643.54999999999</v>
      </c>
      <c r="P14" s="22">
        <v>158000</v>
      </c>
      <c r="Q14" s="38" t="e">
        <f>M14-#REF!</f>
        <v>#REF!</v>
      </c>
    </row>
    <row r="15" spans="1:17" ht="12.75">
      <c r="A15" s="2">
        <v>500</v>
      </c>
      <c r="B15" s="2">
        <v>500</v>
      </c>
      <c r="C15" s="3" t="s">
        <v>45</v>
      </c>
      <c r="D15" s="22">
        <v>98688</v>
      </c>
      <c r="E15" s="22">
        <v>100000</v>
      </c>
      <c r="F15" s="22">
        <f>+E15-D15</f>
        <v>1312</v>
      </c>
      <c r="G15" s="22">
        <v>103929</v>
      </c>
      <c r="H15" s="22">
        <v>130000</v>
      </c>
      <c r="I15" s="22">
        <f t="shared" si="4"/>
        <v>-26071</v>
      </c>
      <c r="J15" s="22">
        <v>103929</v>
      </c>
      <c r="K15" s="22">
        <v>140000</v>
      </c>
      <c r="L15" s="22">
        <f t="shared" si="5"/>
        <v>-36071</v>
      </c>
      <c r="M15" s="22">
        <v>162014</v>
      </c>
      <c r="N15" s="22">
        <v>190000</v>
      </c>
      <c r="O15" s="22">
        <f t="shared" si="6"/>
        <v>-27986</v>
      </c>
      <c r="P15" s="22">
        <v>190000</v>
      </c>
      <c r="Q15" s="38" t="e">
        <f>M15-#REF!</f>
        <v>#REF!</v>
      </c>
    </row>
    <row r="16" spans="1:17" ht="12.75">
      <c r="A16" s="2">
        <v>610</v>
      </c>
      <c r="B16" s="2">
        <v>610</v>
      </c>
      <c r="C16" s="3" t="s">
        <v>4</v>
      </c>
      <c r="D16" s="22">
        <v>53744.09</v>
      </c>
      <c r="E16" s="22">
        <v>62730</v>
      </c>
      <c r="F16" s="22">
        <f>+E16-D16</f>
        <v>8985.910000000003</v>
      </c>
      <c r="G16" s="22">
        <v>65611.95</v>
      </c>
      <c r="H16" s="22">
        <v>62730</v>
      </c>
      <c r="I16" s="22">
        <f t="shared" si="4"/>
        <v>2881.949999999997</v>
      </c>
      <c r="J16" s="22">
        <v>70312.82</v>
      </c>
      <c r="K16" s="22">
        <v>87730</v>
      </c>
      <c r="L16" s="22">
        <f t="shared" si="5"/>
        <v>-17417.179999999993</v>
      </c>
      <c r="M16" s="22">
        <v>108540.6</v>
      </c>
      <c r="N16" s="22">
        <v>160050</v>
      </c>
      <c r="O16" s="22">
        <f t="shared" si="6"/>
        <v>-51509.399999999994</v>
      </c>
      <c r="P16" s="22">
        <v>160050</v>
      </c>
      <c r="Q16" s="38" t="e">
        <f>M16-#REF!</f>
        <v>#REF!</v>
      </c>
    </row>
    <row r="17" spans="1:17" ht="12.75">
      <c r="A17" s="12"/>
      <c r="B17" s="13"/>
      <c r="C17" s="14" t="s">
        <v>156</v>
      </c>
      <c r="D17" s="15">
        <f>SUM(D12:D16)</f>
        <v>485371.38</v>
      </c>
      <c r="E17" s="15">
        <f aca="true" t="shared" si="7" ref="E17:P17">SUM(E12:E16)</f>
        <v>605622</v>
      </c>
      <c r="F17" s="15">
        <f t="shared" si="7"/>
        <v>120250.62</v>
      </c>
      <c r="G17" s="15">
        <f t="shared" si="7"/>
        <v>518465.24000000005</v>
      </c>
      <c r="H17" s="15">
        <f t="shared" si="7"/>
        <v>715622</v>
      </c>
      <c r="I17" s="15">
        <f t="shared" si="7"/>
        <v>-197156.76</v>
      </c>
      <c r="J17" s="15">
        <f t="shared" si="7"/>
        <v>554863.1100000001</v>
      </c>
      <c r="K17" s="15">
        <f t="shared" si="7"/>
        <v>798622</v>
      </c>
      <c r="L17" s="15">
        <f t="shared" si="7"/>
        <v>-243758.88999999998</v>
      </c>
      <c r="M17" s="15">
        <f t="shared" si="7"/>
        <v>939040.4400000001</v>
      </c>
      <c r="N17" s="15">
        <f t="shared" si="7"/>
        <v>1296004</v>
      </c>
      <c r="O17" s="15">
        <f t="shared" si="7"/>
        <v>-356963.55999999994</v>
      </c>
      <c r="P17" s="15">
        <f t="shared" si="7"/>
        <v>1296004</v>
      </c>
      <c r="Q17" s="39" t="e">
        <f>M17-#REF!</f>
        <v>#REF!</v>
      </c>
    </row>
    <row r="18" spans="3:17" ht="12.75">
      <c r="C18" s="3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38"/>
    </row>
    <row r="19" spans="1:17" s="45" customFormat="1" ht="12.75">
      <c r="A19" s="4">
        <v>600</v>
      </c>
      <c r="B19" s="4">
        <v>600</v>
      </c>
      <c r="C19" s="41" t="s">
        <v>3</v>
      </c>
      <c r="D19" s="44">
        <v>12303.75</v>
      </c>
      <c r="E19" s="44">
        <v>12000</v>
      </c>
      <c r="F19" s="44">
        <f>+E19-D19</f>
        <v>-303.75</v>
      </c>
      <c r="G19" s="44">
        <v>24607.5</v>
      </c>
      <c r="H19" s="44">
        <v>24000</v>
      </c>
      <c r="I19" s="44">
        <f t="shared" si="4"/>
        <v>607.5</v>
      </c>
      <c r="J19" s="44">
        <v>36911.25</v>
      </c>
      <c r="K19" s="44">
        <v>36000</v>
      </c>
      <c r="L19" s="44">
        <f t="shared" si="5"/>
        <v>911.25</v>
      </c>
      <c r="M19" s="44">
        <v>49215</v>
      </c>
      <c r="N19" s="44">
        <v>48000</v>
      </c>
      <c r="O19" s="44">
        <f t="shared" si="6"/>
        <v>1215</v>
      </c>
      <c r="P19" s="44">
        <v>48000</v>
      </c>
      <c r="Q19" s="46" t="e">
        <f>M19-#REF!</f>
        <v>#REF!</v>
      </c>
    </row>
    <row r="20" spans="2:17" ht="12.75">
      <c r="B20" s="6"/>
      <c r="C20" s="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38"/>
    </row>
    <row r="21" spans="1:17" ht="12.75">
      <c r="A21" s="12"/>
      <c r="B21" s="13"/>
      <c r="C21" s="14" t="s">
        <v>5</v>
      </c>
      <c r="D21" s="15">
        <f>D10-D17-D19</f>
        <v>112846.66000000003</v>
      </c>
      <c r="E21" s="15">
        <f aca="true" t="shared" si="8" ref="E21:P21">E10-E17-E19</f>
        <v>52468</v>
      </c>
      <c r="F21" s="15">
        <f>F10+F17+F19</f>
        <v>60378.66000000003</v>
      </c>
      <c r="G21" s="15">
        <f t="shared" si="8"/>
        <v>103953.04999999999</v>
      </c>
      <c r="H21" s="15">
        <f t="shared" si="8"/>
        <v>-59532</v>
      </c>
      <c r="I21" s="15">
        <f t="shared" si="8"/>
        <v>163485.05000000005</v>
      </c>
      <c r="J21" s="15">
        <f t="shared" si="8"/>
        <v>166915.42999999993</v>
      </c>
      <c r="K21" s="15">
        <f t="shared" si="8"/>
        <v>-74532</v>
      </c>
      <c r="L21" s="15">
        <f t="shared" si="8"/>
        <v>241447.43000000002</v>
      </c>
      <c r="M21" s="15">
        <f t="shared" si="8"/>
        <v>255261.34999999998</v>
      </c>
      <c r="N21" s="15">
        <f t="shared" si="8"/>
        <v>39146</v>
      </c>
      <c r="O21" s="15">
        <f t="shared" si="8"/>
        <v>216115.34999999998</v>
      </c>
      <c r="P21" s="15">
        <f t="shared" si="8"/>
        <v>39146</v>
      </c>
      <c r="Q21" s="39" t="e">
        <f>M21-#REF!</f>
        <v>#REF!</v>
      </c>
    </row>
    <row r="22" spans="2:17" ht="12.75">
      <c r="B22" s="6"/>
      <c r="C22" s="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38"/>
    </row>
    <row r="23" spans="1:17" ht="12.75">
      <c r="A23" s="2">
        <v>805</v>
      </c>
      <c r="B23" s="6">
        <v>805</v>
      </c>
      <c r="C23" s="3" t="s">
        <v>11</v>
      </c>
      <c r="D23" s="22">
        <v>0</v>
      </c>
      <c r="E23" s="22">
        <v>0</v>
      </c>
      <c r="F23" s="22">
        <f>+E23-D23</f>
        <v>0</v>
      </c>
      <c r="G23" s="22">
        <v>0</v>
      </c>
      <c r="H23" s="22">
        <v>0</v>
      </c>
      <c r="I23" s="22">
        <f>G23-H23</f>
        <v>0</v>
      </c>
      <c r="J23" s="22">
        <v>0</v>
      </c>
      <c r="K23" s="22">
        <v>0</v>
      </c>
      <c r="L23" s="22">
        <f>J23-K23</f>
        <v>0</v>
      </c>
      <c r="M23" s="22">
        <v>-35.79</v>
      </c>
      <c r="N23" s="22">
        <v>0</v>
      </c>
      <c r="O23" s="22">
        <f>M23-N23</f>
        <v>-35.79</v>
      </c>
      <c r="P23" s="22">
        <v>0</v>
      </c>
      <c r="Q23" s="38" t="e">
        <f>M23-#REF!</f>
        <v>#REF!</v>
      </c>
    </row>
    <row r="24" spans="1:17" ht="12.75">
      <c r="A24" s="2">
        <v>815</v>
      </c>
      <c r="B24" s="6">
        <v>815</v>
      </c>
      <c r="C24" s="3" t="s">
        <v>10</v>
      </c>
      <c r="D24" s="22">
        <v>0</v>
      </c>
      <c r="E24" s="22">
        <v>0</v>
      </c>
      <c r="F24" s="22">
        <f>+E24-D24</f>
        <v>0</v>
      </c>
      <c r="G24" s="22">
        <v>0</v>
      </c>
      <c r="H24" s="22">
        <v>0</v>
      </c>
      <c r="I24" s="22">
        <f>G24-H24</f>
        <v>0</v>
      </c>
      <c r="J24" s="22">
        <v>0</v>
      </c>
      <c r="K24" s="22">
        <v>0</v>
      </c>
      <c r="L24" s="22">
        <f>J24-K24</f>
        <v>0</v>
      </c>
      <c r="M24" s="22">
        <v>1400</v>
      </c>
      <c r="N24" s="22">
        <v>0</v>
      </c>
      <c r="O24" s="22">
        <f>M24-N24</f>
        <v>1400</v>
      </c>
      <c r="P24" s="22">
        <v>0</v>
      </c>
      <c r="Q24" s="38" t="e">
        <f>M24-#REF!</f>
        <v>#REF!</v>
      </c>
    </row>
    <row r="25" spans="2:17" ht="12.75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</row>
    <row r="26" spans="1:17" ht="12.75">
      <c r="A26" s="12"/>
      <c r="B26" s="13"/>
      <c r="C26" s="16" t="s">
        <v>14</v>
      </c>
      <c r="D26" s="17">
        <f>D21+D23*-1-D24</f>
        <v>112846.66000000003</v>
      </c>
      <c r="E26" s="17">
        <f>E21+E23*-1-E24</f>
        <v>52468</v>
      </c>
      <c r="F26" s="17">
        <f>D26-E26</f>
        <v>60378.66000000003</v>
      </c>
      <c r="G26" s="17">
        <f>G21+G23*-1-G24</f>
        <v>103953.04999999999</v>
      </c>
      <c r="H26" s="17">
        <f>H21+H23*-1-H24</f>
        <v>-59532</v>
      </c>
      <c r="I26" s="17">
        <f>G26-H26</f>
        <v>163485.05</v>
      </c>
      <c r="J26" s="17">
        <f>J21+J23*-1-J24</f>
        <v>166915.42999999993</v>
      </c>
      <c r="K26" s="17">
        <f>K21+K23*-1-K24</f>
        <v>-74532</v>
      </c>
      <c r="L26" s="17">
        <f>J26-K26</f>
        <v>241447.42999999993</v>
      </c>
      <c r="M26" s="17">
        <f>M21+M23*-1-M24</f>
        <v>253897.13999999998</v>
      </c>
      <c r="N26" s="17">
        <f>N21+N23*-1-N24</f>
        <v>39146</v>
      </c>
      <c r="O26" s="17">
        <f>M26-N26</f>
        <v>214751.13999999998</v>
      </c>
      <c r="P26" s="17">
        <f>P21+P23*-1-P24</f>
        <v>39146</v>
      </c>
      <c r="Q26" s="40" t="e">
        <f>M26-#REF!</f>
        <v>#REF!</v>
      </c>
    </row>
    <row r="27" spans="5:17" ht="12.75"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5:17" ht="12.75"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4:17" ht="14.25">
      <c r="D29" s="10" t="s">
        <v>12</v>
      </c>
      <c r="E29" s="10" t="s">
        <v>13</v>
      </c>
      <c r="F29" s="10" t="s">
        <v>17</v>
      </c>
      <c r="G29" s="10" t="s">
        <v>12</v>
      </c>
      <c r="H29" s="10" t="s">
        <v>13</v>
      </c>
      <c r="I29" s="10" t="s">
        <v>17</v>
      </c>
      <c r="J29" s="10" t="s">
        <v>12</v>
      </c>
      <c r="K29" s="10" t="s">
        <v>13</v>
      </c>
      <c r="L29" s="10" t="s">
        <v>17</v>
      </c>
      <c r="M29" s="10" t="s">
        <v>12</v>
      </c>
      <c r="N29" s="10" t="s">
        <v>13</v>
      </c>
      <c r="O29" s="10" t="s">
        <v>17</v>
      </c>
      <c r="P29" s="10" t="s">
        <v>13</v>
      </c>
      <c r="Q29" s="10" t="s">
        <v>17</v>
      </c>
    </row>
    <row r="30" spans="1:17" ht="14.25">
      <c r="A30" s="7"/>
      <c r="B30" s="8"/>
      <c r="C30" s="5" t="s">
        <v>0</v>
      </c>
      <c r="D30" s="20" t="s">
        <v>144</v>
      </c>
      <c r="E30" s="20" t="s">
        <v>144</v>
      </c>
      <c r="F30" s="20" t="s">
        <v>144</v>
      </c>
      <c r="G30" s="20" t="s">
        <v>145</v>
      </c>
      <c r="H30" s="20" t="s">
        <v>145</v>
      </c>
      <c r="I30" s="20" t="s">
        <v>145</v>
      </c>
      <c r="J30" s="20" t="s">
        <v>146</v>
      </c>
      <c r="K30" s="20" t="s">
        <v>146</v>
      </c>
      <c r="L30" s="20" t="s">
        <v>146</v>
      </c>
      <c r="M30" s="20" t="s">
        <v>147</v>
      </c>
      <c r="N30" s="20" t="s">
        <v>147</v>
      </c>
      <c r="O30" s="20" t="s">
        <v>147</v>
      </c>
      <c r="P30" s="20">
        <v>2020</v>
      </c>
      <c r="Q30" s="20" t="s">
        <v>61</v>
      </c>
    </row>
    <row r="31" spans="1:17" ht="12.75">
      <c r="A31" s="23"/>
      <c r="B31" s="23"/>
      <c r="C31" s="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37"/>
    </row>
    <row r="32" spans="1:17" ht="12.75">
      <c r="A32" s="23">
        <v>3100</v>
      </c>
      <c r="B32" s="23">
        <v>3100</v>
      </c>
      <c r="C32" s="3" t="s">
        <v>64</v>
      </c>
      <c r="D32" s="22">
        <v>0</v>
      </c>
      <c r="E32" s="22">
        <v>0</v>
      </c>
      <c r="F32" s="22">
        <f aca="true" t="shared" si="9" ref="F32:F51">D32-E32</f>
        <v>0</v>
      </c>
      <c r="G32" s="22">
        <v>0</v>
      </c>
      <c r="H32" s="22">
        <v>0</v>
      </c>
      <c r="I32" s="22">
        <f aca="true" t="shared" si="10" ref="I32:I51">G32-H32</f>
        <v>0</v>
      </c>
      <c r="J32" s="22">
        <v>0</v>
      </c>
      <c r="K32" s="22">
        <v>0</v>
      </c>
      <c r="L32" s="22">
        <f aca="true" t="shared" si="11" ref="L32:L51">J32-K32</f>
        <v>0</v>
      </c>
      <c r="M32" s="22">
        <v>0</v>
      </c>
      <c r="N32" s="22">
        <v>0</v>
      </c>
      <c r="O32" s="22">
        <f aca="true" t="shared" si="12" ref="O32:O51">M32-N32</f>
        <v>0</v>
      </c>
      <c r="P32" s="22">
        <v>0</v>
      </c>
      <c r="Q32" s="38" t="e">
        <f>M32-#REF!</f>
        <v>#REF!</v>
      </c>
    </row>
    <row r="33" spans="1:17" ht="12.75">
      <c r="A33" s="23">
        <v>3120</v>
      </c>
      <c r="B33" s="23">
        <v>3120</v>
      </c>
      <c r="C33" s="3" t="s">
        <v>65</v>
      </c>
      <c r="D33" s="22">
        <v>45000</v>
      </c>
      <c r="E33" s="22">
        <v>48000</v>
      </c>
      <c r="F33" s="22">
        <f t="shared" si="9"/>
        <v>-3000</v>
      </c>
      <c r="G33" s="22">
        <v>45000</v>
      </c>
      <c r="H33" s="22">
        <v>48000</v>
      </c>
      <c r="I33" s="22">
        <f t="shared" si="10"/>
        <v>-3000</v>
      </c>
      <c r="J33" s="22">
        <v>45000</v>
      </c>
      <c r="K33" s="22">
        <v>48000</v>
      </c>
      <c r="L33" s="22">
        <f t="shared" si="11"/>
        <v>-3000</v>
      </c>
      <c r="M33" s="22">
        <v>67000</v>
      </c>
      <c r="N33" s="22">
        <v>80000</v>
      </c>
      <c r="O33" s="22">
        <f t="shared" si="12"/>
        <v>-13000</v>
      </c>
      <c r="P33" s="22">
        <v>80000</v>
      </c>
      <c r="Q33" s="38" t="e">
        <f>M33-#REF!</f>
        <v>#REF!</v>
      </c>
    </row>
    <row r="34" spans="1:17" ht="12.75">
      <c r="A34" s="23">
        <v>3125</v>
      </c>
      <c r="B34" s="23">
        <v>3125</v>
      </c>
      <c r="C34" s="3" t="s">
        <v>66</v>
      </c>
      <c r="D34" s="22">
        <v>0</v>
      </c>
      <c r="E34" s="22">
        <v>15000</v>
      </c>
      <c r="F34" s="22">
        <f t="shared" si="9"/>
        <v>-15000</v>
      </c>
      <c r="G34" s="22">
        <v>0</v>
      </c>
      <c r="H34" s="22">
        <v>15000</v>
      </c>
      <c r="I34" s="22">
        <f t="shared" si="10"/>
        <v>-15000</v>
      </c>
      <c r="J34" s="22">
        <v>0</v>
      </c>
      <c r="K34" s="22">
        <v>15000</v>
      </c>
      <c r="L34" s="22">
        <f t="shared" si="11"/>
        <v>-15000</v>
      </c>
      <c r="M34" s="22">
        <v>0</v>
      </c>
      <c r="N34" s="22">
        <v>25000</v>
      </c>
      <c r="O34" s="22">
        <f t="shared" si="12"/>
        <v>-25000</v>
      </c>
      <c r="P34" s="22">
        <v>25000</v>
      </c>
      <c r="Q34" s="38" t="e">
        <f>M34-#REF!</f>
        <v>#REF!</v>
      </c>
    </row>
    <row r="35" spans="1:17" ht="12.75">
      <c r="A35" s="23">
        <v>3130</v>
      </c>
      <c r="B35" s="23">
        <v>3130</v>
      </c>
      <c r="C35" s="3" t="s">
        <v>67</v>
      </c>
      <c r="D35" s="22">
        <v>67880.75</v>
      </c>
      <c r="E35" s="22">
        <v>40000</v>
      </c>
      <c r="F35" s="22">
        <f t="shared" si="9"/>
        <v>27880.75</v>
      </c>
      <c r="G35" s="22">
        <v>69880.75</v>
      </c>
      <c r="H35" s="22">
        <v>40000</v>
      </c>
      <c r="I35" s="22">
        <f t="shared" si="10"/>
        <v>29880.75</v>
      </c>
      <c r="J35" s="22">
        <v>73642.75</v>
      </c>
      <c r="K35" s="22">
        <v>50000</v>
      </c>
      <c r="L35" s="22">
        <f t="shared" si="11"/>
        <v>23642.75</v>
      </c>
      <c r="M35" s="22">
        <v>271940.75</v>
      </c>
      <c r="N35" s="22">
        <v>280000</v>
      </c>
      <c r="O35" s="22">
        <f t="shared" si="12"/>
        <v>-8059.25</v>
      </c>
      <c r="P35" s="22">
        <v>280000</v>
      </c>
      <c r="Q35" s="38" t="e">
        <f>M35-#REF!</f>
        <v>#REF!</v>
      </c>
    </row>
    <row r="36" spans="1:17" ht="12.75">
      <c r="A36" s="23">
        <v>3200</v>
      </c>
      <c r="B36" s="23">
        <v>3200</v>
      </c>
      <c r="C36" s="3" t="s">
        <v>68</v>
      </c>
      <c r="D36" s="22">
        <v>0</v>
      </c>
      <c r="E36" s="22">
        <v>0</v>
      </c>
      <c r="F36" s="22">
        <f t="shared" si="9"/>
        <v>0</v>
      </c>
      <c r="G36" s="22">
        <v>0</v>
      </c>
      <c r="H36" s="22">
        <v>0</v>
      </c>
      <c r="I36" s="22">
        <f t="shared" si="10"/>
        <v>0</v>
      </c>
      <c r="J36" s="22">
        <v>0</v>
      </c>
      <c r="K36" s="22">
        <v>0</v>
      </c>
      <c r="L36" s="22">
        <f t="shared" si="11"/>
        <v>0</v>
      </c>
      <c r="M36" s="22">
        <v>0</v>
      </c>
      <c r="N36" s="22">
        <v>0</v>
      </c>
      <c r="O36" s="22">
        <f t="shared" si="12"/>
        <v>0</v>
      </c>
      <c r="P36" s="22">
        <v>0</v>
      </c>
      <c r="Q36" s="38" t="e">
        <f>M36-#REF!</f>
        <v>#REF!</v>
      </c>
    </row>
    <row r="37" spans="1:17" ht="12.75">
      <c r="A37" s="23">
        <v>3210</v>
      </c>
      <c r="B37" s="23">
        <v>3210</v>
      </c>
      <c r="C37" s="3" t="s">
        <v>69</v>
      </c>
      <c r="D37" s="22">
        <v>220247</v>
      </c>
      <c r="E37" s="22">
        <v>294000</v>
      </c>
      <c r="F37" s="22">
        <f t="shared" si="9"/>
        <v>-73753</v>
      </c>
      <c r="G37" s="22">
        <v>224167</v>
      </c>
      <c r="H37" s="22">
        <v>294000</v>
      </c>
      <c r="I37" s="22">
        <f t="shared" si="10"/>
        <v>-69833</v>
      </c>
      <c r="J37" s="22">
        <v>247867</v>
      </c>
      <c r="K37" s="22">
        <v>294000</v>
      </c>
      <c r="L37" s="22">
        <f t="shared" si="11"/>
        <v>-46133</v>
      </c>
      <c r="M37" s="22">
        <v>407430</v>
      </c>
      <c r="N37" s="22">
        <v>490000</v>
      </c>
      <c r="O37" s="22">
        <f t="shared" si="12"/>
        <v>-82570</v>
      </c>
      <c r="P37" s="22">
        <v>490000</v>
      </c>
      <c r="Q37" s="38" t="e">
        <f>M37-#REF!</f>
        <v>#REF!</v>
      </c>
    </row>
    <row r="38" spans="1:17" ht="12.75">
      <c r="A38" s="23">
        <v>3215</v>
      </c>
      <c r="B38" s="23">
        <v>3215</v>
      </c>
      <c r="C38" s="3" t="s">
        <v>70</v>
      </c>
      <c r="D38" s="22">
        <v>0</v>
      </c>
      <c r="E38" s="22">
        <v>0</v>
      </c>
      <c r="F38" s="22">
        <f t="shared" si="9"/>
        <v>0</v>
      </c>
      <c r="G38" s="22">
        <v>0</v>
      </c>
      <c r="H38" s="22">
        <v>0</v>
      </c>
      <c r="I38" s="22">
        <f t="shared" si="10"/>
        <v>0</v>
      </c>
      <c r="J38" s="22">
        <v>0</v>
      </c>
      <c r="K38" s="22">
        <v>0</v>
      </c>
      <c r="L38" s="22">
        <f t="shared" si="11"/>
        <v>0</v>
      </c>
      <c r="M38" s="22">
        <v>0</v>
      </c>
      <c r="N38" s="22">
        <v>0</v>
      </c>
      <c r="O38" s="22">
        <f t="shared" si="12"/>
        <v>0</v>
      </c>
      <c r="P38" s="22">
        <v>0</v>
      </c>
      <c r="Q38" s="38" t="e">
        <f>M38-#REF!</f>
        <v>#REF!</v>
      </c>
    </row>
    <row r="39" spans="1:17" ht="12.75">
      <c r="A39" s="23">
        <v>3217</v>
      </c>
      <c r="B39" s="23">
        <v>3217</v>
      </c>
      <c r="C39" s="3" t="s">
        <v>71</v>
      </c>
      <c r="D39" s="22">
        <v>0</v>
      </c>
      <c r="E39" s="22">
        <v>0</v>
      </c>
      <c r="F39" s="22">
        <f t="shared" si="9"/>
        <v>0</v>
      </c>
      <c r="G39" s="22">
        <v>0</v>
      </c>
      <c r="H39" s="22">
        <v>0</v>
      </c>
      <c r="I39" s="22">
        <f t="shared" si="10"/>
        <v>0</v>
      </c>
      <c r="J39" s="22">
        <v>0</v>
      </c>
      <c r="K39" s="22">
        <v>0</v>
      </c>
      <c r="L39" s="22">
        <f t="shared" si="11"/>
        <v>0</v>
      </c>
      <c r="M39" s="22">
        <v>0</v>
      </c>
      <c r="N39" s="22">
        <v>0</v>
      </c>
      <c r="O39" s="22">
        <f t="shared" si="12"/>
        <v>0</v>
      </c>
      <c r="P39" s="22">
        <v>0</v>
      </c>
      <c r="Q39" s="38" t="e">
        <f>M39-#REF!</f>
        <v>#REF!</v>
      </c>
    </row>
    <row r="40" spans="1:17" ht="12.75">
      <c r="A40" s="23">
        <v>3218</v>
      </c>
      <c r="B40" s="23">
        <v>3218</v>
      </c>
      <c r="C40" s="3" t="s">
        <v>72</v>
      </c>
      <c r="D40" s="22">
        <v>0</v>
      </c>
      <c r="E40" s="22">
        <v>0</v>
      </c>
      <c r="F40" s="22">
        <f t="shared" si="9"/>
        <v>0</v>
      </c>
      <c r="G40" s="22">
        <v>0</v>
      </c>
      <c r="H40" s="22">
        <v>0</v>
      </c>
      <c r="I40" s="22">
        <f t="shared" si="10"/>
        <v>0</v>
      </c>
      <c r="J40" s="22">
        <v>0</v>
      </c>
      <c r="K40" s="22">
        <v>0</v>
      </c>
      <c r="L40" s="22">
        <f t="shared" si="11"/>
        <v>0</v>
      </c>
      <c r="M40" s="22">
        <v>0</v>
      </c>
      <c r="N40" s="22">
        <v>0</v>
      </c>
      <c r="O40" s="22">
        <f t="shared" si="12"/>
        <v>0</v>
      </c>
      <c r="P40" s="22">
        <v>0</v>
      </c>
      <c r="Q40" s="38" t="e">
        <f>M40-#REF!</f>
        <v>#REF!</v>
      </c>
    </row>
    <row r="41" spans="1:17" ht="12.75">
      <c r="A41" s="23">
        <v>3220</v>
      </c>
      <c r="B41" s="23">
        <v>3220</v>
      </c>
      <c r="C41" s="3" t="s">
        <v>73</v>
      </c>
      <c r="D41" s="22">
        <v>0</v>
      </c>
      <c r="E41" s="22">
        <v>0</v>
      </c>
      <c r="F41" s="22">
        <f t="shared" si="9"/>
        <v>0</v>
      </c>
      <c r="G41" s="22">
        <v>0</v>
      </c>
      <c r="H41" s="22">
        <v>0</v>
      </c>
      <c r="I41" s="22">
        <f t="shared" si="10"/>
        <v>0</v>
      </c>
      <c r="J41" s="22">
        <v>0</v>
      </c>
      <c r="K41" s="22">
        <v>0</v>
      </c>
      <c r="L41" s="22">
        <f t="shared" si="11"/>
        <v>0</v>
      </c>
      <c r="M41" s="22">
        <v>0</v>
      </c>
      <c r="N41" s="22">
        <v>0</v>
      </c>
      <c r="O41" s="22">
        <f t="shared" si="12"/>
        <v>0</v>
      </c>
      <c r="P41" s="22">
        <v>0</v>
      </c>
      <c r="Q41" s="38" t="e">
        <f>M41-#REF!</f>
        <v>#REF!</v>
      </c>
    </row>
    <row r="42" spans="1:17" ht="12.75">
      <c r="A42" s="23">
        <v>3320</v>
      </c>
      <c r="B42" s="23">
        <v>3320</v>
      </c>
      <c r="C42" s="3" t="s">
        <v>74</v>
      </c>
      <c r="D42" s="22">
        <v>144909</v>
      </c>
      <c r="E42" s="22">
        <v>150000</v>
      </c>
      <c r="F42" s="22">
        <f t="shared" si="9"/>
        <v>-5091</v>
      </c>
      <c r="G42" s="22">
        <v>144909</v>
      </c>
      <c r="H42" s="22">
        <v>150000</v>
      </c>
      <c r="I42" s="22">
        <f t="shared" si="10"/>
        <v>-5091</v>
      </c>
      <c r="J42" s="22">
        <v>144909</v>
      </c>
      <c r="K42" s="22">
        <v>150000</v>
      </c>
      <c r="L42" s="22">
        <f t="shared" si="11"/>
        <v>-5091</v>
      </c>
      <c r="M42" s="22">
        <v>144909</v>
      </c>
      <c r="N42" s="22">
        <v>150000</v>
      </c>
      <c r="O42" s="22">
        <f t="shared" si="12"/>
        <v>-5091</v>
      </c>
      <c r="P42" s="22">
        <v>150000</v>
      </c>
      <c r="Q42" s="38" t="e">
        <f>M42-#REF!</f>
        <v>#REF!</v>
      </c>
    </row>
    <row r="43" spans="1:17" ht="12.75">
      <c r="A43" s="23">
        <v>3321</v>
      </c>
      <c r="B43" s="23">
        <v>3321</v>
      </c>
      <c r="C43" s="3" t="s">
        <v>75</v>
      </c>
      <c r="D43" s="22">
        <v>11940</v>
      </c>
      <c r="E43" s="22">
        <v>0</v>
      </c>
      <c r="F43" s="22">
        <f t="shared" si="9"/>
        <v>11940</v>
      </c>
      <c r="G43" s="22">
        <v>11940</v>
      </c>
      <c r="H43" s="22">
        <v>0</v>
      </c>
      <c r="I43" s="22">
        <f t="shared" si="10"/>
        <v>11940</v>
      </c>
      <c r="J43" s="22">
        <v>11940</v>
      </c>
      <c r="K43" s="22">
        <v>0</v>
      </c>
      <c r="L43" s="22">
        <f t="shared" si="11"/>
        <v>11940</v>
      </c>
      <c r="M43" s="22">
        <v>11940</v>
      </c>
      <c r="N43" s="22">
        <v>0</v>
      </c>
      <c r="O43" s="22">
        <f t="shared" si="12"/>
        <v>11940</v>
      </c>
      <c r="P43" s="22">
        <v>0</v>
      </c>
      <c r="Q43" s="38" t="e">
        <f>M43-#REF!</f>
        <v>#REF!</v>
      </c>
    </row>
    <row r="44" spans="1:17" ht="12.75">
      <c r="A44" s="23">
        <v>3325</v>
      </c>
      <c r="B44" s="23">
        <v>3325</v>
      </c>
      <c r="C44" s="3" t="s">
        <v>22</v>
      </c>
      <c r="D44" s="22">
        <v>65001.04</v>
      </c>
      <c r="E44" s="22">
        <v>0</v>
      </c>
      <c r="F44" s="22">
        <f t="shared" si="9"/>
        <v>65001.04</v>
      </c>
      <c r="G44" s="22">
        <v>65001.04</v>
      </c>
      <c r="H44" s="22">
        <v>0</v>
      </c>
      <c r="I44" s="22">
        <f t="shared" si="10"/>
        <v>65001.04</v>
      </c>
      <c r="J44" s="22">
        <v>77515.04</v>
      </c>
      <c r="K44" s="22">
        <v>0</v>
      </c>
      <c r="L44" s="22">
        <f t="shared" si="11"/>
        <v>77515.04</v>
      </c>
      <c r="M44" s="22">
        <v>77515.04</v>
      </c>
      <c r="N44" s="22">
        <v>0</v>
      </c>
      <c r="O44" s="22">
        <f t="shared" si="12"/>
        <v>77515.04</v>
      </c>
      <c r="P44" s="22">
        <v>0</v>
      </c>
      <c r="Q44" s="38" t="e">
        <f>M44-#REF!</f>
        <v>#REF!</v>
      </c>
    </row>
    <row r="45" spans="1:17" ht="12.75">
      <c r="A45" s="23">
        <v>3350</v>
      </c>
      <c r="B45" s="23">
        <v>3350</v>
      </c>
      <c r="C45" s="3" t="s">
        <v>76</v>
      </c>
      <c r="D45" s="22">
        <v>9352</v>
      </c>
      <c r="E45" s="22">
        <v>0</v>
      </c>
      <c r="F45" s="22">
        <f t="shared" si="9"/>
        <v>9352</v>
      </c>
      <c r="G45" s="22">
        <v>9352</v>
      </c>
      <c r="H45" s="22">
        <v>0</v>
      </c>
      <c r="I45" s="22">
        <f t="shared" si="10"/>
        <v>9352</v>
      </c>
      <c r="J45" s="22">
        <v>9352</v>
      </c>
      <c r="K45" s="22">
        <v>0</v>
      </c>
      <c r="L45" s="22">
        <f t="shared" si="11"/>
        <v>9352</v>
      </c>
      <c r="M45" s="22">
        <v>9352</v>
      </c>
      <c r="N45" s="22">
        <v>0</v>
      </c>
      <c r="O45" s="22">
        <f t="shared" si="12"/>
        <v>9352</v>
      </c>
      <c r="P45" s="22">
        <v>0</v>
      </c>
      <c r="Q45" s="38" t="e">
        <f>M45-#REF!</f>
        <v>#REF!</v>
      </c>
    </row>
    <row r="46" spans="1:17" ht="12.75">
      <c r="A46" s="23">
        <v>3360</v>
      </c>
      <c r="B46" s="23">
        <v>3360</v>
      </c>
      <c r="C46" s="3" t="s">
        <v>77</v>
      </c>
      <c r="D46" s="22">
        <v>0</v>
      </c>
      <c r="E46" s="22">
        <v>0</v>
      </c>
      <c r="F46" s="22">
        <f t="shared" si="9"/>
        <v>0</v>
      </c>
      <c r="G46" s="22">
        <v>0</v>
      </c>
      <c r="H46" s="22">
        <v>0</v>
      </c>
      <c r="I46" s="22">
        <f t="shared" si="10"/>
        <v>0</v>
      </c>
      <c r="J46" s="22">
        <v>0</v>
      </c>
      <c r="K46" s="22">
        <v>0</v>
      </c>
      <c r="L46" s="22">
        <f t="shared" si="11"/>
        <v>0</v>
      </c>
      <c r="M46" s="22">
        <v>0</v>
      </c>
      <c r="N46" s="22">
        <v>0</v>
      </c>
      <c r="O46" s="22">
        <f t="shared" si="12"/>
        <v>0</v>
      </c>
      <c r="P46" s="22">
        <v>0</v>
      </c>
      <c r="Q46" s="38" t="e">
        <f>M46-#REF!</f>
        <v>#REF!</v>
      </c>
    </row>
    <row r="47" spans="1:17" ht="12.75">
      <c r="A47" s="23">
        <v>3440</v>
      </c>
      <c r="B47" s="23">
        <v>3440</v>
      </c>
      <c r="C47" s="3" t="s">
        <v>27</v>
      </c>
      <c r="D47" s="22">
        <v>0</v>
      </c>
      <c r="E47" s="22">
        <v>0</v>
      </c>
      <c r="F47" s="22">
        <f t="shared" si="9"/>
        <v>0</v>
      </c>
      <c r="G47" s="22">
        <v>0</v>
      </c>
      <c r="H47" s="22">
        <v>0</v>
      </c>
      <c r="I47" s="22">
        <f t="shared" si="10"/>
        <v>0</v>
      </c>
      <c r="J47" s="22">
        <v>0</v>
      </c>
      <c r="K47" s="22">
        <v>0</v>
      </c>
      <c r="L47" s="22">
        <f t="shared" si="11"/>
        <v>0</v>
      </c>
      <c r="M47" s="22">
        <v>0</v>
      </c>
      <c r="N47" s="22">
        <v>0</v>
      </c>
      <c r="O47" s="22">
        <f t="shared" si="12"/>
        <v>0</v>
      </c>
      <c r="P47" s="22">
        <v>0</v>
      </c>
      <c r="Q47" s="38" t="e">
        <f>M47-#REF!</f>
        <v>#REF!</v>
      </c>
    </row>
    <row r="48" spans="1:17" ht="12.75">
      <c r="A48" s="23">
        <v>3500</v>
      </c>
      <c r="B48" s="23">
        <v>3500</v>
      </c>
      <c r="C48" s="3" t="s">
        <v>23</v>
      </c>
      <c r="D48" s="22">
        <v>0</v>
      </c>
      <c r="E48" s="22">
        <v>0</v>
      </c>
      <c r="F48" s="22">
        <f t="shared" si="9"/>
        <v>0</v>
      </c>
      <c r="G48" s="22">
        <v>0</v>
      </c>
      <c r="H48" s="22">
        <v>0</v>
      </c>
      <c r="I48" s="22">
        <f t="shared" si="10"/>
        <v>0</v>
      </c>
      <c r="J48" s="22">
        <v>0</v>
      </c>
      <c r="K48" s="22">
        <v>0</v>
      </c>
      <c r="L48" s="22">
        <f t="shared" si="11"/>
        <v>0</v>
      </c>
      <c r="M48" s="22">
        <v>0</v>
      </c>
      <c r="N48" s="22">
        <v>0</v>
      </c>
      <c r="O48" s="22">
        <f t="shared" si="12"/>
        <v>0</v>
      </c>
      <c r="P48" s="22">
        <v>0</v>
      </c>
      <c r="Q48" s="38" t="e">
        <f>M48-#REF!</f>
        <v>#REF!</v>
      </c>
    </row>
    <row r="49" spans="1:17" ht="12.75">
      <c r="A49" s="23">
        <v>3605</v>
      </c>
      <c r="B49" s="23">
        <v>3605</v>
      </c>
      <c r="C49" s="3" t="s">
        <v>78</v>
      </c>
      <c r="D49" s="22">
        <v>0</v>
      </c>
      <c r="E49" s="22">
        <v>0</v>
      </c>
      <c r="F49" s="22">
        <f t="shared" si="9"/>
        <v>0</v>
      </c>
      <c r="G49" s="22">
        <v>0</v>
      </c>
      <c r="H49" s="22">
        <v>0</v>
      </c>
      <c r="I49" s="22">
        <f t="shared" si="10"/>
        <v>0</v>
      </c>
      <c r="J49" s="22">
        <v>0</v>
      </c>
      <c r="K49" s="22">
        <v>0</v>
      </c>
      <c r="L49" s="22">
        <f t="shared" si="11"/>
        <v>0</v>
      </c>
      <c r="M49" s="22">
        <v>0</v>
      </c>
      <c r="N49" s="22">
        <v>0</v>
      </c>
      <c r="O49" s="22">
        <f t="shared" si="12"/>
        <v>0</v>
      </c>
      <c r="P49" s="22">
        <v>0</v>
      </c>
      <c r="Q49" s="38" t="e">
        <f>M49-#REF!</f>
        <v>#REF!</v>
      </c>
    </row>
    <row r="50" spans="1:17" ht="12.75">
      <c r="A50" s="23">
        <v>3610</v>
      </c>
      <c r="B50" s="23">
        <v>3610</v>
      </c>
      <c r="C50" s="3" t="s">
        <v>79</v>
      </c>
      <c r="D50" s="22">
        <v>0</v>
      </c>
      <c r="E50" s="22">
        <v>0</v>
      </c>
      <c r="F50" s="22">
        <f t="shared" si="9"/>
        <v>0</v>
      </c>
      <c r="G50" s="22">
        <v>0</v>
      </c>
      <c r="H50" s="22">
        <v>0</v>
      </c>
      <c r="I50" s="22">
        <f t="shared" si="10"/>
        <v>0</v>
      </c>
      <c r="J50" s="22">
        <v>0</v>
      </c>
      <c r="K50" s="22">
        <v>0</v>
      </c>
      <c r="L50" s="22">
        <f t="shared" si="11"/>
        <v>0</v>
      </c>
      <c r="M50" s="22">
        <v>0</v>
      </c>
      <c r="N50" s="22">
        <v>0</v>
      </c>
      <c r="O50" s="22">
        <f t="shared" si="12"/>
        <v>0</v>
      </c>
      <c r="P50" s="22">
        <v>0</v>
      </c>
      <c r="Q50" s="38" t="e">
        <f>M50-#REF!</f>
        <v>#REF!</v>
      </c>
    </row>
    <row r="51" spans="1:17" ht="12.75">
      <c r="A51" s="23"/>
      <c r="B51" s="23"/>
      <c r="C51" s="14" t="s">
        <v>6</v>
      </c>
      <c r="D51" s="15">
        <f>SUM(D32:D50)</f>
        <v>564329.79</v>
      </c>
      <c r="E51" s="15">
        <f>SUM(E32:E50)</f>
        <v>547000</v>
      </c>
      <c r="F51" s="15">
        <f t="shared" si="9"/>
        <v>17329.790000000037</v>
      </c>
      <c r="G51" s="15">
        <f>SUM(G32:G50)</f>
        <v>570249.79</v>
      </c>
      <c r="H51" s="15">
        <f>SUM(H32:H50)</f>
        <v>547000</v>
      </c>
      <c r="I51" s="15">
        <f t="shared" si="10"/>
        <v>23249.790000000037</v>
      </c>
      <c r="J51" s="15">
        <f>SUM(J32:J50)</f>
        <v>610225.79</v>
      </c>
      <c r="K51" s="15">
        <f>SUM(K32:K50)</f>
        <v>557000</v>
      </c>
      <c r="L51" s="15">
        <f t="shared" si="11"/>
        <v>53225.79000000004</v>
      </c>
      <c r="M51" s="15">
        <f>SUM(M32:M50)</f>
        <v>990086.79</v>
      </c>
      <c r="N51" s="15">
        <f>SUM(N32:N50)</f>
        <v>1025000</v>
      </c>
      <c r="O51" s="15">
        <f t="shared" si="12"/>
        <v>-34913.20999999996</v>
      </c>
      <c r="P51" s="15">
        <f>SUM(P32:P50)</f>
        <v>1025000</v>
      </c>
      <c r="Q51" s="39" t="e">
        <f>M51-#REF!</f>
        <v>#REF!</v>
      </c>
    </row>
    <row r="52" spans="1:17" ht="12.75">
      <c r="A52" s="23"/>
      <c r="B52" s="23"/>
      <c r="C52" s="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38"/>
    </row>
    <row r="53" spans="1:17" ht="12.75">
      <c r="A53" s="23">
        <v>3240</v>
      </c>
      <c r="B53" s="23">
        <v>3240</v>
      </c>
      <c r="C53" s="3" t="s">
        <v>80</v>
      </c>
      <c r="D53" s="22">
        <v>46192</v>
      </c>
      <c r="E53" s="22">
        <v>123090</v>
      </c>
      <c r="F53" s="22">
        <f aca="true" t="shared" si="13" ref="F53:F59">D53-E53</f>
        <v>-76898</v>
      </c>
      <c r="G53" s="22">
        <v>76776</v>
      </c>
      <c r="H53" s="22">
        <v>133090</v>
      </c>
      <c r="I53" s="22">
        <f aca="true" t="shared" si="14" ref="I53:I59">G53-H53</f>
        <v>-56314</v>
      </c>
      <c r="J53" s="22">
        <v>83776</v>
      </c>
      <c r="K53" s="22">
        <v>143090</v>
      </c>
      <c r="L53" s="22">
        <f aca="true" t="shared" si="15" ref="L53:L59">J53-K53</f>
        <v>-59314</v>
      </c>
      <c r="M53" s="22">
        <v>104776</v>
      </c>
      <c r="N53" s="22">
        <v>225150</v>
      </c>
      <c r="O53" s="22">
        <f aca="true" t="shared" si="16" ref="O53:O59">M53-N53</f>
        <v>-120374</v>
      </c>
      <c r="P53" s="22">
        <v>225150</v>
      </c>
      <c r="Q53" s="38" t="e">
        <f>M53-#REF!</f>
        <v>#REF!</v>
      </c>
    </row>
    <row r="54" spans="1:17" ht="12.75">
      <c r="A54" s="23">
        <v>3441</v>
      </c>
      <c r="B54" s="23">
        <v>3441</v>
      </c>
      <c r="C54" s="3" t="s">
        <v>81</v>
      </c>
      <c r="D54" s="22">
        <v>0</v>
      </c>
      <c r="E54" s="22">
        <v>0</v>
      </c>
      <c r="F54" s="22">
        <f t="shared" si="13"/>
        <v>0</v>
      </c>
      <c r="G54" s="22">
        <v>0</v>
      </c>
      <c r="H54" s="22">
        <v>0</v>
      </c>
      <c r="I54" s="22">
        <f t="shared" si="14"/>
        <v>0</v>
      </c>
      <c r="J54" s="22">
        <v>0</v>
      </c>
      <c r="K54" s="22">
        <v>0</v>
      </c>
      <c r="L54" s="22">
        <f t="shared" si="15"/>
        <v>0</v>
      </c>
      <c r="M54" s="22">
        <v>68916</v>
      </c>
      <c r="N54" s="22">
        <v>63000</v>
      </c>
      <c r="O54" s="22">
        <f t="shared" si="16"/>
        <v>5916</v>
      </c>
      <c r="P54" s="22">
        <v>63000</v>
      </c>
      <c r="Q54" s="38" t="e">
        <f>M54-#REF!</f>
        <v>#REF!</v>
      </c>
    </row>
    <row r="55" spans="1:17" ht="12.75">
      <c r="A55" s="23">
        <v>3461</v>
      </c>
      <c r="B55" s="23">
        <v>3461</v>
      </c>
      <c r="C55" s="3" t="s">
        <v>82</v>
      </c>
      <c r="D55" s="22">
        <v>0</v>
      </c>
      <c r="E55" s="22">
        <v>0</v>
      </c>
      <c r="F55" s="22">
        <f t="shared" si="13"/>
        <v>0</v>
      </c>
      <c r="G55" s="22">
        <v>0</v>
      </c>
      <c r="H55" s="22">
        <v>0</v>
      </c>
      <c r="I55" s="22">
        <f t="shared" si="14"/>
        <v>0</v>
      </c>
      <c r="J55" s="22">
        <v>61188</v>
      </c>
      <c r="K55" s="22">
        <v>60000</v>
      </c>
      <c r="L55" s="22">
        <f t="shared" si="15"/>
        <v>1188</v>
      </c>
      <c r="M55" s="22">
        <v>61188</v>
      </c>
      <c r="N55" s="22">
        <v>70000</v>
      </c>
      <c r="O55" s="22">
        <f t="shared" si="16"/>
        <v>-8812</v>
      </c>
      <c r="P55" s="22">
        <v>70000</v>
      </c>
      <c r="Q55" s="38" t="e">
        <f>M55-#REF!</f>
        <v>#REF!</v>
      </c>
    </row>
    <row r="56" spans="1:17" ht="12.75">
      <c r="A56" s="23">
        <v>3630</v>
      </c>
      <c r="B56" s="23">
        <v>3630</v>
      </c>
      <c r="C56" s="3" t="s">
        <v>83</v>
      </c>
      <c r="D56" s="22">
        <v>0</v>
      </c>
      <c r="E56" s="22">
        <v>0</v>
      </c>
      <c r="F56" s="22">
        <f t="shared" si="13"/>
        <v>0</v>
      </c>
      <c r="G56" s="22">
        <v>0</v>
      </c>
      <c r="H56" s="22">
        <v>0</v>
      </c>
      <c r="I56" s="22">
        <f t="shared" si="14"/>
        <v>0</v>
      </c>
      <c r="J56" s="22">
        <v>0</v>
      </c>
      <c r="K56" s="22">
        <v>0</v>
      </c>
      <c r="L56" s="22">
        <f t="shared" si="15"/>
        <v>0</v>
      </c>
      <c r="M56" s="22">
        <v>0</v>
      </c>
      <c r="N56" s="22">
        <v>0</v>
      </c>
      <c r="O56" s="22">
        <f t="shared" si="16"/>
        <v>0</v>
      </c>
      <c r="P56" s="22">
        <v>0</v>
      </c>
      <c r="Q56" s="38" t="e">
        <f>M56-#REF!</f>
        <v>#REF!</v>
      </c>
    </row>
    <row r="57" spans="1:17" ht="12.75">
      <c r="A57" s="23">
        <v>3800</v>
      </c>
      <c r="B57" s="23">
        <v>3800</v>
      </c>
      <c r="C57" s="3" t="s">
        <v>161</v>
      </c>
      <c r="D57" s="22">
        <v>0</v>
      </c>
      <c r="E57" s="22">
        <v>0</v>
      </c>
      <c r="F57" s="22">
        <f>D57-E57</f>
        <v>0</v>
      </c>
      <c r="G57" s="22">
        <v>0</v>
      </c>
      <c r="H57" s="22">
        <v>0</v>
      </c>
      <c r="I57" s="22">
        <f>G57-H57</f>
        <v>0</v>
      </c>
      <c r="J57" s="22">
        <v>0</v>
      </c>
      <c r="K57" s="22">
        <v>0</v>
      </c>
      <c r="L57" s="22">
        <f>J57-K57</f>
        <v>0</v>
      </c>
      <c r="M57" s="22">
        <v>0</v>
      </c>
      <c r="N57" s="22">
        <v>0</v>
      </c>
      <c r="O57" s="22">
        <f>M57-N57</f>
        <v>0</v>
      </c>
      <c r="P57" s="22">
        <v>0</v>
      </c>
      <c r="Q57" s="38" t="e">
        <f>M57-#REF!</f>
        <v>#REF!</v>
      </c>
    </row>
    <row r="58" spans="1:17" ht="12.75">
      <c r="A58" s="23">
        <v>3990</v>
      </c>
      <c r="B58" s="23">
        <v>3990</v>
      </c>
      <c r="C58" s="3" t="s">
        <v>84</v>
      </c>
      <c r="D58" s="22">
        <v>0</v>
      </c>
      <c r="E58" s="22">
        <v>0</v>
      </c>
      <c r="F58" s="22">
        <f t="shared" si="13"/>
        <v>0</v>
      </c>
      <c r="G58" s="22">
        <v>0</v>
      </c>
      <c r="H58" s="22">
        <v>0</v>
      </c>
      <c r="I58" s="22">
        <f t="shared" si="14"/>
        <v>0</v>
      </c>
      <c r="J58" s="22">
        <v>3500</v>
      </c>
      <c r="K58" s="22">
        <v>0</v>
      </c>
      <c r="L58" s="22">
        <f t="shared" si="15"/>
        <v>3500</v>
      </c>
      <c r="M58" s="22">
        <v>18550</v>
      </c>
      <c r="N58" s="22">
        <v>0</v>
      </c>
      <c r="O58" s="22">
        <f t="shared" si="16"/>
        <v>18550</v>
      </c>
      <c r="P58" s="22">
        <v>0</v>
      </c>
      <c r="Q58" s="38" t="e">
        <f>M58-#REF!</f>
        <v>#REF!</v>
      </c>
    </row>
    <row r="59" spans="1:17" ht="12.75">
      <c r="A59" s="23">
        <v>3995</v>
      </c>
      <c r="B59" s="23">
        <v>3995</v>
      </c>
      <c r="C59" s="3" t="s">
        <v>28</v>
      </c>
      <c r="D59" s="22">
        <v>0</v>
      </c>
      <c r="E59" s="22">
        <v>0</v>
      </c>
      <c r="F59" s="22">
        <f t="shared" si="13"/>
        <v>0</v>
      </c>
      <c r="G59" s="22">
        <v>0</v>
      </c>
      <c r="H59" s="22">
        <v>0</v>
      </c>
      <c r="I59" s="22">
        <f t="shared" si="14"/>
        <v>0</v>
      </c>
      <c r="J59" s="22">
        <v>0</v>
      </c>
      <c r="K59" s="22">
        <v>0</v>
      </c>
      <c r="L59" s="22">
        <f t="shared" si="15"/>
        <v>0</v>
      </c>
      <c r="M59" s="22">
        <v>0</v>
      </c>
      <c r="N59" s="22">
        <v>0</v>
      </c>
      <c r="O59" s="22">
        <f t="shared" si="16"/>
        <v>0</v>
      </c>
      <c r="P59" s="22">
        <v>0</v>
      </c>
      <c r="Q59" s="38" t="e">
        <f>M59-#REF!</f>
        <v>#REF!</v>
      </c>
    </row>
    <row r="60" spans="1:17" ht="12.75">
      <c r="A60" s="23"/>
      <c r="B60" s="23"/>
      <c r="C60" s="14" t="s">
        <v>15</v>
      </c>
      <c r="D60" s="15">
        <f>SUM(D53:D59)</f>
        <v>46192</v>
      </c>
      <c r="E60" s="15">
        <f aca="true" t="shared" si="17" ref="E60:P60">SUM(E53:E59)</f>
        <v>123090</v>
      </c>
      <c r="F60" s="15">
        <f t="shared" si="17"/>
        <v>-76898</v>
      </c>
      <c r="G60" s="15">
        <f t="shared" si="17"/>
        <v>76776</v>
      </c>
      <c r="H60" s="15">
        <f t="shared" si="17"/>
        <v>133090</v>
      </c>
      <c r="I60" s="15">
        <f t="shared" si="17"/>
        <v>-56314</v>
      </c>
      <c r="J60" s="15">
        <f t="shared" si="17"/>
        <v>148464</v>
      </c>
      <c r="K60" s="15">
        <f t="shared" si="17"/>
        <v>203090</v>
      </c>
      <c r="L60" s="15">
        <f t="shared" si="17"/>
        <v>-54626</v>
      </c>
      <c r="M60" s="15">
        <f t="shared" si="17"/>
        <v>253430</v>
      </c>
      <c r="N60" s="15">
        <f t="shared" si="17"/>
        <v>358150</v>
      </c>
      <c r="O60" s="15">
        <f t="shared" si="17"/>
        <v>-104720</v>
      </c>
      <c r="P60" s="15">
        <f t="shared" si="17"/>
        <v>358150</v>
      </c>
      <c r="Q60" s="39" t="e">
        <f>M60-#REF!</f>
        <v>#REF!</v>
      </c>
    </row>
    <row r="61" spans="1:17" ht="12.75">
      <c r="A61" s="19"/>
      <c r="B61" s="19"/>
      <c r="C61" s="14" t="s">
        <v>2</v>
      </c>
      <c r="D61" s="15">
        <f>D51+D60</f>
        <v>610521.79</v>
      </c>
      <c r="E61" s="15">
        <f aca="true" t="shared" si="18" ref="E61:P61">E51+E60</f>
        <v>670090</v>
      </c>
      <c r="F61" s="15">
        <f t="shared" si="18"/>
        <v>-59568.20999999996</v>
      </c>
      <c r="G61" s="15">
        <f t="shared" si="18"/>
        <v>647025.79</v>
      </c>
      <c r="H61" s="15">
        <f t="shared" si="18"/>
        <v>680090</v>
      </c>
      <c r="I61" s="15">
        <f t="shared" si="18"/>
        <v>-33064.20999999996</v>
      </c>
      <c r="J61" s="15">
        <f t="shared" si="18"/>
        <v>758689.79</v>
      </c>
      <c r="K61" s="15">
        <f t="shared" si="18"/>
        <v>760090</v>
      </c>
      <c r="L61" s="15">
        <f t="shared" si="18"/>
        <v>-1400.2099999999627</v>
      </c>
      <c r="M61" s="15">
        <f t="shared" si="18"/>
        <v>1243516.79</v>
      </c>
      <c r="N61" s="15">
        <f t="shared" si="18"/>
        <v>1383150</v>
      </c>
      <c r="O61" s="15">
        <f t="shared" si="18"/>
        <v>-139633.20999999996</v>
      </c>
      <c r="P61" s="15">
        <f t="shared" si="18"/>
        <v>1383150</v>
      </c>
      <c r="Q61" s="39" t="e">
        <f>M61-#REF!</f>
        <v>#REF!</v>
      </c>
    </row>
    <row r="62" spans="1:17" ht="12.75">
      <c r="A62" s="23"/>
      <c r="B62" s="23"/>
      <c r="C62" s="3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38"/>
    </row>
    <row r="63" spans="1:17" ht="12.75">
      <c r="A63" s="23">
        <v>4220</v>
      </c>
      <c r="B63" s="23">
        <v>4220</v>
      </c>
      <c r="C63" s="3" t="s">
        <v>86</v>
      </c>
      <c r="D63" s="22">
        <v>92595</v>
      </c>
      <c r="E63" s="22">
        <v>108000</v>
      </c>
      <c r="F63" s="22">
        <f aca="true" t="shared" si="19" ref="F63:F75">+E63-D63</f>
        <v>15405</v>
      </c>
      <c r="G63" s="22">
        <v>92595</v>
      </c>
      <c r="H63" s="22">
        <v>138000</v>
      </c>
      <c r="I63" s="22">
        <f aca="true" t="shared" si="20" ref="I63:I74">G63-H63</f>
        <v>-45405</v>
      </c>
      <c r="J63" s="22">
        <v>95095</v>
      </c>
      <c r="K63" s="22">
        <v>138000</v>
      </c>
      <c r="L63" s="22">
        <f aca="true" t="shared" si="21" ref="L63:L74">J63-K63</f>
        <v>-42905</v>
      </c>
      <c r="M63" s="22">
        <v>102095</v>
      </c>
      <c r="N63" s="22">
        <v>200000</v>
      </c>
      <c r="O63" s="22">
        <f aca="true" t="shared" si="22" ref="O63:O74">M63-N63</f>
        <v>-97905</v>
      </c>
      <c r="P63" s="22">
        <v>200000</v>
      </c>
      <c r="Q63" s="38" t="e">
        <f>M63-#REF!</f>
        <v>#REF!</v>
      </c>
    </row>
    <row r="64" spans="1:17" ht="12.75">
      <c r="A64" s="23">
        <v>4221</v>
      </c>
      <c r="B64" s="23">
        <v>4221</v>
      </c>
      <c r="C64" s="3" t="s">
        <v>29</v>
      </c>
      <c r="D64" s="22">
        <v>0</v>
      </c>
      <c r="E64" s="22">
        <v>0</v>
      </c>
      <c r="F64" s="22">
        <f t="shared" si="19"/>
        <v>0</v>
      </c>
      <c r="G64" s="22">
        <v>0</v>
      </c>
      <c r="H64" s="22">
        <v>0</v>
      </c>
      <c r="I64" s="22">
        <f t="shared" si="20"/>
        <v>0</v>
      </c>
      <c r="J64" s="22">
        <v>0</v>
      </c>
      <c r="K64" s="22">
        <v>0</v>
      </c>
      <c r="L64" s="22">
        <f t="shared" si="21"/>
        <v>0</v>
      </c>
      <c r="M64" s="22">
        <v>0</v>
      </c>
      <c r="N64" s="22">
        <v>0</v>
      </c>
      <c r="O64" s="22">
        <f t="shared" si="22"/>
        <v>0</v>
      </c>
      <c r="P64" s="22">
        <v>0</v>
      </c>
      <c r="Q64" s="38" t="e">
        <f>M64-#REF!</f>
        <v>#REF!</v>
      </c>
    </row>
    <row r="65" spans="1:17" ht="12.75">
      <c r="A65" s="23">
        <v>4230</v>
      </c>
      <c r="B65" s="23">
        <v>4230</v>
      </c>
      <c r="C65" s="3" t="s">
        <v>170</v>
      </c>
      <c r="D65" s="22">
        <v>68854</v>
      </c>
      <c r="E65" s="22">
        <v>111844</v>
      </c>
      <c r="F65" s="22">
        <f t="shared" si="19"/>
        <v>42990</v>
      </c>
      <c r="G65" s="22">
        <v>73845</v>
      </c>
      <c r="H65" s="22">
        <v>131844</v>
      </c>
      <c r="I65" s="22">
        <f>G65-H65</f>
        <v>-57999</v>
      </c>
      <c r="J65" s="22">
        <v>99870</v>
      </c>
      <c r="K65" s="22">
        <v>151844</v>
      </c>
      <c r="L65" s="22">
        <f>J65-K65</f>
        <v>-51974</v>
      </c>
      <c r="M65" s="22">
        <v>175721.5</v>
      </c>
      <c r="N65" s="22">
        <v>279740</v>
      </c>
      <c r="O65" s="22">
        <f>M65-N65</f>
        <v>-104018.5</v>
      </c>
      <c r="P65" s="22">
        <v>279740</v>
      </c>
      <c r="Q65" s="38" t="e">
        <f>M65-#REF!</f>
        <v>#REF!</v>
      </c>
    </row>
    <row r="66" spans="1:17" ht="12.75">
      <c r="A66" s="23">
        <v>4241</v>
      </c>
      <c r="B66" s="23">
        <v>4241</v>
      </c>
      <c r="C66" s="3" t="s">
        <v>88</v>
      </c>
      <c r="D66" s="22">
        <v>17400</v>
      </c>
      <c r="E66" s="22">
        <v>50000</v>
      </c>
      <c r="F66" s="22">
        <f t="shared" si="19"/>
        <v>32600</v>
      </c>
      <c r="G66" s="22">
        <v>27600</v>
      </c>
      <c r="H66" s="22">
        <v>80000</v>
      </c>
      <c r="I66" s="22">
        <f t="shared" si="20"/>
        <v>-52400</v>
      </c>
      <c r="J66" s="22">
        <v>27600</v>
      </c>
      <c r="K66" s="22">
        <v>100000</v>
      </c>
      <c r="L66" s="22">
        <f t="shared" si="21"/>
        <v>-72400</v>
      </c>
      <c r="M66" s="22">
        <v>45700</v>
      </c>
      <c r="N66" s="22">
        <v>125000</v>
      </c>
      <c r="O66" s="22">
        <f t="shared" si="22"/>
        <v>-79300</v>
      </c>
      <c r="P66" s="22">
        <v>125000</v>
      </c>
      <c r="Q66" s="38" t="e">
        <f>M66-#REF!</f>
        <v>#REF!</v>
      </c>
    </row>
    <row r="67" spans="1:17" ht="12.75">
      <c r="A67" s="23">
        <v>4280</v>
      </c>
      <c r="B67" s="23">
        <v>4280</v>
      </c>
      <c r="C67" s="3" t="s">
        <v>90</v>
      </c>
      <c r="D67" s="22">
        <v>27194</v>
      </c>
      <c r="E67" s="22">
        <v>26800</v>
      </c>
      <c r="F67" s="22">
        <f t="shared" si="19"/>
        <v>-394</v>
      </c>
      <c r="G67" s="22">
        <v>27194</v>
      </c>
      <c r="H67" s="22">
        <v>26800</v>
      </c>
      <c r="I67" s="22">
        <f t="shared" si="20"/>
        <v>394</v>
      </c>
      <c r="J67" s="22">
        <v>27194</v>
      </c>
      <c r="K67" s="22">
        <v>26800</v>
      </c>
      <c r="L67" s="22">
        <f t="shared" si="21"/>
        <v>394</v>
      </c>
      <c r="M67" s="22">
        <v>27194</v>
      </c>
      <c r="N67" s="22">
        <v>42800</v>
      </c>
      <c r="O67" s="22">
        <f t="shared" si="22"/>
        <v>-15606</v>
      </c>
      <c r="P67" s="22">
        <v>42800</v>
      </c>
      <c r="Q67" s="38" t="e">
        <f>M67-#REF!</f>
        <v>#REF!</v>
      </c>
    </row>
    <row r="68" spans="1:17" ht="12.75">
      <c r="A68" s="23">
        <v>6550</v>
      </c>
      <c r="B68" s="23">
        <v>6550</v>
      </c>
      <c r="C68" s="3" t="s">
        <v>111</v>
      </c>
      <c r="D68" s="22">
        <v>27814.5</v>
      </c>
      <c r="E68" s="22">
        <v>53248</v>
      </c>
      <c r="F68" s="22">
        <f t="shared" si="19"/>
        <v>25433.5</v>
      </c>
      <c r="G68" s="22">
        <v>29464.5</v>
      </c>
      <c r="H68" s="22">
        <v>53248</v>
      </c>
      <c r="I68" s="22">
        <f t="shared" si="20"/>
        <v>-23783.5</v>
      </c>
      <c r="J68" s="22">
        <v>29464.5</v>
      </c>
      <c r="K68" s="22">
        <v>53248</v>
      </c>
      <c r="L68" s="22">
        <f t="shared" si="21"/>
        <v>-23783.5</v>
      </c>
      <c r="M68" s="22">
        <v>29464.5</v>
      </c>
      <c r="N68" s="22">
        <v>80414</v>
      </c>
      <c r="O68" s="22">
        <f t="shared" si="22"/>
        <v>-50949.5</v>
      </c>
      <c r="P68" s="22">
        <v>80414</v>
      </c>
      <c r="Q68" s="38" t="e">
        <f>M68-#REF!</f>
        <v>#REF!</v>
      </c>
    </row>
    <row r="69" spans="1:17" ht="12.75">
      <c r="A69" s="23">
        <v>6555</v>
      </c>
      <c r="B69" s="23">
        <v>6555</v>
      </c>
      <c r="C69" s="3" t="s">
        <v>112</v>
      </c>
      <c r="D69" s="22">
        <v>0</v>
      </c>
      <c r="E69" s="22">
        <v>10230</v>
      </c>
      <c r="F69" s="22">
        <f t="shared" si="19"/>
        <v>10230</v>
      </c>
      <c r="G69" s="22">
        <v>0</v>
      </c>
      <c r="H69" s="22">
        <v>10230</v>
      </c>
      <c r="I69" s="22">
        <f t="shared" si="20"/>
        <v>-10230</v>
      </c>
      <c r="J69" s="22">
        <v>0</v>
      </c>
      <c r="K69" s="22">
        <v>10230</v>
      </c>
      <c r="L69" s="22">
        <f t="shared" si="21"/>
        <v>-10230</v>
      </c>
      <c r="M69" s="22">
        <v>0</v>
      </c>
      <c r="N69" s="22">
        <v>27050</v>
      </c>
      <c r="O69" s="22">
        <f t="shared" si="22"/>
        <v>-27050</v>
      </c>
      <c r="P69" s="22">
        <v>27050</v>
      </c>
      <c r="Q69" s="38" t="e">
        <f>M69-#REF!</f>
        <v>#REF!</v>
      </c>
    </row>
    <row r="70" spans="1:17" ht="12.75">
      <c r="A70" s="19"/>
      <c r="B70" s="19"/>
      <c r="C70" s="14" t="s">
        <v>46</v>
      </c>
      <c r="D70" s="15">
        <f>SUM(D63:D69)</f>
        <v>233857.5</v>
      </c>
      <c r="E70" s="15">
        <f aca="true" t="shared" si="23" ref="E70:P70">SUM(E63:E69)</f>
        <v>360122</v>
      </c>
      <c r="F70" s="15">
        <f t="shared" si="23"/>
        <v>126264.5</v>
      </c>
      <c r="G70" s="15">
        <f t="shared" si="23"/>
        <v>250698.5</v>
      </c>
      <c r="H70" s="15">
        <f t="shared" si="23"/>
        <v>440122</v>
      </c>
      <c r="I70" s="15">
        <f t="shared" si="23"/>
        <v>-189423.5</v>
      </c>
      <c r="J70" s="15">
        <f t="shared" si="23"/>
        <v>279223.5</v>
      </c>
      <c r="K70" s="15">
        <f t="shared" si="23"/>
        <v>480122</v>
      </c>
      <c r="L70" s="15">
        <f t="shared" si="23"/>
        <v>-200898.5</v>
      </c>
      <c r="M70" s="15">
        <f t="shared" si="23"/>
        <v>380175</v>
      </c>
      <c r="N70" s="15">
        <f t="shared" si="23"/>
        <v>755004</v>
      </c>
      <c r="O70" s="15">
        <f t="shared" si="23"/>
        <v>-374829</v>
      </c>
      <c r="P70" s="15">
        <f t="shared" si="23"/>
        <v>755004</v>
      </c>
      <c r="Q70" s="39" t="e">
        <f>M70-#REF!</f>
        <v>#REF!</v>
      </c>
    </row>
    <row r="71" spans="1:17" ht="12.75">
      <c r="A71" s="23"/>
      <c r="B71" s="23"/>
      <c r="C71" s="3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38" t="e">
        <f>M71-#REF!</f>
        <v>#REF!</v>
      </c>
    </row>
    <row r="72" spans="1:17" ht="12.75">
      <c r="A72" s="23">
        <v>4225</v>
      </c>
      <c r="B72" s="23">
        <v>4225</v>
      </c>
      <c r="C72" s="3" t="s">
        <v>171</v>
      </c>
      <c r="D72" s="22">
        <v>65541.59</v>
      </c>
      <c r="E72" s="22">
        <v>60000</v>
      </c>
      <c r="F72" s="22">
        <f t="shared" si="19"/>
        <v>-5541.5899999999965</v>
      </c>
      <c r="G72" s="22">
        <v>65541.59</v>
      </c>
      <c r="H72" s="22">
        <v>60000</v>
      </c>
      <c r="I72" s="22">
        <f t="shared" si="20"/>
        <v>5541.5899999999965</v>
      </c>
      <c r="J72" s="22">
        <v>65541.59</v>
      </c>
      <c r="K72" s="22">
        <v>60000</v>
      </c>
      <c r="L72" s="22">
        <f t="shared" si="21"/>
        <v>5541.5899999999965</v>
      </c>
      <c r="M72" s="22">
        <v>65541.59</v>
      </c>
      <c r="N72" s="22">
        <v>60000</v>
      </c>
      <c r="O72" s="22">
        <f t="shared" si="22"/>
        <v>5541.5899999999965</v>
      </c>
      <c r="P72" s="22">
        <v>60000</v>
      </c>
      <c r="Q72" s="38" t="e">
        <f>M72-#REF!</f>
        <v>#REF!</v>
      </c>
    </row>
    <row r="73" spans="1:17" ht="12.75">
      <c r="A73" s="23">
        <v>4228</v>
      </c>
      <c r="B73" s="23">
        <v>4228</v>
      </c>
      <c r="C73" s="3" t="s">
        <v>172</v>
      </c>
      <c r="D73" s="22">
        <v>0</v>
      </c>
      <c r="E73" s="22">
        <v>0</v>
      </c>
      <c r="F73" s="22">
        <f t="shared" si="19"/>
        <v>0</v>
      </c>
      <c r="G73" s="22">
        <v>0</v>
      </c>
      <c r="H73" s="22">
        <v>0</v>
      </c>
      <c r="I73" s="22">
        <f t="shared" si="20"/>
        <v>0</v>
      </c>
      <c r="J73" s="22">
        <v>0</v>
      </c>
      <c r="K73" s="22">
        <v>0</v>
      </c>
      <c r="L73" s="22">
        <f t="shared" si="21"/>
        <v>0</v>
      </c>
      <c r="M73" s="22">
        <v>0</v>
      </c>
      <c r="N73" s="22">
        <v>0</v>
      </c>
      <c r="O73" s="22">
        <f t="shared" si="22"/>
        <v>0</v>
      </c>
      <c r="P73" s="22">
        <v>0</v>
      </c>
      <c r="Q73" s="38" t="e">
        <f>M73-#REF!</f>
        <v>#REF!</v>
      </c>
    </row>
    <row r="74" spans="1:17" ht="12.75">
      <c r="A74" s="23">
        <v>4331</v>
      </c>
      <c r="B74" s="23">
        <v>4331</v>
      </c>
      <c r="C74" s="3" t="s">
        <v>92</v>
      </c>
      <c r="D74" s="22">
        <v>575.7</v>
      </c>
      <c r="E74" s="22">
        <v>0</v>
      </c>
      <c r="F74" s="22">
        <f t="shared" si="19"/>
        <v>-575.7</v>
      </c>
      <c r="G74" s="22">
        <v>575.7</v>
      </c>
      <c r="H74" s="22">
        <v>0</v>
      </c>
      <c r="I74" s="22">
        <f t="shared" si="20"/>
        <v>575.7</v>
      </c>
      <c r="J74" s="22">
        <v>575.7</v>
      </c>
      <c r="K74" s="22">
        <v>0</v>
      </c>
      <c r="L74" s="22">
        <f t="shared" si="21"/>
        <v>575.7</v>
      </c>
      <c r="M74" s="22">
        <v>575.7</v>
      </c>
      <c r="N74" s="22">
        <v>0</v>
      </c>
      <c r="O74" s="22">
        <f t="shared" si="22"/>
        <v>575.7</v>
      </c>
      <c r="P74" s="22">
        <v>0</v>
      </c>
      <c r="Q74" s="38" t="e">
        <f>M74-#REF!</f>
        <v>#REF!</v>
      </c>
    </row>
    <row r="75" spans="1:17" ht="12.75">
      <c r="A75" s="23">
        <v>7400</v>
      </c>
      <c r="B75" s="23">
        <v>7400</v>
      </c>
      <c r="C75" s="3" t="s">
        <v>131</v>
      </c>
      <c r="D75" s="22">
        <v>550</v>
      </c>
      <c r="E75" s="22">
        <v>0</v>
      </c>
      <c r="F75" s="22">
        <f t="shared" si="19"/>
        <v>-550</v>
      </c>
      <c r="G75" s="22">
        <v>550</v>
      </c>
      <c r="H75" s="22">
        <v>0</v>
      </c>
      <c r="I75" s="22">
        <f>G75-H75</f>
        <v>550</v>
      </c>
      <c r="J75" s="22">
        <v>550</v>
      </c>
      <c r="K75" s="22">
        <v>0</v>
      </c>
      <c r="L75" s="22">
        <f>J75-K75</f>
        <v>550</v>
      </c>
      <c r="M75" s="22">
        <v>550</v>
      </c>
      <c r="N75" s="22">
        <v>0</v>
      </c>
      <c r="O75" s="22">
        <f>M75-N75</f>
        <v>550</v>
      </c>
      <c r="P75" s="22">
        <v>0</v>
      </c>
      <c r="Q75" s="38" t="e">
        <f>M75-#REF!</f>
        <v>#REF!</v>
      </c>
    </row>
    <row r="76" spans="1:17" ht="12.75">
      <c r="A76" s="19"/>
      <c r="B76" s="19"/>
      <c r="C76" s="14" t="s">
        <v>47</v>
      </c>
      <c r="D76" s="15">
        <f>SUM(D72:D75)</f>
        <v>66667.29</v>
      </c>
      <c r="E76" s="15">
        <f aca="true" t="shared" si="24" ref="E76:P76">SUM(E72:E75)</f>
        <v>60000</v>
      </c>
      <c r="F76" s="15">
        <f t="shared" si="24"/>
        <v>-6667.289999999996</v>
      </c>
      <c r="G76" s="15">
        <f t="shared" si="24"/>
        <v>66667.29</v>
      </c>
      <c r="H76" s="15">
        <f t="shared" si="24"/>
        <v>60000</v>
      </c>
      <c r="I76" s="15">
        <f t="shared" si="24"/>
        <v>6667.289999999996</v>
      </c>
      <c r="J76" s="15">
        <f t="shared" si="24"/>
        <v>66667.29</v>
      </c>
      <c r="K76" s="15">
        <f t="shared" si="24"/>
        <v>60000</v>
      </c>
      <c r="L76" s="15">
        <f t="shared" si="24"/>
        <v>6667.289999999996</v>
      </c>
      <c r="M76" s="15">
        <f t="shared" si="24"/>
        <v>66667.29</v>
      </c>
      <c r="N76" s="15">
        <f t="shared" si="24"/>
        <v>60000</v>
      </c>
      <c r="O76" s="15">
        <f t="shared" si="24"/>
        <v>6667.289999999996</v>
      </c>
      <c r="P76" s="15">
        <f t="shared" si="24"/>
        <v>60000</v>
      </c>
      <c r="Q76" s="39" t="e">
        <f>M76-#REF!</f>
        <v>#REF!</v>
      </c>
    </row>
    <row r="77" spans="1:17" ht="12.75">
      <c r="A77" s="23"/>
      <c r="B77" s="23"/>
      <c r="C77" s="3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38" t="e">
        <f>M77-#REF!</f>
        <v>#REF!</v>
      </c>
    </row>
    <row r="78" spans="1:17" ht="12.75">
      <c r="A78" s="23">
        <v>4120</v>
      </c>
      <c r="B78" s="23">
        <v>4120</v>
      </c>
      <c r="C78" s="3" t="s">
        <v>85</v>
      </c>
      <c r="D78" s="22">
        <v>0</v>
      </c>
      <c r="E78" s="22">
        <v>0</v>
      </c>
      <c r="F78" s="22">
        <f>+E78-D78</f>
        <v>0</v>
      </c>
      <c r="G78" s="22">
        <v>0</v>
      </c>
      <c r="H78" s="22">
        <v>0</v>
      </c>
      <c r="I78" s="22">
        <f>G78-H78</f>
        <v>0</v>
      </c>
      <c r="J78" s="22">
        <v>0</v>
      </c>
      <c r="K78" s="22">
        <v>0</v>
      </c>
      <c r="L78" s="22">
        <f>J78-K78</f>
        <v>0</v>
      </c>
      <c r="M78" s="22">
        <v>0</v>
      </c>
      <c r="N78" s="22">
        <v>0</v>
      </c>
      <c r="O78" s="22">
        <f>M78-N78</f>
        <v>0</v>
      </c>
      <c r="P78" s="22">
        <v>0</v>
      </c>
      <c r="Q78" s="38"/>
    </row>
    <row r="79" spans="1:17" ht="12.75">
      <c r="A79" s="23">
        <v>4300</v>
      </c>
      <c r="B79" s="23">
        <v>4300</v>
      </c>
      <c r="C79" s="3" t="s">
        <v>91</v>
      </c>
      <c r="D79" s="22">
        <v>29387.5</v>
      </c>
      <c r="E79" s="22">
        <v>33000</v>
      </c>
      <c r="F79" s="22">
        <f>+E79-D79</f>
        <v>3612.5</v>
      </c>
      <c r="G79" s="22">
        <v>29387.5</v>
      </c>
      <c r="H79" s="22">
        <v>33000</v>
      </c>
      <c r="I79" s="22">
        <f>G79-H79</f>
        <v>-3612.5</v>
      </c>
      <c r="J79" s="22">
        <v>29387.5</v>
      </c>
      <c r="K79" s="22">
        <v>41000</v>
      </c>
      <c r="L79" s="22">
        <f>J79-K79</f>
        <v>-11612.5</v>
      </c>
      <c r="M79" s="22">
        <v>215931.55</v>
      </c>
      <c r="N79" s="22">
        <v>158000</v>
      </c>
      <c r="O79" s="22">
        <f>M79-N79</f>
        <v>57931.54999999999</v>
      </c>
      <c r="P79" s="22">
        <v>158000</v>
      </c>
      <c r="Q79" s="38"/>
    </row>
    <row r="80" spans="1:17" ht="12.75">
      <c r="A80" s="23">
        <v>4400</v>
      </c>
      <c r="B80" s="23">
        <v>4400</v>
      </c>
      <c r="C80" s="3" t="s">
        <v>173</v>
      </c>
      <c r="D80" s="22">
        <v>0</v>
      </c>
      <c r="E80" s="22">
        <v>0</v>
      </c>
      <c r="F80" s="22">
        <f>+E80-D80</f>
        <v>0</v>
      </c>
      <c r="G80" s="22">
        <v>0</v>
      </c>
      <c r="H80" s="22">
        <v>0</v>
      </c>
      <c r="I80" s="22">
        <f>G80-H80</f>
        <v>0</v>
      </c>
      <c r="J80" s="22">
        <v>0</v>
      </c>
      <c r="K80" s="22">
        <v>0</v>
      </c>
      <c r="L80" s="22">
        <f>J80-K80</f>
        <v>0</v>
      </c>
      <c r="M80" s="22">
        <v>0</v>
      </c>
      <c r="N80" s="22">
        <v>0</v>
      </c>
      <c r="O80" s="22">
        <f>M80-N80</f>
        <v>0</v>
      </c>
      <c r="P80" s="22">
        <v>0</v>
      </c>
      <c r="Q80" s="38"/>
    </row>
    <row r="81" spans="1:17" ht="12.75">
      <c r="A81" s="23">
        <v>4990</v>
      </c>
      <c r="B81" s="23">
        <v>4990</v>
      </c>
      <c r="C81" s="3" t="s">
        <v>93</v>
      </c>
      <c r="D81" s="22">
        <v>3027</v>
      </c>
      <c r="E81" s="22">
        <v>0</v>
      </c>
      <c r="F81" s="22">
        <f>+E81-D81</f>
        <v>-3027</v>
      </c>
      <c r="G81" s="22">
        <v>2171</v>
      </c>
      <c r="H81" s="22">
        <v>0</v>
      </c>
      <c r="I81" s="22">
        <f>G81-H81</f>
        <v>2171</v>
      </c>
      <c r="J81" s="22">
        <v>5343</v>
      </c>
      <c r="K81" s="22">
        <v>0</v>
      </c>
      <c r="L81" s="22">
        <f>J81-K81</f>
        <v>5343</v>
      </c>
      <c r="M81" s="22">
        <v>5712</v>
      </c>
      <c r="N81" s="22">
        <v>0</v>
      </c>
      <c r="O81" s="22">
        <f>M81-N81</f>
        <v>5712</v>
      </c>
      <c r="P81" s="22">
        <v>0</v>
      </c>
      <c r="Q81" s="38"/>
    </row>
    <row r="82" spans="1:17" ht="12.75">
      <c r="A82" s="19"/>
      <c r="B82" s="19"/>
      <c r="C82" s="14" t="s">
        <v>48</v>
      </c>
      <c r="D82" s="15">
        <f>SUM(D78:D81)</f>
        <v>32414.5</v>
      </c>
      <c r="E82" s="15">
        <f aca="true" t="shared" si="25" ref="E82:P82">SUM(E78:E81)</f>
        <v>33000</v>
      </c>
      <c r="F82" s="15">
        <f t="shared" si="25"/>
        <v>585.5</v>
      </c>
      <c r="G82" s="15">
        <f t="shared" si="25"/>
        <v>31558.5</v>
      </c>
      <c r="H82" s="15">
        <f t="shared" si="25"/>
        <v>33000</v>
      </c>
      <c r="I82" s="15">
        <f t="shared" si="25"/>
        <v>-1441.5</v>
      </c>
      <c r="J82" s="15">
        <f t="shared" si="25"/>
        <v>34730.5</v>
      </c>
      <c r="K82" s="15">
        <f t="shared" si="25"/>
        <v>41000</v>
      </c>
      <c r="L82" s="15">
        <f t="shared" si="25"/>
        <v>-6269.5</v>
      </c>
      <c r="M82" s="15">
        <f t="shared" si="25"/>
        <v>221643.55</v>
      </c>
      <c r="N82" s="15">
        <f t="shared" si="25"/>
        <v>158000</v>
      </c>
      <c r="O82" s="15">
        <f t="shared" si="25"/>
        <v>63643.54999999999</v>
      </c>
      <c r="P82" s="15">
        <f t="shared" si="25"/>
        <v>158000</v>
      </c>
      <c r="Q82" s="39"/>
    </row>
    <row r="83" spans="1:17" ht="12.75">
      <c r="A83" s="23"/>
      <c r="B83" s="23"/>
      <c r="C83" s="3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38"/>
    </row>
    <row r="84" spans="1:17" ht="12.75">
      <c r="A84" s="19"/>
      <c r="B84" s="19"/>
      <c r="C84" s="14" t="s">
        <v>7</v>
      </c>
      <c r="D84" s="15">
        <f>+D82+D76+D70</f>
        <v>332939.29</v>
      </c>
      <c r="E84" s="15">
        <f aca="true" t="shared" si="26" ref="E84:P84">+E82+E76+E70</f>
        <v>453122</v>
      </c>
      <c r="F84" s="15">
        <f t="shared" si="26"/>
        <v>120182.71</v>
      </c>
      <c r="G84" s="15">
        <f t="shared" si="26"/>
        <v>348924.29</v>
      </c>
      <c r="H84" s="15">
        <f t="shared" si="26"/>
        <v>533122</v>
      </c>
      <c r="I84" s="15">
        <f t="shared" si="26"/>
        <v>-184197.71</v>
      </c>
      <c r="J84" s="15">
        <f t="shared" si="26"/>
        <v>380621.29</v>
      </c>
      <c r="K84" s="15">
        <f t="shared" si="26"/>
        <v>581122</v>
      </c>
      <c r="L84" s="15">
        <f t="shared" si="26"/>
        <v>-200500.71</v>
      </c>
      <c r="M84" s="15">
        <f t="shared" si="26"/>
        <v>668485.84</v>
      </c>
      <c r="N84" s="15">
        <f t="shared" si="26"/>
        <v>973004</v>
      </c>
      <c r="O84" s="15">
        <f t="shared" si="26"/>
        <v>-304518.16000000003</v>
      </c>
      <c r="P84" s="15">
        <f t="shared" si="26"/>
        <v>973004</v>
      </c>
      <c r="Q84" s="39" t="e">
        <f>M84-#REF!</f>
        <v>#REF!</v>
      </c>
    </row>
    <row r="85" spans="1:17" ht="12.75">
      <c r="A85" s="23"/>
      <c r="B85" s="23"/>
      <c r="C85" s="3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38"/>
    </row>
    <row r="86" spans="1:17" ht="12.75">
      <c r="A86" s="23">
        <v>4240</v>
      </c>
      <c r="B86" s="23">
        <v>4240</v>
      </c>
      <c r="C86" s="3" t="s">
        <v>87</v>
      </c>
      <c r="D86" s="22">
        <v>0</v>
      </c>
      <c r="E86" s="22">
        <v>0</v>
      </c>
      <c r="F86" s="22">
        <f aca="true" t="shared" si="27" ref="F86:F108">+E86-D86</f>
        <v>0</v>
      </c>
      <c r="G86" s="22">
        <v>0</v>
      </c>
      <c r="H86" s="22">
        <v>0</v>
      </c>
      <c r="I86" s="22">
        <f aca="true" t="shared" si="28" ref="I86:I108">G86-H86</f>
        <v>0</v>
      </c>
      <c r="J86" s="22">
        <v>0</v>
      </c>
      <c r="K86" s="22">
        <v>0</v>
      </c>
      <c r="L86" s="22">
        <f aca="true" t="shared" si="29" ref="L86:L108">J86-K86</f>
        <v>0</v>
      </c>
      <c r="M86" s="22">
        <v>0</v>
      </c>
      <c r="N86" s="22">
        <v>0</v>
      </c>
      <c r="O86" s="22">
        <f aca="true" t="shared" si="30" ref="O86:O108">M86-N86</f>
        <v>0</v>
      </c>
      <c r="P86" s="22">
        <v>0</v>
      </c>
      <c r="Q86" s="38" t="e">
        <f>M86-#REF!</f>
        <v>#REF!</v>
      </c>
    </row>
    <row r="87" spans="1:17" ht="12.75">
      <c r="A87" s="23">
        <v>4250</v>
      </c>
      <c r="B87" s="23">
        <v>4250</v>
      </c>
      <c r="C87" s="3" t="s">
        <v>89</v>
      </c>
      <c r="D87" s="22">
        <v>0</v>
      </c>
      <c r="E87" s="22">
        <v>0</v>
      </c>
      <c r="F87" s="22">
        <f t="shared" si="27"/>
        <v>0</v>
      </c>
      <c r="G87" s="22">
        <v>0</v>
      </c>
      <c r="H87" s="22">
        <v>0</v>
      </c>
      <c r="I87" s="22">
        <f>G87-H87</f>
        <v>0</v>
      </c>
      <c r="J87" s="22">
        <v>0</v>
      </c>
      <c r="K87" s="22">
        <v>0</v>
      </c>
      <c r="L87" s="22">
        <f>J87-K87</f>
        <v>0</v>
      </c>
      <c r="M87" s="22">
        <v>0</v>
      </c>
      <c r="N87" s="22">
        <v>0</v>
      </c>
      <c r="O87" s="22">
        <f>M87-N87</f>
        <v>0</v>
      </c>
      <c r="P87" s="22">
        <v>0</v>
      </c>
      <c r="Q87" s="38" t="e">
        <f>M87-#REF!</f>
        <v>#REF!</v>
      </c>
    </row>
    <row r="88" spans="1:17" ht="12.75">
      <c r="A88" s="23">
        <v>5000</v>
      </c>
      <c r="B88" s="23">
        <v>5000</v>
      </c>
      <c r="C88" s="3" t="s">
        <v>94</v>
      </c>
      <c r="D88" s="22">
        <v>0</v>
      </c>
      <c r="E88" s="22">
        <v>0</v>
      </c>
      <c r="F88" s="22">
        <f t="shared" si="27"/>
        <v>0</v>
      </c>
      <c r="G88" s="22">
        <v>0</v>
      </c>
      <c r="H88" s="22">
        <v>0</v>
      </c>
      <c r="I88" s="22">
        <f>G88-H88</f>
        <v>0</v>
      </c>
      <c r="J88" s="22">
        <v>0</v>
      </c>
      <c r="K88" s="22">
        <v>0</v>
      </c>
      <c r="L88" s="22">
        <f>J88-K88</f>
        <v>0</v>
      </c>
      <c r="M88" s="22">
        <v>0</v>
      </c>
      <c r="N88" s="22">
        <v>0</v>
      </c>
      <c r="O88" s="22">
        <f>M88-N88</f>
        <v>0</v>
      </c>
      <c r="P88" s="22">
        <v>0</v>
      </c>
      <c r="Q88" s="38" t="e">
        <f>M88-#REF!</f>
        <v>#REF!</v>
      </c>
    </row>
    <row r="89" spans="1:17" ht="12.75">
      <c r="A89" s="23">
        <v>5006</v>
      </c>
      <c r="B89" s="23">
        <v>5006</v>
      </c>
      <c r="C89" s="3" t="s">
        <v>155</v>
      </c>
      <c r="D89" s="22">
        <v>0</v>
      </c>
      <c r="E89" s="22">
        <v>0</v>
      </c>
      <c r="F89" s="22">
        <f t="shared" si="27"/>
        <v>0</v>
      </c>
      <c r="G89" s="22">
        <v>0</v>
      </c>
      <c r="H89" s="22">
        <v>0</v>
      </c>
      <c r="I89" s="22">
        <f>G89-H89</f>
        <v>0</v>
      </c>
      <c r="J89" s="22">
        <v>0</v>
      </c>
      <c r="K89" s="22">
        <v>0</v>
      </c>
      <c r="L89" s="22">
        <f>J89-K89</f>
        <v>0</v>
      </c>
      <c r="M89" s="22">
        <v>0</v>
      </c>
      <c r="N89" s="22">
        <v>0</v>
      </c>
      <c r="O89" s="22">
        <f>M89-N89</f>
        <v>0</v>
      </c>
      <c r="P89" s="22">
        <v>0</v>
      </c>
      <c r="Q89" s="38" t="e">
        <f>M89-#REF!</f>
        <v>#REF!</v>
      </c>
    </row>
    <row r="90" spans="1:17" ht="12.75">
      <c r="A90" s="23">
        <v>5007</v>
      </c>
      <c r="B90" s="23">
        <v>5007</v>
      </c>
      <c r="C90" s="3" t="s">
        <v>36</v>
      </c>
      <c r="D90" s="22">
        <v>0</v>
      </c>
      <c r="E90" s="22">
        <v>0</v>
      </c>
      <c r="F90" s="22">
        <f t="shared" si="27"/>
        <v>0</v>
      </c>
      <c r="G90" s="22">
        <v>0</v>
      </c>
      <c r="H90" s="22">
        <v>0</v>
      </c>
      <c r="I90" s="22">
        <f t="shared" si="28"/>
        <v>0</v>
      </c>
      <c r="J90" s="22">
        <v>0</v>
      </c>
      <c r="K90" s="22">
        <v>0</v>
      </c>
      <c r="L90" s="22">
        <f t="shared" si="29"/>
        <v>0</v>
      </c>
      <c r="M90" s="22">
        <v>0</v>
      </c>
      <c r="N90" s="22">
        <v>0</v>
      </c>
      <c r="O90" s="22">
        <f t="shared" si="30"/>
        <v>0</v>
      </c>
      <c r="P90" s="22">
        <v>0</v>
      </c>
      <c r="Q90" s="38" t="e">
        <f>M90-#REF!</f>
        <v>#REF!</v>
      </c>
    </row>
    <row r="91" spans="1:17" ht="12.75">
      <c r="A91" s="23">
        <v>5010</v>
      </c>
      <c r="B91" s="23">
        <v>5010</v>
      </c>
      <c r="C91" s="3" t="s">
        <v>95</v>
      </c>
      <c r="D91" s="22">
        <v>0</v>
      </c>
      <c r="E91" s="22">
        <v>0</v>
      </c>
      <c r="F91" s="22">
        <f t="shared" si="27"/>
        <v>0</v>
      </c>
      <c r="G91" s="22">
        <v>0</v>
      </c>
      <c r="H91" s="22">
        <v>0</v>
      </c>
      <c r="I91" s="22">
        <f t="shared" si="28"/>
        <v>0</v>
      </c>
      <c r="J91" s="22">
        <v>0</v>
      </c>
      <c r="K91" s="22">
        <v>0</v>
      </c>
      <c r="L91" s="22">
        <f t="shared" si="29"/>
        <v>0</v>
      </c>
      <c r="M91" s="22">
        <v>0</v>
      </c>
      <c r="N91" s="22">
        <v>0</v>
      </c>
      <c r="O91" s="22">
        <f t="shared" si="30"/>
        <v>0</v>
      </c>
      <c r="P91" s="22">
        <v>0</v>
      </c>
      <c r="Q91" s="38" t="e">
        <f>M91-#REF!</f>
        <v>#REF!</v>
      </c>
    </row>
    <row r="92" spans="1:17" ht="12.75">
      <c r="A92" s="23">
        <v>5040</v>
      </c>
      <c r="B92" s="23">
        <v>5040</v>
      </c>
      <c r="C92" s="3" t="s">
        <v>26</v>
      </c>
      <c r="D92" s="22">
        <v>0</v>
      </c>
      <c r="E92" s="22">
        <v>0</v>
      </c>
      <c r="F92" s="22">
        <f t="shared" si="27"/>
        <v>0</v>
      </c>
      <c r="G92" s="22">
        <v>0</v>
      </c>
      <c r="H92" s="22">
        <v>0</v>
      </c>
      <c r="I92" s="22">
        <f t="shared" si="28"/>
        <v>0</v>
      </c>
      <c r="J92" s="22">
        <v>0</v>
      </c>
      <c r="K92" s="22">
        <v>0</v>
      </c>
      <c r="L92" s="22">
        <f t="shared" si="29"/>
        <v>0</v>
      </c>
      <c r="M92" s="22">
        <v>0</v>
      </c>
      <c r="N92" s="22">
        <v>0</v>
      </c>
      <c r="O92" s="22">
        <f t="shared" si="30"/>
        <v>0</v>
      </c>
      <c r="P92" s="22">
        <v>0</v>
      </c>
      <c r="Q92" s="38" t="e">
        <f>M92-#REF!</f>
        <v>#REF!</v>
      </c>
    </row>
    <row r="93" spans="1:17" ht="12.75">
      <c r="A93" s="23">
        <v>5090</v>
      </c>
      <c r="B93" s="23">
        <v>5090</v>
      </c>
      <c r="C93" s="3" t="s">
        <v>96</v>
      </c>
      <c r="D93" s="22">
        <v>0</v>
      </c>
      <c r="E93" s="22">
        <v>0</v>
      </c>
      <c r="F93" s="22">
        <f t="shared" si="27"/>
        <v>0</v>
      </c>
      <c r="G93" s="22">
        <v>0</v>
      </c>
      <c r="H93" s="22">
        <v>0</v>
      </c>
      <c r="I93" s="22">
        <f t="shared" si="28"/>
        <v>0</v>
      </c>
      <c r="J93" s="22">
        <v>0</v>
      </c>
      <c r="K93" s="22">
        <v>0</v>
      </c>
      <c r="L93" s="22">
        <f t="shared" si="29"/>
        <v>0</v>
      </c>
      <c r="M93" s="22">
        <v>0</v>
      </c>
      <c r="N93" s="22">
        <v>0</v>
      </c>
      <c r="O93" s="22">
        <f t="shared" si="30"/>
        <v>0</v>
      </c>
      <c r="P93" s="22">
        <v>0</v>
      </c>
      <c r="Q93" s="38" t="e">
        <f>M93-#REF!</f>
        <v>#REF!</v>
      </c>
    </row>
    <row r="94" spans="1:17" ht="12.75">
      <c r="A94" s="23">
        <v>5100</v>
      </c>
      <c r="B94" s="23">
        <v>5100</v>
      </c>
      <c r="C94" s="3" t="s">
        <v>31</v>
      </c>
      <c r="D94" s="22">
        <v>98688</v>
      </c>
      <c r="E94" s="22">
        <v>100000</v>
      </c>
      <c r="F94" s="22">
        <f t="shared" si="27"/>
        <v>1312</v>
      </c>
      <c r="G94" s="22">
        <v>103929</v>
      </c>
      <c r="H94" s="22">
        <v>130000</v>
      </c>
      <c r="I94" s="22">
        <f t="shared" si="28"/>
        <v>-26071</v>
      </c>
      <c r="J94" s="22">
        <v>103929</v>
      </c>
      <c r="K94" s="22">
        <v>140000</v>
      </c>
      <c r="L94" s="22">
        <f t="shared" si="29"/>
        <v>-36071</v>
      </c>
      <c r="M94" s="22">
        <v>162014</v>
      </c>
      <c r="N94" s="22">
        <v>180000</v>
      </c>
      <c r="O94" s="22">
        <f t="shared" si="30"/>
        <v>-17986</v>
      </c>
      <c r="P94" s="22">
        <v>180000</v>
      </c>
      <c r="Q94" s="38" t="e">
        <f>M94-#REF!</f>
        <v>#REF!</v>
      </c>
    </row>
    <row r="95" spans="1:17" ht="12.75">
      <c r="A95" s="23">
        <v>5180</v>
      </c>
      <c r="B95" s="23">
        <v>5180</v>
      </c>
      <c r="C95" s="3" t="s">
        <v>97</v>
      </c>
      <c r="D95" s="22">
        <v>0</v>
      </c>
      <c r="E95" s="22">
        <v>0</v>
      </c>
      <c r="F95" s="22">
        <f t="shared" si="27"/>
        <v>0</v>
      </c>
      <c r="G95" s="22">
        <v>0</v>
      </c>
      <c r="H95" s="22">
        <v>0</v>
      </c>
      <c r="I95" s="22">
        <f t="shared" si="28"/>
        <v>0</v>
      </c>
      <c r="J95" s="22">
        <v>0</v>
      </c>
      <c r="K95" s="22">
        <v>0</v>
      </c>
      <c r="L95" s="22">
        <f t="shared" si="29"/>
        <v>0</v>
      </c>
      <c r="M95" s="22">
        <v>0</v>
      </c>
      <c r="N95" s="22">
        <v>0</v>
      </c>
      <c r="O95" s="22">
        <f t="shared" si="30"/>
        <v>0</v>
      </c>
      <c r="P95" s="22">
        <v>0</v>
      </c>
      <c r="Q95" s="38" t="e">
        <f>M95-#REF!</f>
        <v>#REF!</v>
      </c>
    </row>
    <row r="96" spans="1:17" ht="12.75">
      <c r="A96" s="23">
        <v>5182</v>
      </c>
      <c r="B96" s="23">
        <v>5182</v>
      </c>
      <c r="C96" s="3" t="s">
        <v>98</v>
      </c>
      <c r="D96" s="22">
        <v>0</v>
      </c>
      <c r="E96" s="22">
        <v>0</v>
      </c>
      <c r="F96" s="22">
        <f t="shared" si="27"/>
        <v>0</v>
      </c>
      <c r="G96" s="22">
        <v>0</v>
      </c>
      <c r="H96" s="22">
        <v>0</v>
      </c>
      <c r="I96" s="22">
        <f t="shared" si="28"/>
        <v>0</v>
      </c>
      <c r="J96" s="22">
        <v>0</v>
      </c>
      <c r="K96" s="22">
        <v>0</v>
      </c>
      <c r="L96" s="22">
        <f t="shared" si="29"/>
        <v>0</v>
      </c>
      <c r="M96" s="22">
        <v>0</v>
      </c>
      <c r="N96" s="22">
        <v>0</v>
      </c>
      <c r="O96" s="22">
        <f t="shared" si="30"/>
        <v>0</v>
      </c>
      <c r="P96" s="22">
        <v>0</v>
      </c>
      <c r="Q96" s="38" t="e">
        <f>M96-#REF!</f>
        <v>#REF!</v>
      </c>
    </row>
    <row r="97" spans="1:17" ht="12.75">
      <c r="A97" s="23">
        <v>5210</v>
      </c>
      <c r="B97" s="23">
        <v>5210</v>
      </c>
      <c r="C97" s="3" t="s">
        <v>99</v>
      </c>
      <c r="D97" s="22">
        <v>0</v>
      </c>
      <c r="E97" s="22">
        <v>0</v>
      </c>
      <c r="F97" s="22">
        <f t="shared" si="27"/>
        <v>0</v>
      </c>
      <c r="G97" s="22">
        <v>0</v>
      </c>
      <c r="H97" s="22">
        <v>0</v>
      </c>
      <c r="I97" s="22">
        <f t="shared" si="28"/>
        <v>0</v>
      </c>
      <c r="J97" s="22">
        <v>0</v>
      </c>
      <c r="K97" s="22">
        <v>0</v>
      </c>
      <c r="L97" s="22">
        <f t="shared" si="29"/>
        <v>0</v>
      </c>
      <c r="M97" s="22">
        <v>0</v>
      </c>
      <c r="N97" s="22">
        <v>0</v>
      </c>
      <c r="O97" s="22">
        <f t="shared" si="30"/>
        <v>0</v>
      </c>
      <c r="P97" s="22">
        <v>0</v>
      </c>
      <c r="Q97" s="38" t="e">
        <f>M97-#REF!</f>
        <v>#REF!</v>
      </c>
    </row>
    <row r="98" spans="1:17" ht="12.75">
      <c r="A98" s="23">
        <v>5230</v>
      </c>
      <c r="B98" s="23">
        <v>5230</v>
      </c>
      <c r="C98" s="3" t="s">
        <v>32</v>
      </c>
      <c r="D98" s="22">
        <v>0</v>
      </c>
      <c r="E98" s="22">
        <v>0</v>
      </c>
      <c r="F98" s="22">
        <f t="shared" si="27"/>
        <v>0</v>
      </c>
      <c r="G98" s="22">
        <v>0</v>
      </c>
      <c r="H98" s="22">
        <v>0</v>
      </c>
      <c r="I98" s="22">
        <f t="shared" si="28"/>
        <v>0</v>
      </c>
      <c r="J98" s="22">
        <v>0</v>
      </c>
      <c r="K98" s="22">
        <v>0</v>
      </c>
      <c r="L98" s="22">
        <f t="shared" si="29"/>
        <v>0</v>
      </c>
      <c r="M98" s="22">
        <v>0</v>
      </c>
      <c r="N98" s="22">
        <v>0</v>
      </c>
      <c r="O98" s="22">
        <f t="shared" si="30"/>
        <v>0</v>
      </c>
      <c r="P98" s="22">
        <v>0</v>
      </c>
      <c r="Q98" s="38" t="e">
        <f>M98-#REF!</f>
        <v>#REF!</v>
      </c>
    </row>
    <row r="99" spans="1:17" ht="12.75">
      <c r="A99" s="23">
        <v>5231</v>
      </c>
      <c r="B99" s="23">
        <v>5231</v>
      </c>
      <c r="C99" s="3" t="s">
        <v>33</v>
      </c>
      <c r="D99" s="22">
        <v>0</v>
      </c>
      <c r="E99" s="22">
        <v>0</v>
      </c>
      <c r="F99" s="22">
        <f t="shared" si="27"/>
        <v>0</v>
      </c>
      <c r="G99" s="22">
        <v>0</v>
      </c>
      <c r="H99" s="22">
        <v>0</v>
      </c>
      <c r="I99" s="22">
        <f t="shared" si="28"/>
        <v>0</v>
      </c>
      <c r="J99" s="22">
        <v>0</v>
      </c>
      <c r="K99" s="22">
        <v>0</v>
      </c>
      <c r="L99" s="22">
        <f t="shared" si="29"/>
        <v>0</v>
      </c>
      <c r="M99" s="22">
        <v>0</v>
      </c>
      <c r="N99" s="22">
        <v>0</v>
      </c>
      <c r="O99" s="22">
        <f t="shared" si="30"/>
        <v>0</v>
      </c>
      <c r="P99" s="22">
        <v>0</v>
      </c>
      <c r="Q99" s="38" t="e">
        <f>M99-#REF!</f>
        <v>#REF!</v>
      </c>
    </row>
    <row r="100" spans="1:17" ht="12.75">
      <c r="A100" s="23">
        <v>5250</v>
      </c>
      <c r="B100" s="23">
        <v>5250</v>
      </c>
      <c r="C100" s="3" t="s">
        <v>100</v>
      </c>
      <c r="D100" s="22">
        <v>0</v>
      </c>
      <c r="E100" s="22">
        <v>0</v>
      </c>
      <c r="F100" s="22">
        <f t="shared" si="27"/>
        <v>0</v>
      </c>
      <c r="G100" s="22">
        <v>0</v>
      </c>
      <c r="H100" s="22">
        <v>0</v>
      </c>
      <c r="I100" s="22">
        <f t="shared" si="28"/>
        <v>0</v>
      </c>
      <c r="J100" s="22">
        <v>0</v>
      </c>
      <c r="K100" s="22">
        <v>0</v>
      </c>
      <c r="L100" s="22">
        <f t="shared" si="29"/>
        <v>0</v>
      </c>
      <c r="M100" s="22">
        <v>0</v>
      </c>
      <c r="N100" s="22">
        <v>0</v>
      </c>
      <c r="O100" s="22">
        <f t="shared" si="30"/>
        <v>0</v>
      </c>
      <c r="P100" s="22">
        <v>0</v>
      </c>
      <c r="Q100" s="38" t="e">
        <f>M100-#REF!</f>
        <v>#REF!</v>
      </c>
    </row>
    <row r="101" spans="1:17" ht="12.75">
      <c r="A101" s="23">
        <v>5290</v>
      </c>
      <c r="B101" s="23">
        <v>5290</v>
      </c>
      <c r="C101" s="3" t="s">
        <v>101</v>
      </c>
      <c r="D101" s="22">
        <v>0</v>
      </c>
      <c r="E101" s="22">
        <v>0</v>
      </c>
      <c r="F101" s="22">
        <f t="shared" si="27"/>
        <v>0</v>
      </c>
      <c r="G101" s="22">
        <v>0</v>
      </c>
      <c r="H101" s="22">
        <v>0</v>
      </c>
      <c r="I101" s="22">
        <f t="shared" si="28"/>
        <v>0</v>
      </c>
      <c r="J101" s="22">
        <v>0</v>
      </c>
      <c r="K101" s="22">
        <v>0</v>
      </c>
      <c r="L101" s="22">
        <f t="shared" si="29"/>
        <v>0</v>
      </c>
      <c r="M101" s="22">
        <v>0</v>
      </c>
      <c r="N101" s="22">
        <v>0</v>
      </c>
      <c r="O101" s="22">
        <f t="shared" si="30"/>
        <v>0</v>
      </c>
      <c r="P101" s="22">
        <v>0</v>
      </c>
      <c r="Q101" s="38" t="e">
        <f>M101-#REF!</f>
        <v>#REF!</v>
      </c>
    </row>
    <row r="102" spans="1:17" ht="12.75">
      <c r="A102" s="23">
        <v>5330</v>
      </c>
      <c r="B102" s="23">
        <v>5330</v>
      </c>
      <c r="C102" s="3" t="s">
        <v>102</v>
      </c>
      <c r="D102" s="22">
        <v>0</v>
      </c>
      <c r="E102" s="22">
        <v>0</v>
      </c>
      <c r="F102" s="22">
        <f t="shared" si="27"/>
        <v>0</v>
      </c>
      <c r="G102" s="22">
        <v>0</v>
      </c>
      <c r="H102" s="22">
        <v>0</v>
      </c>
      <c r="I102" s="22">
        <f t="shared" si="28"/>
        <v>0</v>
      </c>
      <c r="J102" s="22">
        <v>0</v>
      </c>
      <c r="K102" s="22">
        <v>0</v>
      </c>
      <c r="L102" s="22">
        <f t="shared" si="29"/>
        <v>0</v>
      </c>
      <c r="M102" s="22">
        <v>0</v>
      </c>
      <c r="N102" s="22">
        <v>0</v>
      </c>
      <c r="O102" s="22">
        <f t="shared" si="30"/>
        <v>0</v>
      </c>
      <c r="P102" s="22">
        <v>0</v>
      </c>
      <c r="Q102" s="38" t="e">
        <f>M102-#REF!</f>
        <v>#REF!</v>
      </c>
    </row>
    <row r="103" spans="1:17" ht="12.75">
      <c r="A103" s="23">
        <v>5400</v>
      </c>
      <c r="B103" s="23">
        <v>5400</v>
      </c>
      <c r="C103" s="3" t="s">
        <v>103</v>
      </c>
      <c r="D103" s="22">
        <v>0</v>
      </c>
      <c r="E103" s="22">
        <v>0</v>
      </c>
      <c r="F103" s="22">
        <f t="shared" si="27"/>
        <v>0</v>
      </c>
      <c r="G103" s="22">
        <v>0</v>
      </c>
      <c r="H103" s="22">
        <v>0</v>
      </c>
      <c r="I103" s="22">
        <f t="shared" si="28"/>
        <v>0</v>
      </c>
      <c r="J103" s="22">
        <v>0</v>
      </c>
      <c r="K103" s="22">
        <v>0</v>
      </c>
      <c r="L103" s="22">
        <f t="shared" si="29"/>
        <v>0</v>
      </c>
      <c r="M103" s="22">
        <v>0</v>
      </c>
      <c r="N103" s="22">
        <v>0</v>
      </c>
      <c r="O103" s="22">
        <f t="shared" si="30"/>
        <v>0</v>
      </c>
      <c r="P103" s="22">
        <v>0</v>
      </c>
      <c r="Q103" s="38" t="e">
        <f>M103-#REF!</f>
        <v>#REF!</v>
      </c>
    </row>
    <row r="104" spans="1:17" ht="12.75">
      <c r="A104" s="23">
        <v>5425</v>
      </c>
      <c r="B104" s="23">
        <v>5425</v>
      </c>
      <c r="C104" s="3" t="s">
        <v>104</v>
      </c>
      <c r="D104" s="22">
        <v>0</v>
      </c>
      <c r="E104" s="22">
        <v>0</v>
      </c>
      <c r="F104" s="22">
        <f t="shared" si="27"/>
        <v>0</v>
      </c>
      <c r="G104" s="22">
        <v>0</v>
      </c>
      <c r="H104" s="22">
        <v>0</v>
      </c>
      <c r="I104" s="22">
        <f t="shared" si="28"/>
        <v>0</v>
      </c>
      <c r="J104" s="22">
        <v>0</v>
      </c>
      <c r="K104" s="22">
        <v>0</v>
      </c>
      <c r="L104" s="22">
        <f t="shared" si="29"/>
        <v>0</v>
      </c>
      <c r="M104" s="22">
        <v>0</v>
      </c>
      <c r="N104" s="22">
        <v>0</v>
      </c>
      <c r="O104" s="22">
        <f t="shared" si="30"/>
        <v>0</v>
      </c>
      <c r="P104" s="22">
        <v>0</v>
      </c>
      <c r="Q104" s="38" t="e">
        <f>M104-#REF!</f>
        <v>#REF!</v>
      </c>
    </row>
    <row r="105" spans="1:17" ht="12.75">
      <c r="A105" s="23">
        <v>5800</v>
      </c>
      <c r="B105" s="23">
        <v>5800</v>
      </c>
      <c r="C105" s="3" t="s">
        <v>34</v>
      </c>
      <c r="D105" s="22">
        <v>0</v>
      </c>
      <c r="E105" s="22">
        <v>0</v>
      </c>
      <c r="F105" s="22">
        <f t="shared" si="27"/>
        <v>0</v>
      </c>
      <c r="G105" s="22">
        <v>0</v>
      </c>
      <c r="H105" s="22">
        <v>0</v>
      </c>
      <c r="I105" s="22">
        <f t="shared" si="28"/>
        <v>0</v>
      </c>
      <c r="J105" s="22">
        <v>0</v>
      </c>
      <c r="K105" s="22">
        <v>0</v>
      </c>
      <c r="L105" s="22">
        <f t="shared" si="29"/>
        <v>0</v>
      </c>
      <c r="M105" s="22">
        <v>0</v>
      </c>
      <c r="N105" s="22">
        <v>0</v>
      </c>
      <c r="O105" s="22">
        <f t="shared" si="30"/>
        <v>0</v>
      </c>
      <c r="P105" s="22">
        <v>0</v>
      </c>
      <c r="Q105" s="38" t="e">
        <f>M105-#REF!</f>
        <v>#REF!</v>
      </c>
    </row>
    <row r="106" spans="1:17" ht="12.75">
      <c r="A106" s="23">
        <v>5950</v>
      </c>
      <c r="B106" s="23">
        <v>5950</v>
      </c>
      <c r="C106" s="36" t="s">
        <v>105</v>
      </c>
      <c r="D106" s="22">
        <v>0</v>
      </c>
      <c r="E106" s="22">
        <v>0</v>
      </c>
      <c r="F106" s="22">
        <f t="shared" si="27"/>
        <v>0</v>
      </c>
      <c r="G106" s="22">
        <v>0</v>
      </c>
      <c r="H106" s="22">
        <v>0</v>
      </c>
      <c r="I106" s="22">
        <f t="shared" si="28"/>
        <v>0</v>
      </c>
      <c r="J106" s="22">
        <v>0</v>
      </c>
      <c r="K106" s="22">
        <v>0</v>
      </c>
      <c r="L106" s="22">
        <f t="shared" si="29"/>
        <v>0</v>
      </c>
      <c r="M106" s="22">
        <v>0</v>
      </c>
      <c r="N106" s="22">
        <v>10000</v>
      </c>
      <c r="O106" s="22">
        <f t="shared" si="30"/>
        <v>-10000</v>
      </c>
      <c r="P106" s="22">
        <v>10000</v>
      </c>
      <c r="Q106" s="38" t="e">
        <f>M106-#REF!</f>
        <v>#REF!</v>
      </c>
    </row>
    <row r="107" spans="1:17" ht="12.75">
      <c r="A107" s="23">
        <v>5990</v>
      </c>
      <c r="B107" s="23">
        <v>5990</v>
      </c>
      <c r="C107" s="3" t="s">
        <v>106</v>
      </c>
      <c r="D107" s="22">
        <v>0</v>
      </c>
      <c r="E107" s="22">
        <v>0</v>
      </c>
      <c r="F107" s="22">
        <f t="shared" si="27"/>
        <v>0</v>
      </c>
      <c r="G107" s="22">
        <v>0</v>
      </c>
      <c r="H107" s="22">
        <v>0</v>
      </c>
      <c r="I107" s="22">
        <f>G107-H107</f>
        <v>0</v>
      </c>
      <c r="J107" s="22">
        <v>0</v>
      </c>
      <c r="K107" s="22">
        <v>0</v>
      </c>
      <c r="L107" s="22">
        <f>J107-K107</f>
        <v>0</v>
      </c>
      <c r="M107" s="22">
        <v>0</v>
      </c>
      <c r="N107" s="22">
        <v>0</v>
      </c>
      <c r="O107" s="22">
        <f>M107-N107</f>
        <v>0</v>
      </c>
      <c r="P107" s="22">
        <v>0</v>
      </c>
      <c r="Q107" s="38" t="e">
        <f>M107-#REF!</f>
        <v>#REF!</v>
      </c>
    </row>
    <row r="108" spans="1:17" ht="12.75">
      <c r="A108" s="23">
        <v>7100</v>
      </c>
      <c r="B108" s="23">
        <v>7100</v>
      </c>
      <c r="C108" s="3" t="s">
        <v>128</v>
      </c>
      <c r="D108" s="22">
        <v>0</v>
      </c>
      <c r="E108" s="22">
        <v>0</v>
      </c>
      <c r="F108" s="22">
        <f t="shared" si="27"/>
        <v>0</v>
      </c>
      <c r="G108" s="22">
        <v>0</v>
      </c>
      <c r="H108" s="22">
        <v>0</v>
      </c>
      <c r="I108" s="22">
        <f t="shared" si="28"/>
        <v>0</v>
      </c>
      <c r="J108" s="22">
        <v>0</v>
      </c>
      <c r="K108" s="22">
        <v>0</v>
      </c>
      <c r="L108" s="22">
        <f t="shared" si="29"/>
        <v>0</v>
      </c>
      <c r="M108" s="22">
        <v>0</v>
      </c>
      <c r="N108" s="22">
        <v>0</v>
      </c>
      <c r="O108" s="22">
        <f t="shared" si="30"/>
        <v>0</v>
      </c>
      <c r="P108" s="22">
        <v>0</v>
      </c>
      <c r="Q108" s="38" t="e">
        <f>M108-#REF!</f>
        <v>#REF!</v>
      </c>
    </row>
    <row r="109" spans="1:17" ht="12.75">
      <c r="A109" s="19"/>
      <c r="B109" s="19"/>
      <c r="C109" s="14" t="s">
        <v>8</v>
      </c>
      <c r="D109" s="15">
        <f>SUM(D86:D108)</f>
        <v>98688</v>
      </c>
      <c r="E109" s="15">
        <f aca="true" t="shared" si="31" ref="E109:P109">SUM(E86:E108)</f>
        <v>100000</v>
      </c>
      <c r="F109" s="15">
        <f t="shared" si="31"/>
        <v>1312</v>
      </c>
      <c r="G109" s="15">
        <f t="shared" si="31"/>
        <v>103929</v>
      </c>
      <c r="H109" s="15">
        <f t="shared" si="31"/>
        <v>130000</v>
      </c>
      <c r="I109" s="15">
        <f t="shared" si="31"/>
        <v>-26071</v>
      </c>
      <c r="J109" s="15">
        <f t="shared" si="31"/>
        <v>103929</v>
      </c>
      <c r="K109" s="15">
        <f t="shared" si="31"/>
        <v>140000</v>
      </c>
      <c r="L109" s="15">
        <f t="shared" si="31"/>
        <v>-36071</v>
      </c>
      <c r="M109" s="15">
        <f t="shared" si="31"/>
        <v>162014</v>
      </c>
      <c r="N109" s="15">
        <f t="shared" si="31"/>
        <v>190000</v>
      </c>
      <c r="O109" s="15">
        <f t="shared" si="31"/>
        <v>-27986</v>
      </c>
      <c r="P109" s="15">
        <f t="shared" si="31"/>
        <v>190000</v>
      </c>
      <c r="Q109" s="39" t="e">
        <f>M109-#REF!</f>
        <v>#REF!</v>
      </c>
    </row>
    <row r="110" spans="1:17" ht="12.75">
      <c r="A110" s="23"/>
      <c r="B110" s="23"/>
      <c r="C110" s="3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38"/>
    </row>
    <row r="111" spans="1:17" ht="12.75">
      <c r="A111" s="23">
        <v>4120</v>
      </c>
      <c r="B111" s="23">
        <v>4120</v>
      </c>
      <c r="C111" s="3" t="s">
        <v>107</v>
      </c>
      <c r="D111" s="22">
        <v>0</v>
      </c>
      <c r="E111" s="22">
        <v>0</v>
      </c>
      <c r="F111" s="22">
        <f aca="true" t="shared" si="32" ref="F111:F147">+E111-D111</f>
        <v>0</v>
      </c>
      <c r="G111" s="22">
        <v>0</v>
      </c>
      <c r="H111" s="22">
        <v>0</v>
      </c>
      <c r="I111" s="22">
        <f aca="true" t="shared" si="33" ref="I111:I147">G111-H111</f>
        <v>0</v>
      </c>
      <c r="J111" s="22">
        <v>0</v>
      </c>
      <c r="K111" s="22">
        <v>0</v>
      </c>
      <c r="L111" s="22">
        <f aca="true" t="shared" si="34" ref="L111:L147">J111-K111</f>
        <v>0</v>
      </c>
      <c r="M111" s="22">
        <v>0</v>
      </c>
      <c r="N111" s="22">
        <v>0</v>
      </c>
      <c r="O111" s="22">
        <f aca="true" t="shared" si="35" ref="O111:O147">M111-N111</f>
        <v>0</v>
      </c>
      <c r="P111" s="22">
        <v>0</v>
      </c>
      <c r="Q111" s="38" t="e">
        <f>M111-#REF!</f>
        <v>#REF!</v>
      </c>
    </row>
    <row r="112" spans="1:17" ht="12.75">
      <c r="A112" s="23">
        <v>6320</v>
      </c>
      <c r="B112" s="23">
        <v>6320</v>
      </c>
      <c r="C112" s="3" t="s">
        <v>107</v>
      </c>
      <c r="D112" s="22">
        <v>0</v>
      </c>
      <c r="E112" s="22">
        <v>2000</v>
      </c>
      <c r="F112" s="22">
        <f t="shared" si="32"/>
        <v>2000</v>
      </c>
      <c r="G112" s="22">
        <v>0</v>
      </c>
      <c r="H112" s="22">
        <v>2000</v>
      </c>
      <c r="I112" s="22">
        <f>G112-H112</f>
        <v>-2000</v>
      </c>
      <c r="J112" s="22">
        <v>0</v>
      </c>
      <c r="K112" s="22">
        <v>2000</v>
      </c>
      <c r="L112" s="22">
        <f>J112-K112</f>
        <v>-2000</v>
      </c>
      <c r="M112" s="22">
        <v>0</v>
      </c>
      <c r="N112" s="22">
        <v>2000</v>
      </c>
      <c r="O112" s="22">
        <f>M112-N112</f>
        <v>-2000</v>
      </c>
      <c r="P112" s="22">
        <v>2000</v>
      </c>
      <c r="Q112" s="38" t="e">
        <f>M112-#REF!</f>
        <v>#REF!</v>
      </c>
    </row>
    <row r="113" spans="1:17" ht="12.75">
      <c r="A113" s="23">
        <v>6340</v>
      </c>
      <c r="B113" s="23">
        <v>6340</v>
      </c>
      <c r="C113" s="3" t="s">
        <v>108</v>
      </c>
      <c r="D113" s="22">
        <v>0</v>
      </c>
      <c r="E113" s="22">
        <v>0</v>
      </c>
      <c r="F113" s="22">
        <f t="shared" si="32"/>
        <v>0</v>
      </c>
      <c r="G113" s="22">
        <v>0</v>
      </c>
      <c r="H113" s="22">
        <v>0</v>
      </c>
      <c r="I113" s="22">
        <f t="shared" si="33"/>
        <v>0</v>
      </c>
      <c r="J113" s="22">
        <v>0</v>
      </c>
      <c r="K113" s="22">
        <v>0</v>
      </c>
      <c r="L113" s="22">
        <f t="shared" si="34"/>
        <v>0</v>
      </c>
      <c r="M113" s="22">
        <v>0</v>
      </c>
      <c r="N113" s="22">
        <v>0</v>
      </c>
      <c r="O113" s="22">
        <f t="shared" si="35"/>
        <v>0</v>
      </c>
      <c r="P113" s="22">
        <v>0</v>
      </c>
      <c r="Q113" s="38" t="e">
        <f>M113-#REF!</f>
        <v>#REF!</v>
      </c>
    </row>
    <row r="114" spans="1:17" ht="12.75">
      <c r="A114" s="23">
        <v>6420</v>
      </c>
      <c r="B114" s="23">
        <v>6420</v>
      </c>
      <c r="C114" s="3" t="s">
        <v>109</v>
      </c>
      <c r="D114" s="22">
        <v>0</v>
      </c>
      <c r="E114" s="22">
        <v>0</v>
      </c>
      <c r="F114" s="22">
        <f t="shared" si="32"/>
        <v>0</v>
      </c>
      <c r="G114" s="22">
        <v>0</v>
      </c>
      <c r="H114" s="22">
        <v>0</v>
      </c>
      <c r="I114" s="22">
        <f t="shared" si="33"/>
        <v>0</v>
      </c>
      <c r="J114" s="22">
        <v>0</v>
      </c>
      <c r="K114" s="22">
        <v>0</v>
      </c>
      <c r="L114" s="22">
        <f t="shared" si="34"/>
        <v>0</v>
      </c>
      <c r="M114" s="22">
        <v>0</v>
      </c>
      <c r="N114" s="22">
        <v>0</v>
      </c>
      <c r="O114" s="22">
        <f t="shared" si="35"/>
        <v>0</v>
      </c>
      <c r="P114" s="22">
        <v>0</v>
      </c>
      <c r="Q114" s="38" t="e">
        <f>M114-#REF!</f>
        <v>#REF!</v>
      </c>
    </row>
    <row r="115" spans="1:17" ht="12.75">
      <c r="A115" s="23">
        <v>6430</v>
      </c>
      <c r="B115" s="23">
        <v>6430</v>
      </c>
      <c r="C115" s="3" t="s">
        <v>166</v>
      </c>
      <c r="D115" s="22">
        <v>0</v>
      </c>
      <c r="E115" s="22">
        <v>0</v>
      </c>
      <c r="F115" s="22">
        <f>+E115-D115</f>
        <v>0</v>
      </c>
      <c r="G115" s="22">
        <v>0</v>
      </c>
      <c r="H115" s="22">
        <v>0</v>
      </c>
      <c r="I115" s="22">
        <f>G115-H115</f>
        <v>0</v>
      </c>
      <c r="J115" s="22">
        <v>0</v>
      </c>
      <c r="K115" s="22">
        <v>0</v>
      </c>
      <c r="L115" s="22">
        <f>J115-K115</f>
        <v>0</v>
      </c>
      <c r="M115" s="22">
        <v>0</v>
      </c>
      <c r="N115" s="22">
        <v>0</v>
      </c>
      <c r="O115" s="22">
        <f>M115-N115</f>
        <v>0</v>
      </c>
      <c r="P115" s="22">
        <v>0</v>
      </c>
      <c r="Q115" s="38" t="e">
        <f>M115-#REF!</f>
        <v>#REF!</v>
      </c>
    </row>
    <row r="116" spans="1:17" ht="12.75">
      <c r="A116" s="23">
        <v>6500</v>
      </c>
      <c r="B116" s="23">
        <v>6500</v>
      </c>
      <c r="C116" s="3" t="s">
        <v>110</v>
      </c>
      <c r="D116" s="22">
        <v>0</v>
      </c>
      <c r="E116" s="22">
        <v>0</v>
      </c>
      <c r="F116" s="22">
        <f t="shared" si="32"/>
        <v>0</v>
      </c>
      <c r="G116" s="22">
        <v>0</v>
      </c>
      <c r="H116" s="22">
        <v>0</v>
      </c>
      <c r="I116" s="22">
        <f t="shared" si="33"/>
        <v>0</v>
      </c>
      <c r="J116" s="22">
        <v>0</v>
      </c>
      <c r="K116" s="22">
        <v>0</v>
      </c>
      <c r="L116" s="22">
        <f t="shared" si="34"/>
        <v>0</v>
      </c>
      <c r="M116" s="22">
        <v>0</v>
      </c>
      <c r="N116" s="22">
        <v>0</v>
      </c>
      <c r="O116" s="22">
        <f t="shared" si="35"/>
        <v>0</v>
      </c>
      <c r="P116" s="22">
        <v>0</v>
      </c>
      <c r="Q116" s="38" t="e">
        <f>M116-#REF!</f>
        <v>#REF!</v>
      </c>
    </row>
    <row r="117" spans="1:17" ht="12.75">
      <c r="A117" s="23">
        <v>6600</v>
      </c>
      <c r="B117" s="23">
        <v>6600</v>
      </c>
      <c r="C117" s="3" t="s">
        <v>113</v>
      </c>
      <c r="D117" s="22">
        <v>0</v>
      </c>
      <c r="E117" s="22">
        <v>0</v>
      </c>
      <c r="F117" s="22">
        <f t="shared" si="32"/>
        <v>0</v>
      </c>
      <c r="G117" s="22">
        <v>0</v>
      </c>
      <c r="H117" s="22">
        <v>0</v>
      </c>
      <c r="I117" s="22">
        <f t="shared" si="33"/>
        <v>0</v>
      </c>
      <c r="J117" s="22">
        <v>0</v>
      </c>
      <c r="K117" s="22">
        <v>0</v>
      </c>
      <c r="L117" s="22">
        <f t="shared" si="34"/>
        <v>0</v>
      </c>
      <c r="M117" s="22">
        <v>0</v>
      </c>
      <c r="N117" s="22">
        <v>0</v>
      </c>
      <c r="O117" s="22">
        <f t="shared" si="35"/>
        <v>0</v>
      </c>
      <c r="P117" s="22">
        <v>0</v>
      </c>
      <c r="Q117" s="38" t="e">
        <f>M117-#REF!</f>
        <v>#REF!</v>
      </c>
    </row>
    <row r="118" spans="1:17" ht="12.75">
      <c r="A118" s="23">
        <v>6620</v>
      </c>
      <c r="B118" s="23">
        <v>6620</v>
      </c>
      <c r="C118" s="3" t="s">
        <v>114</v>
      </c>
      <c r="D118" s="22">
        <v>0</v>
      </c>
      <c r="E118" s="22">
        <v>0</v>
      </c>
      <c r="F118" s="22">
        <f t="shared" si="32"/>
        <v>0</v>
      </c>
      <c r="G118" s="22">
        <v>0</v>
      </c>
      <c r="H118" s="22">
        <v>0</v>
      </c>
      <c r="I118" s="22">
        <f t="shared" si="33"/>
        <v>0</v>
      </c>
      <c r="J118" s="22">
        <v>0</v>
      </c>
      <c r="K118" s="22">
        <v>0</v>
      </c>
      <c r="L118" s="22">
        <f t="shared" si="34"/>
        <v>0</v>
      </c>
      <c r="M118" s="22">
        <v>0</v>
      </c>
      <c r="N118" s="22">
        <v>0</v>
      </c>
      <c r="O118" s="22">
        <f t="shared" si="35"/>
        <v>0</v>
      </c>
      <c r="P118" s="22">
        <v>0</v>
      </c>
      <c r="Q118" s="38" t="e">
        <f>M118-#REF!</f>
        <v>#REF!</v>
      </c>
    </row>
    <row r="119" spans="1:17" ht="12.75">
      <c r="A119" s="23">
        <v>6625</v>
      </c>
      <c r="B119" s="23">
        <v>6625</v>
      </c>
      <c r="C119" s="3" t="s">
        <v>115</v>
      </c>
      <c r="D119" s="22">
        <v>0</v>
      </c>
      <c r="E119" s="22">
        <v>0</v>
      </c>
      <c r="F119" s="22">
        <f t="shared" si="32"/>
        <v>0</v>
      </c>
      <c r="G119" s="22">
        <v>0</v>
      </c>
      <c r="H119" s="22">
        <v>0</v>
      </c>
      <c r="I119" s="22">
        <f t="shared" si="33"/>
        <v>0</v>
      </c>
      <c r="J119" s="22">
        <v>0</v>
      </c>
      <c r="K119" s="22">
        <v>0</v>
      </c>
      <c r="L119" s="22">
        <f t="shared" si="34"/>
        <v>0</v>
      </c>
      <c r="M119" s="22">
        <v>0</v>
      </c>
      <c r="N119" s="22">
        <v>0</v>
      </c>
      <c r="O119" s="22">
        <f t="shared" si="35"/>
        <v>0</v>
      </c>
      <c r="P119" s="22">
        <v>0</v>
      </c>
      <c r="Q119" s="38" t="e">
        <f>M119-#REF!</f>
        <v>#REF!</v>
      </c>
    </row>
    <row r="120" spans="1:17" ht="12.75">
      <c r="A120" s="23">
        <v>6630</v>
      </c>
      <c r="B120" s="23">
        <v>6630</v>
      </c>
      <c r="C120" s="3" t="s">
        <v>116</v>
      </c>
      <c r="D120" s="22">
        <v>48069.29</v>
      </c>
      <c r="E120" s="22">
        <v>40000</v>
      </c>
      <c r="F120" s="22">
        <f t="shared" si="32"/>
        <v>-8069.290000000001</v>
      </c>
      <c r="G120" s="22">
        <v>59849.9</v>
      </c>
      <c r="H120" s="22">
        <v>40000</v>
      </c>
      <c r="I120" s="22">
        <f t="shared" si="33"/>
        <v>19849.9</v>
      </c>
      <c r="J120" s="22">
        <v>59849.9</v>
      </c>
      <c r="K120" s="22">
        <v>65000</v>
      </c>
      <c r="L120" s="22">
        <f t="shared" si="34"/>
        <v>-5150.0999999999985</v>
      </c>
      <c r="M120" s="22">
        <v>87660.4</v>
      </c>
      <c r="N120" s="22">
        <v>120000</v>
      </c>
      <c r="O120" s="22">
        <f t="shared" si="35"/>
        <v>-32339.600000000006</v>
      </c>
      <c r="P120" s="22">
        <v>120000</v>
      </c>
      <c r="Q120" s="38" t="e">
        <f>M120-#REF!</f>
        <v>#REF!</v>
      </c>
    </row>
    <row r="121" spans="1:17" ht="12.75">
      <c r="A121" s="23">
        <v>6700</v>
      </c>
      <c r="B121" s="23">
        <v>6700</v>
      </c>
      <c r="C121" s="3" t="s">
        <v>117</v>
      </c>
      <c r="D121" s="22">
        <v>0</v>
      </c>
      <c r="E121" s="22">
        <v>0</v>
      </c>
      <c r="F121" s="22">
        <f t="shared" si="32"/>
        <v>0</v>
      </c>
      <c r="G121" s="22">
        <v>0</v>
      </c>
      <c r="H121" s="22">
        <v>0</v>
      </c>
      <c r="I121" s="22">
        <f t="shared" si="33"/>
        <v>0</v>
      </c>
      <c r="J121" s="22">
        <v>0</v>
      </c>
      <c r="K121" s="22">
        <v>0</v>
      </c>
      <c r="L121" s="22">
        <f t="shared" si="34"/>
        <v>0</v>
      </c>
      <c r="M121" s="22">
        <v>0</v>
      </c>
      <c r="N121" s="22">
        <v>0</v>
      </c>
      <c r="O121" s="22">
        <f t="shared" si="35"/>
        <v>0</v>
      </c>
      <c r="P121" s="22">
        <v>0</v>
      </c>
      <c r="Q121" s="38" t="e">
        <f>M121-#REF!</f>
        <v>#REF!</v>
      </c>
    </row>
    <row r="122" spans="1:17" ht="12.75">
      <c r="A122" s="23">
        <v>6710</v>
      </c>
      <c r="B122" s="23">
        <v>6710</v>
      </c>
      <c r="C122" s="3" t="s">
        <v>118</v>
      </c>
      <c r="D122" s="22">
        <v>0</v>
      </c>
      <c r="E122" s="22">
        <v>0</v>
      </c>
      <c r="F122" s="22">
        <f t="shared" si="32"/>
        <v>0</v>
      </c>
      <c r="G122" s="22">
        <v>0</v>
      </c>
      <c r="H122" s="22">
        <v>0</v>
      </c>
      <c r="I122" s="22">
        <f t="shared" si="33"/>
        <v>0</v>
      </c>
      <c r="J122" s="22">
        <v>0</v>
      </c>
      <c r="K122" s="22">
        <v>0</v>
      </c>
      <c r="L122" s="22">
        <f t="shared" si="34"/>
        <v>0</v>
      </c>
      <c r="M122" s="22">
        <v>0</v>
      </c>
      <c r="N122" s="22">
        <v>0</v>
      </c>
      <c r="O122" s="22">
        <f t="shared" si="35"/>
        <v>0</v>
      </c>
      <c r="P122" s="22">
        <v>0</v>
      </c>
      <c r="Q122" s="38" t="e">
        <f>M122-#REF!</f>
        <v>#REF!</v>
      </c>
    </row>
    <row r="123" spans="1:17" ht="12.75">
      <c r="A123" s="23">
        <v>6790</v>
      </c>
      <c r="B123" s="23">
        <v>6790</v>
      </c>
      <c r="C123" s="3" t="s">
        <v>119</v>
      </c>
      <c r="D123" s="22">
        <v>0</v>
      </c>
      <c r="E123" s="22">
        <v>0</v>
      </c>
      <c r="F123" s="22">
        <f t="shared" si="32"/>
        <v>0</v>
      </c>
      <c r="G123" s="22">
        <v>0</v>
      </c>
      <c r="H123" s="22">
        <v>0</v>
      </c>
      <c r="I123" s="22">
        <f t="shared" si="33"/>
        <v>0</v>
      </c>
      <c r="J123" s="22">
        <v>0</v>
      </c>
      <c r="K123" s="22">
        <v>0</v>
      </c>
      <c r="L123" s="22">
        <f t="shared" si="34"/>
        <v>0</v>
      </c>
      <c r="M123" s="22">
        <v>0</v>
      </c>
      <c r="N123" s="22">
        <v>0</v>
      </c>
      <c r="O123" s="22">
        <f t="shared" si="35"/>
        <v>0</v>
      </c>
      <c r="P123" s="22">
        <v>0</v>
      </c>
      <c r="Q123" s="38" t="e">
        <f>M123-#REF!</f>
        <v>#REF!</v>
      </c>
    </row>
    <row r="124" spans="1:17" ht="12.75">
      <c r="A124" s="23">
        <v>6800</v>
      </c>
      <c r="B124" s="23">
        <v>6800</v>
      </c>
      <c r="C124" s="3" t="s">
        <v>120</v>
      </c>
      <c r="D124" s="22">
        <v>0</v>
      </c>
      <c r="E124" s="22">
        <v>0</v>
      </c>
      <c r="F124" s="22">
        <f t="shared" si="32"/>
        <v>0</v>
      </c>
      <c r="G124" s="22">
        <v>0</v>
      </c>
      <c r="H124" s="22">
        <v>0</v>
      </c>
      <c r="I124" s="22">
        <f t="shared" si="33"/>
        <v>0</v>
      </c>
      <c r="J124" s="22">
        <v>0</v>
      </c>
      <c r="K124" s="22">
        <v>0</v>
      </c>
      <c r="L124" s="22">
        <f t="shared" si="34"/>
        <v>0</v>
      </c>
      <c r="M124" s="22">
        <v>0</v>
      </c>
      <c r="N124" s="22">
        <v>0</v>
      </c>
      <c r="O124" s="22">
        <f t="shared" si="35"/>
        <v>0</v>
      </c>
      <c r="P124" s="22">
        <v>0</v>
      </c>
      <c r="Q124" s="38" t="e">
        <f>M124-#REF!</f>
        <v>#REF!</v>
      </c>
    </row>
    <row r="125" spans="1:17" ht="12.75">
      <c r="A125" s="23">
        <v>6815</v>
      </c>
      <c r="B125" s="23">
        <v>6815</v>
      </c>
      <c r="C125" s="3" t="s">
        <v>121</v>
      </c>
      <c r="D125" s="22">
        <v>0</v>
      </c>
      <c r="E125" s="22">
        <v>0</v>
      </c>
      <c r="F125" s="22">
        <f t="shared" si="32"/>
        <v>0</v>
      </c>
      <c r="G125" s="22">
        <v>0</v>
      </c>
      <c r="H125" s="22">
        <v>0</v>
      </c>
      <c r="I125" s="22">
        <f t="shared" si="33"/>
        <v>0</v>
      </c>
      <c r="J125" s="22">
        <v>0</v>
      </c>
      <c r="K125" s="22">
        <v>0</v>
      </c>
      <c r="L125" s="22">
        <f t="shared" si="34"/>
        <v>0</v>
      </c>
      <c r="M125" s="22">
        <v>0</v>
      </c>
      <c r="N125" s="22">
        <v>0</v>
      </c>
      <c r="O125" s="22">
        <f t="shared" si="35"/>
        <v>0</v>
      </c>
      <c r="P125" s="22">
        <v>0</v>
      </c>
      <c r="Q125" s="38" t="e">
        <f>M125-#REF!</f>
        <v>#REF!</v>
      </c>
    </row>
    <row r="126" spans="1:17" ht="12.75">
      <c r="A126" s="23">
        <v>6820</v>
      </c>
      <c r="B126" s="23">
        <v>6820</v>
      </c>
      <c r="C126" s="3" t="s">
        <v>122</v>
      </c>
      <c r="D126" s="22">
        <v>0</v>
      </c>
      <c r="E126" s="22">
        <v>0</v>
      </c>
      <c r="F126" s="22">
        <f t="shared" si="32"/>
        <v>0</v>
      </c>
      <c r="G126" s="22">
        <v>0</v>
      </c>
      <c r="H126" s="22">
        <v>0</v>
      </c>
      <c r="I126" s="22">
        <f t="shared" si="33"/>
        <v>0</v>
      </c>
      <c r="J126" s="22">
        <v>2688.75</v>
      </c>
      <c r="K126" s="22">
        <v>0</v>
      </c>
      <c r="L126" s="22">
        <f t="shared" si="34"/>
        <v>2688.75</v>
      </c>
      <c r="M126" s="22">
        <v>2688.75</v>
      </c>
      <c r="N126" s="22">
        <v>0</v>
      </c>
      <c r="O126" s="22">
        <f t="shared" si="35"/>
        <v>2688.75</v>
      </c>
      <c r="P126" s="22">
        <v>0</v>
      </c>
      <c r="Q126" s="38" t="e">
        <f>M126-#REF!</f>
        <v>#REF!</v>
      </c>
    </row>
    <row r="127" spans="1:17" ht="12.75">
      <c r="A127" s="23">
        <v>6860</v>
      </c>
      <c r="B127" s="23">
        <v>6860</v>
      </c>
      <c r="C127" s="3" t="s">
        <v>123</v>
      </c>
      <c r="D127" s="22">
        <v>0</v>
      </c>
      <c r="E127" s="22">
        <v>0</v>
      </c>
      <c r="F127" s="22">
        <f t="shared" si="32"/>
        <v>0</v>
      </c>
      <c r="G127" s="22">
        <v>0</v>
      </c>
      <c r="H127" s="22">
        <v>0</v>
      </c>
      <c r="I127" s="22">
        <f t="shared" si="33"/>
        <v>0</v>
      </c>
      <c r="J127" s="22">
        <v>0</v>
      </c>
      <c r="K127" s="22">
        <v>0</v>
      </c>
      <c r="L127" s="22">
        <f t="shared" si="34"/>
        <v>0</v>
      </c>
      <c r="M127" s="22">
        <v>0</v>
      </c>
      <c r="N127" s="22">
        <v>0</v>
      </c>
      <c r="O127" s="22">
        <f t="shared" si="35"/>
        <v>0</v>
      </c>
      <c r="P127" s="22">
        <v>0</v>
      </c>
      <c r="Q127" s="38" t="e">
        <f>M127-#REF!</f>
        <v>#REF!</v>
      </c>
    </row>
    <row r="128" spans="1:17" ht="12.75">
      <c r="A128" s="23">
        <v>6900</v>
      </c>
      <c r="B128" s="23">
        <v>6900</v>
      </c>
      <c r="C128" s="3" t="s">
        <v>124</v>
      </c>
      <c r="D128" s="22">
        <v>0</v>
      </c>
      <c r="E128" s="22">
        <v>0</v>
      </c>
      <c r="F128" s="22">
        <f t="shared" si="32"/>
        <v>0</v>
      </c>
      <c r="G128" s="22">
        <v>0</v>
      </c>
      <c r="H128" s="22">
        <v>0</v>
      </c>
      <c r="I128" s="22">
        <f t="shared" si="33"/>
        <v>0</v>
      </c>
      <c r="J128" s="22">
        <v>0</v>
      </c>
      <c r="K128" s="22">
        <v>0</v>
      </c>
      <c r="L128" s="22">
        <f t="shared" si="34"/>
        <v>0</v>
      </c>
      <c r="M128" s="22">
        <v>0</v>
      </c>
      <c r="N128" s="22">
        <v>0</v>
      </c>
      <c r="O128" s="22">
        <f t="shared" si="35"/>
        <v>0</v>
      </c>
      <c r="P128" s="22">
        <v>0</v>
      </c>
      <c r="Q128" s="38" t="e">
        <f>M128-#REF!</f>
        <v>#REF!</v>
      </c>
    </row>
    <row r="129" spans="1:17" ht="12.75">
      <c r="A129" s="23">
        <v>6920</v>
      </c>
      <c r="B129" s="23">
        <v>6920</v>
      </c>
      <c r="C129" s="3" t="s">
        <v>125</v>
      </c>
      <c r="D129" s="22">
        <v>0</v>
      </c>
      <c r="E129" s="22">
        <v>0</v>
      </c>
      <c r="F129" s="22">
        <f t="shared" si="32"/>
        <v>0</v>
      </c>
      <c r="G129" s="22">
        <v>0</v>
      </c>
      <c r="H129" s="22">
        <v>0</v>
      </c>
      <c r="I129" s="22">
        <f t="shared" si="33"/>
        <v>0</v>
      </c>
      <c r="J129" s="22">
        <v>0</v>
      </c>
      <c r="K129" s="22">
        <v>0</v>
      </c>
      <c r="L129" s="22">
        <f t="shared" si="34"/>
        <v>0</v>
      </c>
      <c r="M129" s="22">
        <v>0</v>
      </c>
      <c r="N129" s="22">
        <v>0</v>
      </c>
      <c r="O129" s="22">
        <f t="shared" si="35"/>
        <v>0</v>
      </c>
      <c r="P129" s="22">
        <v>0</v>
      </c>
      <c r="Q129" s="38" t="e">
        <f>M129-#REF!</f>
        <v>#REF!</v>
      </c>
    </row>
    <row r="130" spans="1:17" ht="12.75">
      <c r="A130" s="23">
        <v>6930</v>
      </c>
      <c r="B130" s="23">
        <v>6930</v>
      </c>
      <c r="C130" s="3" t="s">
        <v>126</v>
      </c>
      <c r="D130" s="22">
        <v>0</v>
      </c>
      <c r="E130" s="22">
        <v>0</v>
      </c>
      <c r="F130" s="22">
        <f t="shared" si="32"/>
        <v>0</v>
      </c>
      <c r="G130" s="22">
        <v>0</v>
      </c>
      <c r="H130" s="22">
        <v>0</v>
      </c>
      <c r="I130" s="22">
        <f t="shared" si="33"/>
        <v>0</v>
      </c>
      <c r="J130" s="22">
        <v>0</v>
      </c>
      <c r="K130" s="22">
        <v>0</v>
      </c>
      <c r="L130" s="22">
        <f t="shared" si="34"/>
        <v>0</v>
      </c>
      <c r="M130" s="22">
        <v>0</v>
      </c>
      <c r="N130" s="22">
        <v>0</v>
      </c>
      <c r="O130" s="22">
        <f t="shared" si="35"/>
        <v>0</v>
      </c>
      <c r="P130" s="22">
        <v>0</v>
      </c>
      <c r="Q130" s="38" t="e">
        <f>M130-#REF!</f>
        <v>#REF!</v>
      </c>
    </row>
    <row r="131" spans="1:17" ht="12.75">
      <c r="A131" s="23">
        <v>6940</v>
      </c>
      <c r="B131" s="23">
        <v>6940</v>
      </c>
      <c r="C131" s="3" t="s">
        <v>127</v>
      </c>
      <c r="D131" s="22">
        <v>0</v>
      </c>
      <c r="E131" s="22">
        <v>0</v>
      </c>
      <c r="F131" s="22">
        <f t="shared" si="32"/>
        <v>0</v>
      </c>
      <c r="G131" s="22">
        <v>0</v>
      </c>
      <c r="H131" s="22">
        <v>0</v>
      </c>
      <c r="I131" s="22">
        <f t="shared" si="33"/>
        <v>0</v>
      </c>
      <c r="J131" s="22">
        <v>0</v>
      </c>
      <c r="K131" s="22">
        <v>0</v>
      </c>
      <c r="L131" s="22">
        <f t="shared" si="34"/>
        <v>0</v>
      </c>
      <c r="M131" s="22">
        <v>0</v>
      </c>
      <c r="N131" s="22">
        <v>0</v>
      </c>
      <c r="O131" s="22">
        <f t="shared" si="35"/>
        <v>0</v>
      </c>
      <c r="P131" s="22">
        <v>0</v>
      </c>
      <c r="Q131" s="38" t="e">
        <f>M131-#REF!</f>
        <v>#REF!</v>
      </c>
    </row>
    <row r="132" spans="1:17" ht="12.75">
      <c r="A132" s="23">
        <v>7140</v>
      </c>
      <c r="B132" s="23">
        <v>7140</v>
      </c>
      <c r="C132" s="3" t="s">
        <v>129</v>
      </c>
      <c r="D132" s="22">
        <v>0</v>
      </c>
      <c r="E132" s="22">
        <v>0</v>
      </c>
      <c r="F132" s="22">
        <f t="shared" si="32"/>
        <v>0</v>
      </c>
      <c r="G132" s="22">
        <v>0</v>
      </c>
      <c r="H132" s="22">
        <v>0</v>
      </c>
      <c r="I132" s="22">
        <f t="shared" si="33"/>
        <v>0</v>
      </c>
      <c r="J132" s="22">
        <v>0</v>
      </c>
      <c r="K132" s="22">
        <v>0</v>
      </c>
      <c r="L132" s="22">
        <f t="shared" si="34"/>
        <v>0</v>
      </c>
      <c r="M132" s="22">
        <v>0</v>
      </c>
      <c r="N132" s="22">
        <v>0</v>
      </c>
      <c r="O132" s="22">
        <f t="shared" si="35"/>
        <v>0</v>
      </c>
      <c r="P132" s="22">
        <v>0</v>
      </c>
      <c r="Q132" s="38" t="e">
        <f>M132-#REF!</f>
        <v>#REF!</v>
      </c>
    </row>
    <row r="133" spans="1:17" ht="12.75">
      <c r="A133" s="23">
        <v>7320</v>
      </c>
      <c r="B133" s="23">
        <v>7320</v>
      </c>
      <c r="C133" s="3" t="s">
        <v>130</v>
      </c>
      <c r="D133" s="22">
        <v>0</v>
      </c>
      <c r="E133" s="22">
        <v>0</v>
      </c>
      <c r="F133" s="22">
        <f t="shared" si="32"/>
        <v>0</v>
      </c>
      <c r="G133" s="22">
        <v>0</v>
      </c>
      <c r="H133" s="22">
        <v>0</v>
      </c>
      <c r="I133" s="22">
        <f t="shared" si="33"/>
        <v>0</v>
      </c>
      <c r="J133" s="22">
        <v>0</v>
      </c>
      <c r="K133" s="22">
        <v>0</v>
      </c>
      <c r="L133" s="22">
        <f t="shared" si="34"/>
        <v>0</v>
      </c>
      <c r="M133" s="22">
        <v>0</v>
      </c>
      <c r="N133" s="22">
        <v>0</v>
      </c>
      <c r="O133" s="22">
        <f t="shared" si="35"/>
        <v>0</v>
      </c>
      <c r="P133" s="22">
        <v>0</v>
      </c>
      <c r="Q133" s="38" t="e">
        <f>M133-#REF!</f>
        <v>#REF!</v>
      </c>
    </row>
    <row r="134" spans="1:17" ht="12.75">
      <c r="A134" s="23">
        <v>7430</v>
      </c>
      <c r="B134" s="23">
        <v>7430</v>
      </c>
      <c r="C134" s="3" t="s">
        <v>132</v>
      </c>
      <c r="D134" s="22">
        <v>0</v>
      </c>
      <c r="E134" s="22">
        <v>0</v>
      </c>
      <c r="F134" s="22">
        <f t="shared" si="32"/>
        <v>0</v>
      </c>
      <c r="G134" s="22">
        <v>0</v>
      </c>
      <c r="H134" s="22">
        <v>0</v>
      </c>
      <c r="I134" s="22">
        <f t="shared" si="33"/>
        <v>0</v>
      </c>
      <c r="J134" s="22">
        <v>0</v>
      </c>
      <c r="K134" s="22">
        <v>0</v>
      </c>
      <c r="L134" s="22">
        <f t="shared" si="34"/>
        <v>0</v>
      </c>
      <c r="M134" s="22">
        <v>0</v>
      </c>
      <c r="N134" s="22">
        <v>0</v>
      </c>
      <c r="O134" s="22">
        <f t="shared" si="35"/>
        <v>0</v>
      </c>
      <c r="P134" s="22">
        <v>0</v>
      </c>
      <c r="Q134" s="38" t="e">
        <f>M134-#REF!</f>
        <v>#REF!</v>
      </c>
    </row>
    <row r="135" spans="1:17" ht="12.75">
      <c r="A135" s="23">
        <v>7500</v>
      </c>
      <c r="B135" s="23">
        <v>7500</v>
      </c>
      <c r="C135" s="3" t="s">
        <v>133</v>
      </c>
      <c r="D135" s="22">
        <v>750</v>
      </c>
      <c r="E135" s="22">
        <v>0</v>
      </c>
      <c r="F135" s="22">
        <f t="shared" si="32"/>
        <v>-750</v>
      </c>
      <c r="G135" s="22">
        <v>750</v>
      </c>
      <c r="H135" s="22">
        <v>0</v>
      </c>
      <c r="I135" s="22">
        <f t="shared" si="33"/>
        <v>750</v>
      </c>
      <c r="J135" s="22">
        <v>2642.34</v>
      </c>
      <c r="K135" s="22">
        <v>0</v>
      </c>
      <c r="L135" s="22">
        <f t="shared" si="34"/>
        <v>2642.34</v>
      </c>
      <c r="M135" s="22">
        <v>5480.85</v>
      </c>
      <c r="N135" s="22">
        <v>0</v>
      </c>
      <c r="O135" s="22">
        <f t="shared" si="35"/>
        <v>5480.85</v>
      </c>
      <c r="P135" s="22">
        <v>0</v>
      </c>
      <c r="Q135" s="38" t="e">
        <f>M135-#REF!</f>
        <v>#REF!</v>
      </c>
    </row>
    <row r="136" spans="1:17" ht="12.75">
      <c r="A136" s="23">
        <v>7601</v>
      </c>
      <c r="B136" s="23">
        <v>7601</v>
      </c>
      <c r="C136" s="3" t="s">
        <v>134</v>
      </c>
      <c r="D136" s="22">
        <v>0</v>
      </c>
      <c r="E136" s="22">
        <v>0</v>
      </c>
      <c r="F136" s="22">
        <f t="shared" si="32"/>
        <v>0</v>
      </c>
      <c r="G136" s="22">
        <v>0</v>
      </c>
      <c r="H136" s="22">
        <v>0</v>
      </c>
      <c r="I136" s="22">
        <f t="shared" si="33"/>
        <v>0</v>
      </c>
      <c r="J136" s="22">
        <v>0</v>
      </c>
      <c r="K136" s="22">
        <v>0</v>
      </c>
      <c r="L136" s="22">
        <f t="shared" si="34"/>
        <v>0</v>
      </c>
      <c r="M136" s="22">
        <v>0</v>
      </c>
      <c r="N136" s="22">
        <v>0</v>
      </c>
      <c r="O136" s="22">
        <f t="shared" si="35"/>
        <v>0</v>
      </c>
      <c r="P136" s="22">
        <v>0</v>
      </c>
      <c r="Q136" s="38" t="e">
        <f>M136-#REF!</f>
        <v>#REF!</v>
      </c>
    </row>
    <row r="137" spans="1:17" ht="12.75">
      <c r="A137" s="23">
        <v>7740</v>
      </c>
      <c r="B137" s="23">
        <v>7740</v>
      </c>
      <c r="C137" s="3" t="s">
        <v>135</v>
      </c>
      <c r="D137" s="22">
        <v>0</v>
      </c>
      <c r="E137" s="22">
        <v>0</v>
      </c>
      <c r="F137" s="22">
        <f t="shared" si="32"/>
        <v>0</v>
      </c>
      <c r="G137" s="22">
        <v>0</v>
      </c>
      <c r="H137" s="22">
        <v>0</v>
      </c>
      <c r="I137" s="22">
        <f t="shared" si="33"/>
        <v>0</v>
      </c>
      <c r="J137" s="22">
        <v>0</v>
      </c>
      <c r="K137" s="22">
        <v>0</v>
      </c>
      <c r="L137" s="22">
        <f t="shared" si="34"/>
        <v>0</v>
      </c>
      <c r="M137" s="22">
        <v>0</v>
      </c>
      <c r="N137" s="22">
        <v>0</v>
      </c>
      <c r="O137" s="22">
        <f t="shared" si="35"/>
        <v>0</v>
      </c>
      <c r="P137" s="22">
        <v>0</v>
      </c>
      <c r="Q137" s="38" t="e">
        <f>M137-#REF!</f>
        <v>#REF!</v>
      </c>
    </row>
    <row r="138" spans="1:17" ht="12.75">
      <c r="A138" s="23">
        <v>7770</v>
      </c>
      <c r="B138" s="23">
        <v>7770</v>
      </c>
      <c r="C138" s="3" t="s">
        <v>136</v>
      </c>
      <c r="D138" s="22">
        <v>118.75</v>
      </c>
      <c r="E138" s="22">
        <v>500</v>
      </c>
      <c r="F138" s="22">
        <f t="shared" si="32"/>
        <v>381.25</v>
      </c>
      <c r="G138" s="22">
        <v>164</v>
      </c>
      <c r="H138" s="22">
        <v>500</v>
      </c>
      <c r="I138" s="22">
        <f t="shared" si="33"/>
        <v>-336</v>
      </c>
      <c r="J138" s="22">
        <v>166.5</v>
      </c>
      <c r="K138" s="22">
        <v>500</v>
      </c>
      <c r="L138" s="22">
        <f t="shared" si="34"/>
        <v>-333.5</v>
      </c>
      <c r="M138" s="22">
        <v>207.5</v>
      </c>
      <c r="N138" s="22">
        <v>1000</v>
      </c>
      <c r="O138" s="22">
        <f t="shared" si="35"/>
        <v>-792.5</v>
      </c>
      <c r="P138" s="22">
        <v>1000</v>
      </c>
      <c r="Q138" s="38" t="e">
        <f>M138-#REF!</f>
        <v>#REF!</v>
      </c>
    </row>
    <row r="139" spans="1:17" ht="12.75">
      <c r="A139" s="23">
        <v>7780</v>
      </c>
      <c r="B139" s="23">
        <v>7780</v>
      </c>
      <c r="C139" s="3" t="s">
        <v>137</v>
      </c>
      <c r="D139" s="22">
        <v>0</v>
      </c>
      <c r="E139" s="22">
        <v>0</v>
      </c>
      <c r="F139" s="22">
        <f t="shared" si="32"/>
        <v>0</v>
      </c>
      <c r="G139" s="22">
        <v>0</v>
      </c>
      <c r="H139" s="22">
        <v>0</v>
      </c>
      <c r="I139" s="22">
        <f t="shared" si="33"/>
        <v>0</v>
      </c>
      <c r="J139" s="22">
        <v>0</v>
      </c>
      <c r="K139" s="22">
        <v>0</v>
      </c>
      <c r="L139" s="22">
        <f t="shared" si="34"/>
        <v>0</v>
      </c>
      <c r="M139" s="22">
        <v>0</v>
      </c>
      <c r="N139" s="22">
        <v>0</v>
      </c>
      <c r="O139" s="22">
        <f t="shared" si="35"/>
        <v>0</v>
      </c>
      <c r="P139" s="22">
        <v>0</v>
      </c>
      <c r="Q139" s="38" t="e">
        <f>M139-#REF!</f>
        <v>#REF!</v>
      </c>
    </row>
    <row r="140" spans="1:17" ht="12.75">
      <c r="A140" s="23">
        <v>7790</v>
      </c>
      <c r="B140" s="23">
        <v>7790</v>
      </c>
      <c r="C140" s="3" t="s">
        <v>138</v>
      </c>
      <c r="D140" s="22">
        <v>120.38</v>
      </c>
      <c r="E140" s="22">
        <v>0</v>
      </c>
      <c r="F140" s="22">
        <f t="shared" si="32"/>
        <v>-120.38</v>
      </c>
      <c r="G140" s="22">
        <v>120.38</v>
      </c>
      <c r="H140" s="22">
        <v>0</v>
      </c>
      <c r="I140" s="22">
        <f t="shared" si="33"/>
        <v>120.38</v>
      </c>
      <c r="J140" s="22">
        <v>120.38</v>
      </c>
      <c r="K140" s="22">
        <v>0</v>
      </c>
      <c r="L140" s="22">
        <f t="shared" si="34"/>
        <v>120.38</v>
      </c>
      <c r="M140" s="22">
        <v>120.38</v>
      </c>
      <c r="N140" s="22">
        <v>0</v>
      </c>
      <c r="O140" s="22">
        <f t="shared" si="35"/>
        <v>120.38</v>
      </c>
      <c r="P140" s="22">
        <v>0</v>
      </c>
      <c r="Q140" s="38" t="e">
        <f>M140-#REF!</f>
        <v>#REF!</v>
      </c>
    </row>
    <row r="141" spans="1:17" ht="12.75">
      <c r="A141" s="23">
        <v>7791</v>
      </c>
      <c r="B141" s="23">
        <v>7791</v>
      </c>
      <c r="C141" s="3" t="s">
        <v>154</v>
      </c>
      <c r="D141" s="22">
        <v>0</v>
      </c>
      <c r="E141" s="22">
        <v>0</v>
      </c>
      <c r="F141" s="22">
        <f t="shared" si="32"/>
        <v>0</v>
      </c>
      <c r="G141" s="22">
        <v>0</v>
      </c>
      <c r="H141" s="22">
        <v>0</v>
      </c>
      <c r="I141" s="22">
        <f>G141-H141</f>
        <v>0</v>
      </c>
      <c r="J141" s="22">
        <v>0</v>
      </c>
      <c r="K141" s="22">
        <v>0</v>
      </c>
      <c r="L141" s="22">
        <f>J141-K141</f>
        <v>0</v>
      </c>
      <c r="M141" s="22">
        <v>0</v>
      </c>
      <c r="N141" s="22">
        <v>0</v>
      </c>
      <c r="O141" s="22">
        <f>M141-N141</f>
        <v>0</v>
      </c>
      <c r="P141" s="22">
        <v>0</v>
      </c>
      <c r="Q141" s="38" t="e">
        <f>M141-#REF!</f>
        <v>#REF!</v>
      </c>
    </row>
    <row r="142" spans="1:17" ht="12.75">
      <c r="A142" s="23">
        <v>7795</v>
      </c>
      <c r="B142" s="23">
        <v>7795</v>
      </c>
      <c r="C142" s="3" t="s">
        <v>158</v>
      </c>
      <c r="D142" s="22">
        <v>1743.75</v>
      </c>
      <c r="E142" s="22">
        <v>1000</v>
      </c>
      <c r="F142" s="22">
        <f t="shared" si="32"/>
        <v>-743.75</v>
      </c>
      <c r="G142" s="22">
        <v>1785.75</v>
      </c>
      <c r="H142" s="22">
        <v>1000</v>
      </c>
      <c r="I142" s="22">
        <f>G142-H142</f>
        <v>785.75</v>
      </c>
      <c r="J142" s="22">
        <v>1785.75</v>
      </c>
      <c r="K142" s="22">
        <v>1000</v>
      </c>
      <c r="L142" s="22">
        <f>J142-K142</f>
        <v>785.75</v>
      </c>
      <c r="M142" s="22">
        <v>6441.29</v>
      </c>
      <c r="N142" s="22">
        <v>1000</v>
      </c>
      <c r="O142" s="22">
        <f>M142-N142</f>
        <v>5441.29</v>
      </c>
      <c r="P142" s="22">
        <v>1000</v>
      </c>
      <c r="Q142" s="38" t="e">
        <f>M142-#REF!</f>
        <v>#REF!</v>
      </c>
    </row>
    <row r="143" spans="1:17" ht="12.75">
      <c r="A143" s="23">
        <v>7796</v>
      </c>
      <c r="B143" s="23">
        <v>7796</v>
      </c>
      <c r="C143" s="3" t="s">
        <v>159</v>
      </c>
      <c r="D143" s="22">
        <v>0</v>
      </c>
      <c r="E143" s="22">
        <v>6000</v>
      </c>
      <c r="F143" s="22">
        <f t="shared" si="32"/>
        <v>6000</v>
      </c>
      <c r="G143" s="22">
        <v>0</v>
      </c>
      <c r="H143" s="22">
        <v>6000</v>
      </c>
      <c r="I143" s="22">
        <f>G143-H143</f>
        <v>-6000</v>
      </c>
      <c r="J143" s="22">
        <v>0</v>
      </c>
      <c r="K143" s="22">
        <v>6000</v>
      </c>
      <c r="L143" s="22">
        <f>J143-K143</f>
        <v>-6000</v>
      </c>
      <c r="M143" s="22">
        <v>0</v>
      </c>
      <c r="N143" s="22">
        <v>6000</v>
      </c>
      <c r="O143" s="22">
        <f>M143-N143</f>
        <v>-6000</v>
      </c>
      <c r="P143" s="22">
        <v>6000</v>
      </c>
      <c r="Q143" s="38"/>
    </row>
    <row r="144" spans="1:17" ht="12.75">
      <c r="A144" s="23">
        <v>7797</v>
      </c>
      <c r="B144" s="23">
        <v>7797</v>
      </c>
      <c r="C144" s="3" t="s">
        <v>160</v>
      </c>
      <c r="D144" s="22">
        <v>2721.07</v>
      </c>
      <c r="E144" s="22">
        <v>3000</v>
      </c>
      <c r="F144" s="22">
        <f t="shared" si="32"/>
        <v>278.92999999999984</v>
      </c>
      <c r="G144" s="22">
        <v>2721.07</v>
      </c>
      <c r="H144" s="22">
        <v>3000</v>
      </c>
      <c r="I144" s="22">
        <f>G144-H144</f>
        <v>-278.92999999999984</v>
      </c>
      <c r="J144" s="22">
        <v>2779.95</v>
      </c>
      <c r="K144" s="22">
        <v>3000</v>
      </c>
      <c r="L144" s="22">
        <f>J144-K144</f>
        <v>-220.05000000000018</v>
      </c>
      <c r="M144" s="22">
        <v>5125.44</v>
      </c>
      <c r="N144" s="22">
        <v>3000</v>
      </c>
      <c r="O144" s="22">
        <f>M144-N144</f>
        <v>2125.4399999999996</v>
      </c>
      <c r="P144" s="22">
        <v>3000</v>
      </c>
      <c r="Q144" s="38"/>
    </row>
    <row r="145" spans="1:17" ht="12.75">
      <c r="A145" s="23">
        <v>7798</v>
      </c>
      <c r="B145" s="23">
        <v>7798</v>
      </c>
      <c r="C145" s="3" t="s">
        <v>167</v>
      </c>
      <c r="D145" s="22">
        <v>220.85</v>
      </c>
      <c r="E145" s="22">
        <v>0</v>
      </c>
      <c r="F145" s="22">
        <f>+E145-D145</f>
        <v>-220.85</v>
      </c>
      <c r="G145" s="22">
        <v>220.85</v>
      </c>
      <c r="H145" s="22">
        <v>0</v>
      </c>
      <c r="I145" s="22">
        <f>G145-H145</f>
        <v>220.85</v>
      </c>
      <c r="J145" s="22">
        <v>279.25</v>
      </c>
      <c r="K145" s="22">
        <v>0</v>
      </c>
      <c r="L145" s="22">
        <f>J145-K145</f>
        <v>279.25</v>
      </c>
      <c r="M145" s="22">
        <v>815.99</v>
      </c>
      <c r="N145" s="22">
        <v>0</v>
      </c>
      <c r="O145" s="22">
        <f>M145-N145</f>
        <v>815.99</v>
      </c>
      <c r="P145" s="22">
        <v>0</v>
      </c>
      <c r="Q145" s="38"/>
    </row>
    <row r="146" spans="1:17" ht="12.75">
      <c r="A146" s="23">
        <v>7830</v>
      </c>
      <c r="B146" s="23">
        <v>7830</v>
      </c>
      <c r="C146" s="3" t="s">
        <v>139</v>
      </c>
      <c r="D146" s="22">
        <v>0</v>
      </c>
      <c r="E146" s="22">
        <v>0</v>
      </c>
      <c r="F146" s="22">
        <f t="shared" si="32"/>
        <v>0</v>
      </c>
      <c r="G146" s="22">
        <v>0</v>
      </c>
      <c r="H146" s="22">
        <v>0</v>
      </c>
      <c r="I146" s="22">
        <f t="shared" si="33"/>
        <v>0</v>
      </c>
      <c r="J146" s="22">
        <v>0</v>
      </c>
      <c r="K146" s="22">
        <v>0</v>
      </c>
      <c r="L146" s="22">
        <f t="shared" si="34"/>
        <v>0</v>
      </c>
      <c r="M146" s="22">
        <v>0</v>
      </c>
      <c r="N146" s="22">
        <v>0</v>
      </c>
      <c r="O146" s="22">
        <f t="shared" si="35"/>
        <v>0</v>
      </c>
      <c r="P146" s="22">
        <v>0</v>
      </c>
      <c r="Q146" s="38" t="e">
        <f>M146-#REF!</f>
        <v>#REF!</v>
      </c>
    </row>
    <row r="147" spans="1:17" ht="12.75">
      <c r="A147" s="23">
        <v>7990</v>
      </c>
      <c r="B147" s="23">
        <v>7990</v>
      </c>
      <c r="C147" s="3" t="s">
        <v>140</v>
      </c>
      <c r="D147" s="22">
        <v>0</v>
      </c>
      <c r="E147" s="22">
        <v>0</v>
      </c>
      <c r="F147" s="22">
        <f t="shared" si="32"/>
        <v>0</v>
      </c>
      <c r="G147" s="22">
        <v>0</v>
      </c>
      <c r="H147" s="22">
        <v>0</v>
      </c>
      <c r="I147" s="22">
        <f t="shared" si="33"/>
        <v>0</v>
      </c>
      <c r="J147" s="22">
        <v>0</v>
      </c>
      <c r="K147" s="22">
        <v>0</v>
      </c>
      <c r="L147" s="22">
        <f t="shared" si="34"/>
        <v>0</v>
      </c>
      <c r="M147" s="22">
        <v>0</v>
      </c>
      <c r="N147" s="22">
        <v>0</v>
      </c>
      <c r="O147" s="22">
        <f t="shared" si="35"/>
        <v>0</v>
      </c>
      <c r="P147" s="22">
        <v>0</v>
      </c>
      <c r="Q147" s="38" t="e">
        <f>M147-#REF!</f>
        <v>#REF!</v>
      </c>
    </row>
    <row r="148" spans="1:17" ht="12.75">
      <c r="A148" s="23"/>
      <c r="B148" s="23"/>
      <c r="C148" s="3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38"/>
    </row>
    <row r="149" spans="1:17" ht="12.75">
      <c r="A149" s="19"/>
      <c r="B149" s="19"/>
      <c r="C149" s="14" t="s">
        <v>9</v>
      </c>
      <c r="D149" s="15">
        <f aca="true" t="shared" si="36" ref="D149:P149">SUM(D111:D148)</f>
        <v>53744.09</v>
      </c>
      <c r="E149" s="15">
        <f t="shared" si="36"/>
        <v>52500</v>
      </c>
      <c r="F149" s="15">
        <f t="shared" si="36"/>
        <v>-1244.090000000001</v>
      </c>
      <c r="G149" s="15">
        <f t="shared" si="36"/>
        <v>65611.95</v>
      </c>
      <c r="H149" s="15">
        <f t="shared" si="36"/>
        <v>52500</v>
      </c>
      <c r="I149" s="15">
        <f t="shared" si="36"/>
        <v>13111.950000000003</v>
      </c>
      <c r="J149" s="15">
        <f t="shared" si="36"/>
        <v>70312.81999999999</v>
      </c>
      <c r="K149" s="15">
        <f t="shared" si="36"/>
        <v>77500</v>
      </c>
      <c r="L149" s="15">
        <f t="shared" si="36"/>
        <v>-7187.1799999999985</v>
      </c>
      <c r="M149" s="15">
        <f t="shared" si="36"/>
        <v>108540.6</v>
      </c>
      <c r="N149" s="15">
        <f t="shared" si="36"/>
        <v>133000</v>
      </c>
      <c r="O149" s="15">
        <f t="shared" si="36"/>
        <v>-24459.400000000005</v>
      </c>
      <c r="P149" s="15">
        <f t="shared" si="36"/>
        <v>133000</v>
      </c>
      <c r="Q149" s="39" t="e">
        <f>M149-#REF!</f>
        <v>#REF!</v>
      </c>
    </row>
    <row r="150" spans="1:17" ht="12.75">
      <c r="A150" s="19"/>
      <c r="B150" s="19"/>
      <c r="C150" s="14"/>
      <c r="D150" s="22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38"/>
    </row>
    <row r="151" spans="1:17" ht="12.75">
      <c r="A151" s="23">
        <v>6000</v>
      </c>
      <c r="B151" s="23">
        <v>6000</v>
      </c>
      <c r="C151" s="3" t="s">
        <v>141</v>
      </c>
      <c r="D151" s="22">
        <v>0</v>
      </c>
      <c r="E151" s="22">
        <v>0</v>
      </c>
      <c r="F151" s="22">
        <f>+E151-D151</f>
        <v>0</v>
      </c>
      <c r="G151" s="22">
        <v>0</v>
      </c>
      <c r="H151" s="22">
        <v>0</v>
      </c>
      <c r="I151" s="22">
        <f>G151-H151</f>
        <v>0</v>
      </c>
      <c r="J151" s="22">
        <v>0</v>
      </c>
      <c r="K151" s="22">
        <v>0</v>
      </c>
      <c r="L151" s="22">
        <f>J151-K151</f>
        <v>0</v>
      </c>
      <c r="M151" s="22">
        <v>0</v>
      </c>
      <c r="N151" s="22">
        <v>0</v>
      </c>
      <c r="O151" s="22">
        <f>M151-N151</f>
        <v>0</v>
      </c>
      <c r="P151" s="22">
        <v>0</v>
      </c>
      <c r="Q151" s="38" t="e">
        <f>M151-#REF!</f>
        <v>#REF!</v>
      </c>
    </row>
    <row r="152" spans="1:17" ht="12.75">
      <c r="A152" s="23">
        <v>6010</v>
      </c>
      <c r="B152" s="23">
        <v>6010</v>
      </c>
      <c r="C152" s="3" t="s">
        <v>142</v>
      </c>
      <c r="D152" s="22">
        <v>12303.75</v>
      </c>
      <c r="E152" s="22">
        <v>12000</v>
      </c>
      <c r="F152" s="22">
        <f>+E152-D152</f>
        <v>-303.75</v>
      </c>
      <c r="G152" s="22">
        <v>24607.5</v>
      </c>
      <c r="H152" s="22">
        <v>24000</v>
      </c>
      <c r="I152" s="22">
        <f>G152-H152</f>
        <v>607.5</v>
      </c>
      <c r="J152" s="22">
        <v>36911.25</v>
      </c>
      <c r="K152" s="22">
        <v>36000</v>
      </c>
      <c r="L152" s="22">
        <f>J152-K152</f>
        <v>911.25</v>
      </c>
      <c r="M152" s="22">
        <v>49215</v>
      </c>
      <c r="N152" s="22">
        <v>48000</v>
      </c>
      <c r="O152" s="22">
        <f>M152-N152</f>
        <v>1215</v>
      </c>
      <c r="P152" s="22">
        <v>48000</v>
      </c>
      <c r="Q152" s="38" t="e">
        <f>M152-#REF!</f>
        <v>#REF!</v>
      </c>
    </row>
    <row r="153" spans="1:17" ht="12.75">
      <c r="A153" s="19"/>
      <c r="B153" s="19"/>
      <c r="C153" s="14" t="s">
        <v>16</v>
      </c>
      <c r="D153" s="15">
        <f>SUM(D151:D152)</f>
        <v>12303.75</v>
      </c>
      <c r="E153" s="15">
        <f aca="true" t="shared" si="37" ref="E153:P153">SUM(E151:E152)</f>
        <v>12000</v>
      </c>
      <c r="F153" s="15">
        <f t="shared" si="37"/>
        <v>-303.75</v>
      </c>
      <c r="G153" s="15">
        <f t="shared" si="37"/>
        <v>24607.5</v>
      </c>
      <c r="H153" s="15">
        <f t="shared" si="37"/>
        <v>24000</v>
      </c>
      <c r="I153" s="15">
        <f t="shared" si="37"/>
        <v>607.5</v>
      </c>
      <c r="J153" s="15">
        <f t="shared" si="37"/>
        <v>36911.25</v>
      </c>
      <c r="K153" s="15">
        <f t="shared" si="37"/>
        <v>36000</v>
      </c>
      <c r="L153" s="15">
        <f t="shared" si="37"/>
        <v>911.25</v>
      </c>
      <c r="M153" s="15">
        <f t="shared" si="37"/>
        <v>49215</v>
      </c>
      <c r="N153" s="15">
        <f t="shared" si="37"/>
        <v>48000</v>
      </c>
      <c r="O153" s="15">
        <f t="shared" si="37"/>
        <v>1215</v>
      </c>
      <c r="P153" s="15">
        <f t="shared" si="37"/>
        <v>48000</v>
      </c>
      <c r="Q153" s="38" t="e">
        <f>M153-#REF!</f>
        <v>#REF!</v>
      </c>
    </row>
    <row r="154" spans="1:17" ht="12.75">
      <c r="A154" s="23"/>
      <c r="B154" s="23"/>
      <c r="C154" s="3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38"/>
    </row>
    <row r="155" spans="1:17" ht="13.5" customHeight="1">
      <c r="A155" s="19"/>
      <c r="B155" s="19"/>
      <c r="C155" s="14" t="s">
        <v>5</v>
      </c>
      <c r="D155" s="15">
        <f>D61-D84-D109-D149-D153</f>
        <v>112846.66000000006</v>
      </c>
      <c r="E155" s="15">
        <f>E61-E84-E109-E149-E153</f>
        <v>52468</v>
      </c>
      <c r="F155" s="15">
        <f>F61+F84+F109+F149+F153</f>
        <v>60378.66000000004</v>
      </c>
      <c r="G155" s="15">
        <f aca="true" t="shared" si="38" ref="G155:P155">G61-G84-G109-G149-G153</f>
        <v>103953.05000000006</v>
      </c>
      <c r="H155" s="15">
        <f t="shared" si="38"/>
        <v>-59532</v>
      </c>
      <c r="I155" s="15">
        <f t="shared" si="38"/>
        <v>163485.05000000002</v>
      </c>
      <c r="J155" s="15">
        <f t="shared" si="38"/>
        <v>166915.43000000005</v>
      </c>
      <c r="K155" s="15">
        <f t="shared" si="38"/>
        <v>-74532</v>
      </c>
      <c r="L155" s="15">
        <f t="shared" si="38"/>
        <v>241447.43000000002</v>
      </c>
      <c r="M155" s="15">
        <f t="shared" si="38"/>
        <v>255261.3500000001</v>
      </c>
      <c r="N155" s="15">
        <f t="shared" si="38"/>
        <v>39146</v>
      </c>
      <c r="O155" s="15">
        <f t="shared" si="38"/>
        <v>216115.35000000006</v>
      </c>
      <c r="P155" s="15">
        <f t="shared" si="38"/>
        <v>39146</v>
      </c>
      <c r="Q155" s="39" t="e">
        <f>M155-#REF!</f>
        <v>#REF!</v>
      </c>
    </row>
    <row r="156" spans="1:17" ht="13.5" customHeight="1">
      <c r="A156" s="23"/>
      <c r="B156" s="23"/>
      <c r="C156" s="3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38"/>
    </row>
    <row r="157" spans="1:17" ht="13.5" customHeight="1">
      <c r="A157" s="23">
        <v>8050</v>
      </c>
      <c r="B157" s="23">
        <v>8050</v>
      </c>
      <c r="C157" s="3" t="s">
        <v>11</v>
      </c>
      <c r="D157" s="22">
        <v>0</v>
      </c>
      <c r="E157" s="22">
        <v>0</v>
      </c>
      <c r="F157" s="22">
        <f>+E157-D157</f>
        <v>0</v>
      </c>
      <c r="G157" s="22">
        <v>0</v>
      </c>
      <c r="H157" s="22">
        <v>0</v>
      </c>
      <c r="I157" s="22">
        <f>G157-H157</f>
        <v>0</v>
      </c>
      <c r="J157" s="22">
        <v>0</v>
      </c>
      <c r="K157" s="22">
        <v>0</v>
      </c>
      <c r="L157" s="22">
        <f>J157-K157</f>
        <v>0</v>
      </c>
      <c r="M157" s="22">
        <v>-35.79</v>
      </c>
      <c r="N157" s="22">
        <v>0</v>
      </c>
      <c r="O157" s="22">
        <f>M157-N157</f>
        <v>-35.79</v>
      </c>
      <c r="P157" s="22">
        <v>0</v>
      </c>
      <c r="Q157" s="38" t="e">
        <f>M157-#REF!</f>
        <v>#REF!</v>
      </c>
    </row>
    <row r="158" spans="1:17" ht="13.5" customHeight="1">
      <c r="A158" s="23">
        <v>8070</v>
      </c>
      <c r="B158" s="23">
        <v>8070</v>
      </c>
      <c r="C158" s="3" t="s">
        <v>35</v>
      </c>
      <c r="D158" s="22">
        <v>0</v>
      </c>
      <c r="E158" s="22">
        <v>0</v>
      </c>
      <c r="F158" s="22">
        <f>+E158-D158</f>
        <v>0</v>
      </c>
      <c r="G158" s="22">
        <v>0</v>
      </c>
      <c r="H158" s="22">
        <v>0</v>
      </c>
      <c r="I158" s="22">
        <f>G158-H158</f>
        <v>0</v>
      </c>
      <c r="J158" s="22">
        <v>0</v>
      </c>
      <c r="K158" s="22">
        <v>0</v>
      </c>
      <c r="L158" s="22">
        <f>J158-K158</f>
        <v>0</v>
      </c>
      <c r="M158" s="22">
        <v>0</v>
      </c>
      <c r="N158" s="22">
        <v>0</v>
      </c>
      <c r="O158" s="22">
        <f>M158-N158</f>
        <v>0</v>
      </c>
      <c r="P158" s="22">
        <v>0</v>
      </c>
      <c r="Q158" s="38" t="e">
        <f>M158-#REF!</f>
        <v>#REF!</v>
      </c>
    </row>
    <row r="159" spans="1:17" ht="13.5" customHeight="1">
      <c r="A159" s="23">
        <v>8150</v>
      </c>
      <c r="B159" s="23">
        <v>8150</v>
      </c>
      <c r="C159" s="3" t="s">
        <v>143</v>
      </c>
      <c r="D159" s="22">
        <v>0</v>
      </c>
      <c r="E159" s="22">
        <v>0</v>
      </c>
      <c r="F159" s="22">
        <f>+E159-D159</f>
        <v>0</v>
      </c>
      <c r="G159" s="22">
        <v>0</v>
      </c>
      <c r="H159" s="22">
        <v>0</v>
      </c>
      <c r="I159" s="22">
        <f>G159-H159</f>
        <v>0</v>
      </c>
      <c r="J159" s="22">
        <v>0</v>
      </c>
      <c r="K159" s="22">
        <v>0</v>
      </c>
      <c r="L159" s="22">
        <f>J159-K159</f>
        <v>0</v>
      </c>
      <c r="M159" s="22">
        <v>1400</v>
      </c>
      <c r="N159" s="22">
        <v>0</v>
      </c>
      <c r="O159" s="22">
        <f>M159-N159</f>
        <v>1400</v>
      </c>
      <c r="P159" s="22">
        <v>0</v>
      </c>
      <c r="Q159" s="38" t="e">
        <f>M159-#REF!</f>
        <v>#REF!</v>
      </c>
    </row>
    <row r="160" spans="1:17" ht="13.5" customHeight="1">
      <c r="A160" s="19"/>
      <c r="B160" s="19"/>
      <c r="C160" s="14" t="s">
        <v>24</v>
      </c>
      <c r="D160" s="15">
        <f>SUM(D157:D159)</f>
        <v>0</v>
      </c>
      <c r="E160" s="15">
        <f aca="true" t="shared" si="39" ref="E160:P160">SUM(E157:E159)</f>
        <v>0</v>
      </c>
      <c r="F160" s="15">
        <f t="shared" si="39"/>
        <v>0</v>
      </c>
      <c r="G160" s="15">
        <f t="shared" si="39"/>
        <v>0</v>
      </c>
      <c r="H160" s="15">
        <f t="shared" si="39"/>
        <v>0</v>
      </c>
      <c r="I160" s="15">
        <f t="shared" si="39"/>
        <v>0</v>
      </c>
      <c r="J160" s="15">
        <f t="shared" si="39"/>
        <v>0</v>
      </c>
      <c r="K160" s="15">
        <f t="shared" si="39"/>
        <v>0</v>
      </c>
      <c r="L160" s="15">
        <f t="shared" si="39"/>
        <v>0</v>
      </c>
      <c r="M160" s="15">
        <f t="shared" si="39"/>
        <v>1364.21</v>
      </c>
      <c r="N160" s="15">
        <f t="shared" si="39"/>
        <v>0</v>
      </c>
      <c r="O160" s="15">
        <f t="shared" si="39"/>
        <v>1364.21</v>
      </c>
      <c r="P160" s="15">
        <f t="shared" si="39"/>
        <v>0</v>
      </c>
      <c r="Q160" s="38" t="e">
        <f>M160-#REF!</f>
        <v>#REF!</v>
      </c>
    </row>
    <row r="161" spans="1:17" ht="12.75">
      <c r="A161" s="23"/>
      <c r="B161" s="23"/>
      <c r="C161" s="3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38"/>
    </row>
    <row r="162" spans="1:17" ht="12.75">
      <c r="A162" s="19"/>
      <c r="B162" s="19"/>
      <c r="C162" s="16" t="s">
        <v>14</v>
      </c>
      <c r="D162" s="17">
        <f>D155-D160</f>
        <v>112846.66000000006</v>
      </c>
      <c r="E162" s="17">
        <f aca="true" t="shared" si="40" ref="E162:P162">E155-E160</f>
        <v>52468</v>
      </c>
      <c r="F162" s="17">
        <f>F155+F160</f>
        <v>60378.66000000004</v>
      </c>
      <c r="G162" s="17">
        <f t="shared" si="40"/>
        <v>103953.05000000006</v>
      </c>
      <c r="H162" s="17">
        <f t="shared" si="40"/>
        <v>-59532</v>
      </c>
      <c r="I162" s="17">
        <f t="shared" si="40"/>
        <v>163485.05000000002</v>
      </c>
      <c r="J162" s="17">
        <f t="shared" si="40"/>
        <v>166915.43000000005</v>
      </c>
      <c r="K162" s="17">
        <f t="shared" si="40"/>
        <v>-74532</v>
      </c>
      <c r="L162" s="17">
        <f t="shared" si="40"/>
        <v>241447.43000000002</v>
      </c>
      <c r="M162" s="17">
        <f t="shared" si="40"/>
        <v>253897.1400000001</v>
      </c>
      <c r="N162" s="17">
        <f t="shared" si="40"/>
        <v>39146</v>
      </c>
      <c r="O162" s="17">
        <f t="shared" si="40"/>
        <v>214751.14000000007</v>
      </c>
      <c r="P162" s="17">
        <f t="shared" si="40"/>
        <v>39146</v>
      </c>
      <c r="Q162" s="40" t="e">
        <f>M162-#REF!</f>
        <v>#REF!</v>
      </c>
    </row>
    <row r="163" spans="5:17" ht="15.75" customHeight="1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Q161"/>
  <sheetViews>
    <sheetView zoomScalePageLayoutView="0" workbookViewId="0" topLeftCell="A1">
      <selection activeCell="R1" sqref="R1:R16384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</cols>
  <sheetData>
    <row r="1" spans="1:16" ht="15">
      <c r="A1" s="2">
        <v>116</v>
      </c>
      <c r="C1" s="1" t="s">
        <v>150</v>
      </c>
      <c r="D1" s="1" t="str">
        <f>Totalt!D1</f>
        <v>Pr Desember</v>
      </c>
      <c r="H1" s="7"/>
      <c r="J1" s="7"/>
      <c r="K1"/>
      <c r="M1"/>
      <c r="N1"/>
      <c r="O1"/>
      <c r="P1"/>
    </row>
    <row r="2" spans="1:17" ht="14.25">
      <c r="A2" s="4"/>
      <c r="B2" s="4"/>
      <c r="C2" s="4"/>
      <c r="D2" s="10" t="s">
        <v>12</v>
      </c>
      <c r="E2" s="10" t="s">
        <v>13</v>
      </c>
      <c r="F2" s="10" t="s">
        <v>17</v>
      </c>
      <c r="G2" s="10" t="s">
        <v>12</v>
      </c>
      <c r="H2" s="10" t="s">
        <v>13</v>
      </c>
      <c r="I2" s="10" t="s">
        <v>17</v>
      </c>
      <c r="J2" s="10" t="s">
        <v>12</v>
      </c>
      <c r="K2" s="10" t="s">
        <v>13</v>
      </c>
      <c r="L2" s="10" t="s">
        <v>17</v>
      </c>
      <c r="M2" s="10" t="s">
        <v>12</v>
      </c>
      <c r="N2" s="10" t="s">
        <v>13</v>
      </c>
      <c r="O2" s="10" t="s">
        <v>17</v>
      </c>
      <c r="P2" s="10" t="s">
        <v>13</v>
      </c>
      <c r="Q2" s="10" t="s">
        <v>17</v>
      </c>
    </row>
    <row r="3" spans="1:17" ht="14.25">
      <c r="A3" s="4"/>
      <c r="B3" s="9"/>
      <c r="C3" s="5" t="s">
        <v>0</v>
      </c>
      <c r="D3" s="11" t="s">
        <v>144</v>
      </c>
      <c r="E3" s="11" t="s">
        <v>144</v>
      </c>
      <c r="F3" s="11" t="s">
        <v>144</v>
      </c>
      <c r="G3" s="20" t="s">
        <v>145</v>
      </c>
      <c r="H3" s="20" t="s">
        <v>145</v>
      </c>
      <c r="I3" s="20" t="s">
        <v>145</v>
      </c>
      <c r="J3" s="11" t="s">
        <v>146</v>
      </c>
      <c r="K3" s="11" t="s">
        <v>146</v>
      </c>
      <c r="L3" s="11" t="s">
        <v>146</v>
      </c>
      <c r="M3" s="11" t="s">
        <v>147</v>
      </c>
      <c r="N3" s="11" t="s">
        <v>147</v>
      </c>
      <c r="O3" s="11" t="s">
        <v>147</v>
      </c>
      <c r="P3" s="20">
        <v>2020</v>
      </c>
      <c r="Q3" s="11" t="s">
        <v>61</v>
      </c>
    </row>
    <row r="4" spans="1:17" ht="12.75">
      <c r="A4" s="2">
        <v>321</v>
      </c>
      <c r="B4" s="2">
        <v>321</v>
      </c>
      <c r="C4" s="3" t="s">
        <v>37</v>
      </c>
      <c r="D4" s="21">
        <v>5400</v>
      </c>
      <c r="E4" s="21">
        <v>4800</v>
      </c>
      <c r="F4" s="21">
        <f aca="true" t="shared" si="0" ref="F4:F10">D4-E4</f>
        <v>600</v>
      </c>
      <c r="G4" s="21">
        <v>5400</v>
      </c>
      <c r="H4" s="21">
        <v>4800</v>
      </c>
      <c r="I4" s="21">
        <f aca="true" t="shared" si="1" ref="I4:I10">G4-H4</f>
        <v>600</v>
      </c>
      <c r="J4" s="21">
        <v>5400</v>
      </c>
      <c r="K4" s="21">
        <v>4800</v>
      </c>
      <c r="L4" s="21">
        <f aca="true" t="shared" si="2" ref="L4:L10">J4-K4</f>
        <v>600</v>
      </c>
      <c r="M4" s="21">
        <v>13619.46</v>
      </c>
      <c r="N4" s="21">
        <v>9600</v>
      </c>
      <c r="O4" s="21">
        <f aca="true" t="shared" si="3" ref="O4:O10">M4-N4</f>
        <v>4019.459999999999</v>
      </c>
      <c r="P4" s="21">
        <v>9600</v>
      </c>
      <c r="Q4" s="37" t="e">
        <f>M4-#REF!</f>
        <v>#REF!</v>
      </c>
    </row>
    <row r="5" spans="1:17" ht="12.75">
      <c r="A5" s="2">
        <v>322</v>
      </c>
      <c r="B5" s="2">
        <v>322</v>
      </c>
      <c r="C5" s="3" t="s">
        <v>38</v>
      </c>
      <c r="D5" s="22">
        <v>0</v>
      </c>
      <c r="E5" s="22">
        <v>0</v>
      </c>
      <c r="F5" s="22">
        <f t="shared" si="0"/>
        <v>0</v>
      </c>
      <c r="G5" s="22">
        <v>0</v>
      </c>
      <c r="H5" s="22">
        <v>0</v>
      </c>
      <c r="I5" s="22">
        <f t="shared" si="1"/>
        <v>0</v>
      </c>
      <c r="J5" s="22">
        <v>0</v>
      </c>
      <c r="K5" s="22">
        <v>0</v>
      </c>
      <c r="L5" s="22">
        <f t="shared" si="2"/>
        <v>0</v>
      </c>
      <c r="M5" s="22">
        <v>0</v>
      </c>
      <c r="N5" s="22">
        <v>0</v>
      </c>
      <c r="O5" s="22">
        <f t="shared" si="3"/>
        <v>0</v>
      </c>
      <c r="P5" s="22">
        <v>0</v>
      </c>
      <c r="Q5" s="38" t="e">
        <f>M5-#REF!</f>
        <v>#REF!</v>
      </c>
    </row>
    <row r="6" spans="1:17" ht="12.75">
      <c r="A6" s="2">
        <v>323</v>
      </c>
      <c r="B6" s="2">
        <v>323</v>
      </c>
      <c r="C6" s="3" t="s">
        <v>39</v>
      </c>
      <c r="D6" s="22">
        <v>0</v>
      </c>
      <c r="E6" s="22">
        <v>1600</v>
      </c>
      <c r="F6" s="22">
        <f t="shared" si="0"/>
        <v>-1600</v>
      </c>
      <c r="G6" s="22">
        <v>0</v>
      </c>
      <c r="H6" s="22">
        <v>1600</v>
      </c>
      <c r="I6" s="22">
        <f t="shared" si="1"/>
        <v>-1600</v>
      </c>
      <c r="J6" s="22">
        <v>0</v>
      </c>
      <c r="K6" s="22">
        <v>1600</v>
      </c>
      <c r="L6" s="22">
        <f t="shared" si="2"/>
        <v>-1600</v>
      </c>
      <c r="M6" s="22">
        <v>0</v>
      </c>
      <c r="N6" s="22">
        <v>3200</v>
      </c>
      <c r="O6" s="22">
        <f t="shared" si="3"/>
        <v>-3200</v>
      </c>
      <c r="P6" s="22">
        <v>3200</v>
      </c>
      <c r="Q6" s="38" t="e">
        <f>M6-#REF!</f>
        <v>#REF!</v>
      </c>
    </row>
    <row r="7" spans="1:17" ht="12.75">
      <c r="A7" s="2">
        <v>324</v>
      </c>
      <c r="B7" s="2">
        <v>324</v>
      </c>
      <c r="C7" s="3" t="s">
        <v>40</v>
      </c>
      <c r="D7" s="22">
        <v>0</v>
      </c>
      <c r="E7" s="22">
        <v>0</v>
      </c>
      <c r="F7" s="22">
        <f t="shared" si="0"/>
        <v>0</v>
      </c>
      <c r="G7" s="22">
        <v>0</v>
      </c>
      <c r="H7" s="22">
        <v>0</v>
      </c>
      <c r="I7" s="22">
        <f t="shared" si="1"/>
        <v>0</v>
      </c>
      <c r="J7" s="22">
        <v>0</v>
      </c>
      <c r="K7" s="22">
        <v>0</v>
      </c>
      <c r="L7" s="22">
        <f t="shared" si="2"/>
        <v>0</v>
      </c>
      <c r="M7" s="22">
        <v>0</v>
      </c>
      <c r="N7" s="22">
        <v>0</v>
      </c>
      <c r="O7" s="22">
        <f t="shared" si="3"/>
        <v>0</v>
      </c>
      <c r="P7" s="22">
        <v>0</v>
      </c>
      <c r="Q7" s="38" t="e">
        <f>M7-#REF!</f>
        <v>#REF!</v>
      </c>
    </row>
    <row r="8" spans="1:17" ht="12.75">
      <c r="A8" s="2">
        <v>325</v>
      </c>
      <c r="B8" s="2">
        <v>325</v>
      </c>
      <c r="C8" s="3" t="s">
        <v>41</v>
      </c>
      <c r="D8" s="22">
        <v>0</v>
      </c>
      <c r="E8" s="22">
        <v>0</v>
      </c>
      <c r="F8" s="22">
        <f t="shared" si="0"/>
        <v>0</v>
      </c>
      <c r="G8" s="22">
        <v>0</v>
      </c>
      <c r="H8" s="22">
        <v>20000</v>
      </c>
      <c r="I8" s="22">
        <f t="shared" si="1"/>
        <v>-20000</v>
      </c>
      <c r="J8" s="22">
        <v>43816.77</v>
      </c>
      <c r="K8" s="22">
        <v>54604</v>
      </c>
      <c r="L8" s="22">
        <f t="shared" si="2"/>
        <v>-10787.230000000003</v>
      </c>
      <c r="M8" s="22">
        <v>82500.71</v>
      </c>
      <c r="N8" s="22">
        <v>96104</v>
      </c>
      <c r="O8" s="22">
        <f t="shared" si="3"/>
        <v>-13603.289999999994</v>
      </c>
      <c r="P8" s="22">
        <v>96104</v>
      </c>
      <c r="Q8" s="38" t="e">
        <f>M8-#REF!</f>
        <v>#REF!</v>
      </c>
    </row>
    <row r="9" spans="1:17" ht="12.75">
      <c r="A9" s="2">
        <v>326</v>
      </c>
      <c r="B9" s="2">
        <v>326</v>
      </c>
      <c r="C9" s="3" t="s">
        <v>1</v>
      </c>
      <c r="D9" s="22">
        <v>0</v>
      </c>
      <c r="E9" s="22">
        <v>0</v>
      </c>
      <c r="F9" s="22">
        <f t="shared" si="0"/>
        <v>0</v>
      </c>
      <c r="G9" s="22">
        <v>0</v>
      </c>
      <c r="H9" s="22">
        <v>0</v>
      </c>
      <c r="I9" s="22">
        <f t="shared" si="1"/>
        <v>0</v>
      </c>
      <c r="J9" s="22">
        <v>0</v>
      </c>
      <c r="K9" s="22">
        <v>0</v>
      </c>
      <c r="L9" s="22">
        <f t="shared" si="2"/>
        <v>0</v>
      </c>
      <c r="M9" s="22">
        <v>4000</v>
      </c>
      <c r="N9" s="22">
        <v>0</v>
      </c>
      <c r="O9" s="22">
        <f t="shared" si="3"/>
        <v>4000</v>
      </c>
      <c r="P9" s="22">
        <v>0</v>
      </c>
      <c r="Q9" s="38" t="e">
        <f>M9-#REF!</f>
        <v>#REF!</v>
      </c>
    </row>
    <row r="10" spans="1:17" ht="12.75">
      <c r="A10" s="12"/>
      <c r="B10" s="13"/>
      <c r="C10" s="14" t="s">
        <v>157</v>
      </c>
      <c r="D10" s="15">
        <f>SUM(D4:D9)</f>
        <v>5400</v>
      </c>
      <c r="E10" s="15">
        <f>SUM(E4:E9)</f>
        <v>6400</v>
      </c>
      <c r="F10" s="15">
        <f t="shared" si="0"/>
        <v>-1000</v>
      </c>
      <c r="G10" s="15">
        <f>SUM(G4:G9)</f>
        <v>5400</v>
      </c>
      <c r="H10" s="15">
        <f>SUM(H4:H9)</f>
        <v>26400</v>
      </c>
      <c r="I10" s="15">
        <f t="shared" si="1"/>
        <v>-21000</v>
      </c>
      <c r="J10" s="15">
        <f>SUM(J4:J9)</f>
        <v>49216.77</v>
      </c>
      <c r="K10" s="15">
        <f>SUM(K4:K9)</f>
        <v>61004</v>
      </c>
      <c r="L10" s="15">
        <f t="shared" si="2"/>
        <v>-11787.230000000003</v>
      </c>
      <c r="M10" s="15">
        <f>SUM(M4:M9)</f>
        <v>100120.17000000001</v>
      </c>
      <c r="N10" s="15">
        <f>SUM(N4:N9)</f>
        <v>108904</v>
      </c>
      <c r="O10" s="15">
        <f t="shared" si="3"/>
        <v>-8783.829999999987</v>
      </c>
      <c r="P10" s="15">
        <f>SUM(P4:P9)</f>
        <v>108904</v>
      </c>
      <c r="Q10" s="39" t="e">
        <f>M10-#REF!</f>
        <v>#REF!</v>
      </c>
    </row>
    <row r="11" spans="2:17" ht="12.75">
      <c r="B11" s="6"/>
      <c r="C11" s="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38"/>
    </row>
    <row r="12" spans="1:17" ht="12.75">
      <c r="A12" s="2">
        <v>400</v>
      </c>
      <c r="B12" s="2">
        <v>400</v>
      </c>
      <c r="C12" s="3" t="s">
        <v>42</v>
      </c>
      <c r="D12" s="22">
        <v>2000</v>
      </c>
      <c r="E12" s="22">
        <v>10000</v>
      </c>
      <c r="F12" s="22">
        <f>+E12-D12</f>
        <v>8000</v>
      </c>
      <c r="G12" s="22">
        <v>2000</v>
      </c>
      <c r="H12" s="22">
        <v>10000</v>
      </c>
      <c r="I12" s="22">
        <f aca="true" t="shared" si="4" ref="I12:I19">G12-H12</f>
        <v>-8000</v>
      </c>
      <c r="J12" s="22">
        <v>2400</v>
      </c>
      <c r="K12" s="22">
        <v>16000</v>
      </c>
      <c r="L12" s="22">
        <f aca="true" t="shared" si="5" ref="L12:L19">J12-K12</f>
        <v>-13600</v>
      </c>
      <c r="M12" s="22">
        <v>5250</v>
      </c>
      <c r="N12" s="22">
        <v>20000</v>
      </c>
      <c r="O12" s="22">
        <f aca="true" t="shared" si="6" ref="O12:O19">M12-N12</f>
        <v>-14750</v>
      </c>
      <c r="P12" s="22">
        <v>20000</v>
      </c>
      <c r="Q12" s="38" t="e">
        <f>M12-#REF!</f>
        <v>#REF!</v>
      </c>
    </row>
    <row r="13" spans="1:17" ht="12.75">
      <c r="A13" s="2">
        <v>410</v>
      </c>
      <c r="B13" s="2">
        <v>410</v>
      </c>
      <c r="C13" s="3" t="s">
        <v>43</v>
      </c>
      <c r="D13" s="22">
        <v>0</v>
      </c>
      <c r="E13" s="22">
        <v>500</v>
      </c>
      <c r="F13" s="22">
        <f>+E13-D13</f>
        <v>500</v>
      </c>
      <c r="G13" s="22">
        <v>0</v>
      </c>
      <c r="H13" s="22">
        <v>500</v>
      </c>
      <c r="I13" s="22">
        <f t="shared" si="4"/>
        <v>-500</v>
      </c>
      <c r="J13" s="22">
        <v>0</v>
      </c>
      <c r="K13" s="22">
        <v>500</v>
      </c>
      <c r="L13" s="22">
        <f t="shared" si="5"/>
        <v>-500</v>
      </c>
      <c r="M13" s="22">
        <v>0</v>
      </c>
      <c r="N13" s="22">
        <v>1000</v>
      </c>
      <c r="O13" s="22">
        <f t="shared" si="6"/>
        <v>-1000</v>
      </c>
      <c r="P13" s="22">
        <v>1000</v>
      </c>
      <c r="Q13" s="38" t="e">
        <f>M13-#REF!</f>
        <v>#REF!</v>
      </c>
    </row>
    <row r="14" spans="1:17" ht="12.75">
      <c r="A14" s="2">
        <v>420</v>
      </c>
      <c r="B14" s="2">
        <v>420</v>
      </c>
      <c r="C14" s="3" t="s">
        <v>44</v>
      </c>
      <c r="D14" s="22">
        <v>0</v>
      </c>
      <c r="E14" s="22">
        <v>2750</v>
      </c>
      <c r="F14" s="22">
        <f>+E14-D14</f>
        <v>2750</v>
      </c>
      <c r="G14" s="22">
        <v>0</v>
      </c>
      <c r="H14" s="22">
        <v>4000</v>
      </c>
      <c r="I14" s="22">
        <f t="shared" si="4"/>
        <v>-4000</v>
      </c>
      <c r="J14" s="22">
        <v>0</v>
      </c>
      <c r="K14" s="22">
        <v>5250</v>
      </c>
      <c r="L14" s="22">
        <f t="shared" si="5"/>
        <v>-5250</v>
      </c>
      <c r="M14" s="22">
        <v>0</v>
      </c>
      <c r="N14" s="22">
        <v>6500</v>
      </c>
      <c r="O14" s="22">
        <f t="shared" si="6"/>
        <v>-6500</v>
      </c>
      <c r="P14" s="22">
        <v>6500</v>
      </c>
      <c r="Q14" s="38" t="e">
        <f>M14-#REF!</f>
        <v>#REF!</v>
      </c>
    </row>
    <row r="15" spans="1:17" ht="12.75">
      <c r="A15" s="2">
        <v>500</v>
      </c>
      <c r="B15" s="2">
        <v>500</v>
      </c>
      <c r="C15" s="3" t="s">
        <v>45</v>
      </c>
      <c r="D15" s="22">
        <v>4660</v>
      </c>
      <c r="E15" s="22">
        <v>4484</v>
      </c>
      <c r="F15" s="22">
        <f>+E15-D15</f>
        <v>-176</v>
      </c>
      <c r="G15" s="22">
        <v>4660</v>
      </c>
      <c r="H15" s="22">
        <v>8968</v>
      </c>
      <c r="I15" s="22">
        <f t="shared" si="4"/>
        <v>-4308</v>
      </c>
      <c r="J15" s="22">
        <v>4660</v>
      </c>
      <c r="K15" s="22">
        <v>13452</v>
      </c>
      <c r="L15" s="22">
        <f t="shared" si="5"/>
        <v>-8792</v>
      </c>
      <c r="M15" s="22">
        <v>11100</v>
      </c>
      <c r="N15" s="22">
        <v>19936</v>
      </c>
      <c r="O15" s="22">
        <f t="shared" si="6"/>
        <v>-8836</v>
      </c>
      <c r="P15" s="22">
        <v>19936</v>
      </c>
      <c r="Q15" s="38" t="e">
        <f>M15-#REF!</f>
        <v>#REF!</v>
      </c>
    </row>
    <row r="16" spans="1:17" ht="12.75">
      <c r="A16" s="2">
        <v>610</v>
      </c>
      <c r="B16" s="2">
        <v>610</v>
      </c>
      <c r="C16" s="3" t="s">
        <v>4</v>
      </c>
      <c r="D16" s="22">
        <v>917.26</v>
      </c>
      <c r="E16" s="22">
        <v>11520</v>
      </c>
      <c r="F16" s="22">
        <f>+E16-D16</f>
        <v>10602.74</v>
      </c>
      <c r="G16" s="22">
        <v>920.51</v>
      </c>
      <c r="H16" s="22">
        <v>23040</v>
      </c>
      <c r="I16" s="22">
        <f t="shared" si="4"/>
        <v>-22119.49</v>
      </c>
      <c r="J16" s="22">
        <v>920.51</v>
      </c>
      <c r="K16" s="22">
        <v>34560</v>
      </c>
      <c r="L16" s="22">
        <f t="shared" si="5"/>
        <v>-33639.49</v>
      </c>
      <c r="M16" s="22">
        <v>23087.92</v>
      </c>
      <c r="N16" s="22">
        <v>46080</v>
      </c>
      <c r="O16" s="22">
        <f t="shared" si="6"/>
        <v>-22992.08</v>
      </c>
      <c r="P16" s="22">
        <v>46080</v>
      </c>
      <c r="Q16" s="38" t="e">
        <f>M16-#REF!</f>
        <v>#REF!</v>
      </c>
    </row>
    <row r="17" spans="1:17" ht="12.75">
      <c r="A17" s="12"/>
      <c r="B17" s="13"/>
      <c r="C17" s="14" t="s">
        <v>156</v>
      </c>
      <c r="D17" s="15">
        <f>SUM(D12:D16)</f>
        <v>7577.26</v>
      </c>
      <c r="E17" s="15">
        <f aca="true" t="shared" si="7" ref="E17:P17">SUM(E12:E16)</f>
        <v>29254</v>
      </c>
      <c r="F17" s="15">
        <f t="shared" si="7"/>
        <v>21676.739999999998</v>
      </c>
      <c r="G17" s="15">
        <f t="shared" si="7"/>
        <v>7580.51</v>
      </c>
      <c r="H17" s="15">
        <f t="shared" si="7"/>
        <v>46508</v>
      </c>
      <c r="I17" s="15">
        <f t="shared" si="7"/>
        <v>-38927.490000000005</v>
      </c>
      <c r="J17" s="15">
        <f t="shared" si="7"/>
        <v>7980.51</v>
      </c>
      <c r="K17" s="15">
        <f t="shared" si="7"/>
        <v>69762</v>
      </c>
      <c r="L17" s="15">
        <f t="shared" si="7"/>
        <v>-61781.49</v>
      </c>
      <c r="M17" s="15">
        <f t="shared" si="7"/>
        <v>39437.92</v>
      </c>
      <c r="N17" s="15">
        <f t="shared" si="7"/>
        <v>93516</v>
      </c>
      <c r="O17" s="15">
        <f t="shared" si="7"/>
        <v>-54078.08</v>
      </c>
      <c r="P17" s="15">
        <f t="shared" si="7"/>
        <v>93516</v>
      </c>
      <c r="Q17" s="39" t="e">
        <f>M17-#REF!</f>
        <v>#REF!</v>
      </c>
    </row>
    <row r="18" spans="3:17" ht="12.75">
      <c r="C18" s="3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38"/>
    </row>
    <row r="19" spans="1:17" s="45" customFormat="1" ht="12.75">
      <c r="A19" s="4">
        <v>600</v>
      </c>
      <c r="B19" s="4">
        <v>600</v>
      </c>
      <c r="C19" s="41" t="s">
        <v>3</v>
      </c>
      <c r="D19" s="44">
        <v>2371.26</v>
      </c>
      <c r="E19" s="44">
        <v>2400</v>
      </c>
      <c r="F19" s="44">
        <f>+E19-D19</f>
        <v>28.73999999999978</v>
      </c>
      <c r="G19" s="44">
        <v>4742.52</v>
      </c>
      <c r="H19" s="44">
        <v>4800</v>
      </c>
      <c r="I19" s="44">
        <f t="shared" si="4"/>
        <v>-57.47999999999956</v>
      </c>
      <c r="J19" s="44">
        <v>7113.78</v>
      </c>
      <c r="K19" s="44">
        <v>7200</v>
      </c>
      <c r="L19" s="44">
        <f t="shared" si="5"/>
        <v>-86.22000000000025</v>
      </c>
      <c r="M19" s="44">
        <v>9485</v>
      </c>
      <c r="N19" s="44">
        <v>9600</v>
      </c>
      <c r="O19" s="44">
        <f t="shared" si="6"/>
        <v>-115</v>
      </c>
      <c r="P19" s="44">
        <v>9600</v>
      </c>
      <c r="Q19" s="46" t="e">
        <f>M19-#REF!</f>
        <v>#REF!</v>
      </c>
    </row>
    <row r="20" spans="2:17" ht="12.75">
      <c r="B20" s="6"/>
      <c r="C20" s="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38"/>
    </row>
    <row r="21" spans="1:17" ht="12.75">
      <c r="A21" s="12"/>
      <c r="B21" s="13"/>
      <c r="C21" s="14" t="s">
        <v>5</v>
      </c>
      <c r="D21" s="15">
        <f>D10-D17-D19</f>
        <v>-4548.52</v>
      </c>
      <c r="E21" s="15">
        <f aca="true" t="shared" si="8" ref="E21:P21">E10-E17-E19</f>
        <v>-25254</v>
      </c>
      <c r="F21" s="15">
        <f>F10+F17+F19</f>
        <v>20705.479999999996</v>
      </c>
      <c r="G21" s="15">
        <f t="shared" si="8"/>
        <v>-6923.030000000001</v>
      </c>
      <c r="H21" s="15">
        <f t="shared" si="8"/>
        <v>-24908</v>
      </c>
      <c r="I21" s="15">
        <f t="shared" si="8"/>
        <v>17984.970000000005</v>
      </c>
      <c r="J21" s="15">
        <f t="shared" si="8"/>
        <v>34122.479999999996</v>
      </c>
      <c r="K21" s="15">
        <f t="shared" si="8"/>
        <v>-15958</v>
      </c>
      <c r="L21" s="15">
        <f t="shared" si="8"/>
        <v>50080.479999999996</v>
      </c>
      <c r="M21" s="15">
        <f t="shared" si="8"/>
        <v>51197.250000000015</v>
      </c>
      <c r="N21" s="15">
        <f t="shared" si="8"/>
        <v>5788</v>
      </c>
      <c r="O21" s="15">
        <f t="shared" si="8"/>
        <v>45409.250000000015</v>
      </c>
      <c r="P21" s="15">
        <f t="shared" si="8"/>
        <v>5788</v>
      </c>
      <c r="Q21" s="39" t="e">
        <f>M21-#REF!</f>
        <v>#REF!</v>
      </c>
    </row>
    <row r="22" spans="2:17" ht="12.75">
      <c r="B22" s="6"/>
      <c r="C22" s="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38"/>
    </row>
    <row r="23" spans="1:17" ht="12.75">
      <c r="A23" s="2">
        <v>805</v>
      </c>
      <c r="B23" s="6">
        <v>805</v>
      </c>
      <c r="C23" s="3" t="s">
        <v>11</v>
      </c>
      <c r="D23" s="22">
        <v>0</v>
      </c>
      <c r="E23" s="22">
        <v>0</v>
      </c>
      <c r="F23" s="22">
        <f>+E23-D23</f>
        <v>0</v>
      </c>
      <c r="G23" s="22">
        <v>0</v>
      </c>
      <c r="H23" s="22">
        <v>0</v>
      </c>
      <c r="I23" s="22">
        <f>G23-H23</f>
        <v>0</v>
      </c>
      <c r="J23" s="22">
        <v>0</v>
      </c>
      <c r="K23" s="22">
        <v>0</v>
      </c>
      <c r="L23" s="22">
        <f>J23-K23</f>
        <v>0</v>
      </c>
      <c r="M23" s="22">
        <v>-38.89</v>
      </c>
      <c r="N23" s="22">
        <v>0</v>
      </c>
      <c r="O23" s="22">
        <f>M23-N23</f>
        <v>-38.89</v>
      </c>
      <c r="P23" s="22">
        <v>0</v>
      </c>
      <c r="Q23" s="38" t="e">
        <f>M23-#REF!</f>
        <v>#REF!</v>
      </c>
    </row>
    <row r="24" spans="1:17" ht="12.75">
      <c r="A24" s="2">
        <v>815</v>
      </c>
      <c r="B24" s="6">
        <v>815</v>
      </c>
      <c r="C24" s="3" t="s">
        <v>10</v>
      </c>
      <c r="D24" s="22">
        <v>0</v>
      </c>
      <c r="E24" s="22">
        <v>0</v>
      </c>
      <c r="F24" s="22">
        <f>+E24-D24</f>
        <v>0</v>
      </c>
      <c r="G24" s="22">
        <v>0</v>
      </c>
      <c r="H24" s="22">
        <v>0</v>
      </c>
      <c r="I24" s="22">
        <f>G24-H24</f>
        <v>0</v>
      </c>
      <c r="J24" s="22">
        <v>0</v>
      </c>
      <c r="K24" s="22">
        <v>0</v>
      </c>
      <c r="L24" s="22">
        <f>J24-K24</f>
        <v>0</v>
      </c>
      <c r="M24" s="22">
        <v>0</v>
      </c>
      <c r="N24" s="22">
        <v>0</v>
      </c>
      <c r="O24" s="22">
        <f>M24-N24</f>
        <v>0</v>
      </c>
      <c r="P24" s="22">
        <v>0</v>
      </c>
      <c r="Q24" s="38" t="e">
        <f>M24-#REF!</f>
        <v>#REF!</v>
      </c>
    </row>
    <row r="25" spans="2:17" ht="12.75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</row>
    <row r="26" spans="1:17" ht="12.75">
      <c r="A26" s="12"/>
      <c r="B26" s="13"/>
      <c r="C26" s="16" t="s">
        <v>14</v>
      </c>
      <c r="D26" s="17">
        <f>D21+D23*-1-D24</f>
        <v>-4548.52</v>
      </c>
      <c r="E26" s="17">
        <f>E21+E23*-1-E24</f>
        <v>-25254</v>
      </c>
      <c r="F26" s="17">
        <f>D26-E26</f>
        <v>20705.48</v>
      </c>
      <c r="G26" s="17">
        <f>G21+G23*-1-G24</f>
        <v>-6923.030000000001</v>
      </c>
      <c r="H26" s="17">
        <f>H21+H23*-1-H24</f>
        <v>-24908</v>
      </c>
      <c r="I26" s="17">
        <f>G26-H26</f>
        <v>17984.97</v>
      </c>
      <c r="J26" s="17">
        <f>J21+J23*-1-J24</f>
        <v>34122.479999999996</v>
      </c>
      <c r="K26" s="17">
        <f>K21+K23*-1-K24</f>
        <v>-15958</v>
      </c>
      <c r="L26" s="17">
        <f>J26-K26</f>
        <v>50080.479999999996</v>
      </c>
      <c r="M26" s="17">
        <f>M21+M23*-1-M24</f>
        <v>51236.140000000014</v>
      </c>
      <c r="N26" s="17">
        <f>N21+N23*-1-N24</f>
        <v>5788</v>
      </c>
      <c r="O26" s="17">
        <f>M26-N26</f>
        <v>45448.140000000014</v>
      </c>
      <c r="P26" s="17">
        <f>P21+P23*-1-P24</f>
        <v>5788</v>
      </c>
      <c r="Q26" s="40" t="e">
        <f>M26-#REF!</f>
        <v>#REF!</v>
      </c>
    </row>
    <row r="27" spans="5:17" ht="12.75"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5:17" ht="12.75"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4:17" ht="14.25">
      <c r="D29" s="10" t="s">
        <v>12</v>
      </c>
      <c r="E29" s="10" t="s">
        <v>13</v>
      </c>
      <c r="F29" s="10" t="s">
        <v>17</v>
      </c>
      <c r="G29" s="10" t="s">
        <v>12</v>
      </c>
      <c r="H29" s="10" t="s">
        <v>13</v>
      </c>
      <c r="I29" s="10" t="s">
        <v>17</v>
      </c>
      <c r="J29" s="10" t="s">
        <v>12</v>
      </c>
      <c r="K29" s="10" t="s">
        <v>13</v>
      </c>
      <c r="L29" s="10" t="s">
        <v>17</v>
      </c>
      <c r="M29" s="10" t="s">
        <v>12</v>
      </c>
      <c r="N29" s="10" t="s">
        <v>13</v>
      </c>
      <c r="O29" s="10" t="s">
        <v>17</v>
      </c>
      <c r="P29" s="10" t="s">
        <v>13</v>
      </c>
      <c r="Q29" s="10" t="s">
        <v>17</v>
      </c>
    </row>
    <row r="30" spans="1:17" ht="14.25">
      <c r="A30" s="7"/>
      <c r="B30" s="8"/>
      <c r="C30" s="5" t="s">
        <v>0</v>
      </c>
      <c r="D30" s="20" t="s">
        <v>144</v>
      </c>
      <c r="E30" s="20" t="s">
        <v>144</v>
      </c>
      <c r="F30" s="20" t="s">
        <v>144</v>
      </c>
      <c r="G30" s="20" t="s">
        <v>145</v>
      </c>
      <c r="H30" s="20" t="s">
        <v>145</v>
      </c>
      <c r="I30" s="20" t="s">
        <v>145</v>
      </c>
      <c r="J30" s="20" t="s">
        <v>146</v>
      </c>
      <c r="K30" s="20" t="s">
        <v>146</v>
      </c>
      <c r="L30" s="20" t="s">
        <v>146</v>
      </c>
      <c r="M30" s="20" t="s">
        <v>147</v>
      </c>
      <c r="N30" s="20" t="s">
        <v>147</v>
      </c>
      <c r="O30" s="20" t="s">
        <v>147</v>
      </c>
      <c r="P30" s="20">
        <v>2020</v>
      </c>
      <c r="Q30" s="20" t="s">
        <v>61</v>
      </c>
    </row>
    <row r="31" spans="1:17" ht="12.75">
      <c r="A31" s="23"/>
      <c r="B31" s="23"/>
      <c r="C31" s="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37"/>
    </row>
    <row r="32" spans="1:17" ht="12.75">
      <c r="A32" s="23">
        <v>3100</v>
      </c>
      <c r="B32" s="23">
        <v>3100</v>
      </c>
      <c r="C32" s="3" t="s">
        <v>64</v>
      </c>
      <c r="D32" s="22">
        <v>0</v>
      </c>
      <c r="E32" s="22">
        <v>0</v>
      </c>
      <c r="F32" s="22">
        <f aca="true" t="shared" si="9" ref="F32:F51">D32-E32</f>
        <v>0</v>
      </c>
      <c r="G32" s="22">
        <v>0</v>
      </c>
      <c r="H32" s="22">
        <v>0</v>
      </c>
      <c r="I32" s="22">
        <f aca="true" t="shared" si="10" ref="I32:I51">G32-H32</f>
        <v>0</v>
      </c>
      <c r="J32" s="22">
        <v>0</v>
      </c>
      <c r="K32" s="22">
        <v>0</v>
      </c>
      <c r="L32" s="22">
        <f aca="true" t="shared" si="11" ref="L32:L51">J32-K32</f>
        <v>0</v>
      </c>
      <c r="M32" s="22">
        <v>0</v>
      </c>
      <c r="N32" s="22">
        <v>0</v>
      </c>
      <c r="O32" s="22">
        <f aca="true" t="shared" si="12" ref="O32:O51">M32-N32</f>
        <v>0</v>
      </c>
      <c r="P32" s="22">
        <v>0</v>
      </c>
      <c r="Q32" s="38" t="e">
        <f>M32-#REF!</f>
        <v>#REF!</v>
      </c>
    </row>
    <row r="33" spans="1:17" ht="12.75">
      <c r="A33" s="23">
        <v>3120</v>
      </c>
      <c r="B33" s="23">
        <v>3120</v>
      </c>
      <c r="C33" s="3" t="s">
        <v>65</v>
      </c>
      <c r="D33" s="22">
        <v>0</v>
      </c>
      <c r="E33" s="22">
        <v>0</v>
      </c>
      <c r="F33" s="22">
        <f t="shared" si="9"/>
        <v>0</v>
      </c>
      <c r="G33" s="22">
        <v>0</v>
      </c>
      <c r="H33" s="22">
        <v>0</v>
      </c>
      <c r="I33" s="22">
        <f t="shared" si="10"/>
        <v>0</v>
      </c>
      <c r="J33" s="22">
        <v>0</v>
      </c>
      <c r="K33" s="22">
        <v>0</v>
      </c>
      <c r="L33" s="22">
        <f t="shared" si="11"/>
        <v>0</v>
      </c>
      <c r="M33" s="22">
        <v>0</v>
      </c>
      <c r="N33" s="22">
        <v>0</v>
      </c>
      <c r="O33" s="22">
        <f t="shared" si="12"/>
        <v>0</v>
      </c>
      <c r="P33" s="22">
        <v>0</v>
      </c>
      <c r="Q33" s="38" t="e">
        <f>M33-#REF!</f>
        <v>#REF!</v>
      </c>
    </row>
    <row r="34" spans="1:17" ht="12.75">
      <c r="A34" s="23">
        <v>3125</v>
      </c>
      <c r="B34" s="23">
        <v>3125</v>
      </c>
      <c r="C34" s="3" t="s">
        <v>66</v>
      </c>
      <c r="D34" s="22">
        <v>0</v>
      </c>
      <c r="E34" s="22">
        <v>0</v>
      </c>
      <c r="F34" s="22">
        <f t="shared" si="9"/>
        <v>0</v>
      </c>
      <c r="G34" s="22">
        <v>0</v>
      </c>
      <c r="H34" s="22">
        <v>0</v>
      </c>
      <c r="I34" s="22">
        <f t="shared" si="10"/>
        <v>0</v>
      </c>
      <c r="J34" s="22">
        <v>0</v>
      </c>
      <c r="K34" s="22">
        <v>0</v>
      </c>
      <c r="L34" s="22">
        <f t="shared" si="11"/>
        <v>0</v>
      </c>
      <c r="M34" s="22">
        <v>0</v>
      </c>
      <c r="N34" s="22">
        <v>0</v>
      </c>
      <c r="O34" s="22">
        <f t="shared" si="12"/>
        <v>0</v>
      </c>
      <c r="P34" s="22">
        <v>0</v>
      </c>
      <c r="Q34" s="38" t="e">
        <f>M34-#REF!</f>
        <v>#REF!</v>
      </c>
    </row>
    <row r="35" spans="1:17" ht="12.75">
      <c r="A35" s="23">
        <v>3130</v>
      </c>
      <c r="B35" s="23">
        <v>3130</v>
      </c>
      <c r="C35" s="3" t="s">
        <v>67</v>
      </c>
      <c r="D35" s="22">
        <v>0</v>
      </c>
      <c r="E35" s="22">
        <v>0</v>
      </c>
      <c r="F35" s="22">
        <f t="shared" si="9"/>
        <v>0</v>
      </c>
      <c r="G35" s="22">
        <v>0</v>
      </c>
      <c r="H35" s="22">
        <v>0</v>
      </c>
      <c r="I35" s="22">
        <f t="shared" si="10"/>
        <v>0</v>
      </c>
      <c r="J35" s="22">
        <v>0</v>
      </c>
      <c r="K35" s="22">
        <v>0</v>
      </c>
      <c r="L35" s="22">
        <f t="shared" si="11"/>
        <v>0</v>
      </c>
      <c r="M35" s="22">
        <v>0</v>
      </c>
      <c r="N35" s="22">
        <v>0</v>
      </c>
      <c r="O35" s="22">
        <f t="shared" si="12"/>
        <v>0</v>
      </c>
      <c r="P35" s="22">
        <v>0</v>
      </c>
      <c r="Q35" s="38" t="e">
        <f>M35-#REF!</f>
        <v>#REF!</v>
      </c>
    </row>
    <row r="36" spans="1:17" ht="12.75">
      <c r="A36" s="23">
        <v>3200</v>
      </c>
      <c r="B36" s="23">
        <v>3200</v>
      </c>
      <c r="C36" s="3" t="s">
        <v>68</v>
      </c>
      <c r="D36" s="22">
        <v>0</v>
      </c>
      <c r="E36" s="22">
        <v>0</v>
      </c>
      <c r="F36" s="22">
        <f t="shared" si="9"/>
        <v>0</v>
      </c>
      <c r="G36" s="22">
        <v>0</v>
      </c>
      <c r="H36" s="22">
        <v>0</v>
      </c>
      <c r="I36" s="22">
        <f t="shared" si="10"/>
        <v>0</v>
      </c>
      <c r="J36" s="22">
        <v>0</v>
      </c>
      <c r="K36" s="22">
        <v>0</v>
      </c>
      <c r="L36" s="22">
        <f t="shared" si="11"/>
        <v>0</v>
      </c>
      <c r="M36" s="22">
        <v>0</v>
      </c>
      <c r="N36" s="22">
        <v>0</v>
      </c>
      <c r="O36" s="22">
        <f t="shared" si="12"/>
        <v>0</v>
      </c>
      <c r="P36" s="22">
        <v>0</v>
      </c>
      <c r="Q36" s="38" t="e">
        <f>M36-#REF!</f>
        <v>#REF!</v>
      </c>
    </row>
    <row r="37" spans="1:17" ht="12.75">
      <c r="A37" s="23">
        <v>3210</v>
      </c>
      <c r="B37" s="23">
        <v>3210</v>
      </c>
      <c r="C37" s="3" t="s">
        <v>69</v>
      </c>
      <c r="D37" s="22">
        <v>5400</v>
      </c>
      <c r="E37" s="22">
        <v>4800</v>
      </c>
      <c r="F37" s="22">
        <f t="shared" si="9"/>
        <v>600</v>
      </c>
      <c r="G37" s="22">
        <v>5400</v>
      </c>
      <c r="H37" s="22">
        <v>4800</v>
      </c>
      <c r="I37" s="22">
        <f t="shared" si="10"/>
        <v>600</v>
      </c>
      <c r="J37" s="22">
        <v>5400</v>
      </c>
      <c r="K37" s="22">
        <v>4800</v>
      </c>
      <c r="L37" s="22">
        <f t="shared" si="11"/>
        <v>600</v>
      </c>
      <c r="M37" s="22">
        <v>13619.46</v>
      </c>
      <c r="N37" s="22">
        <v>9600</v>
      </c>
      <c r="O37" s="22">
        <f t="shared" si="12"/>
        <v>4019.459999999999</v>
      </c>
      <c r="P37" s="22">
        <v>9600</v>
      </c>
      <c r="Q37" s="38" t="e">
        <f>M37-#REF!</f>
        <v>#REF!</v>
      </c>
    </row>
    <row r="38" spans="1:17" ht="12.75">
      <c r="A38" s="23">
        <v>3215</v>
      </c>
      <c r="B38" s="23">
        <v>3215</v>
      </c>
      <c r="C38" s="3" t="s">
        <v>70</v>
      </c>
      <c r="D38" s="22">
        <v>0</v>
      </c>
      <c r="E38" s="22">
        <v>0</v>
      </c>
      <c r="F38" s="22">
        <f t="shared" si="9"/>
        <v>0</v>
      </c>
      <c r="G38" s="22">
        <v>0</v>
      </c>
      <c r="H38" s="22">
        <v>0</v>
      </c>
      <c r="I38" s="22">
        <f t="shared" si="10"/>
        <v>0</v>
      </c>
      <c r="J38" s="22">
        <v>0</v>
      </c>
      <c r="K38" s="22">
        <v>0</v>
      </c>
      <c r="L38" s="22">
        <f t="shared" si="11"/>
        <v>0</v>
      </c>
      <c r="M38" s="22">
        <v>0</v>
      </c>
      <c r="N38" s="22">
        <v>0</v>
      </c>
      <c r="O38" s="22">
        <f t="shared" si="12"/>
        <v>0</v>
      </c>
      <c r="P38" s="22">
        <v>0</v>
      </c>
      <c r="Q38" s="38" t="e">
        <f>M38-#REF!</f>
        <v>#REF!</v>
      </c>
    </row>
    <row r="39" spans="1:17" ht="12.75">
      <c r="A39" s="23">
        <v>3217</v>
      </c>
      <c r="B39" s="23">
        <v>3217</v>
      </c>
      <c r="C39" s="3" t="s">
        <v>71</v>
      </c>
      <c r="D39" s="22">
        <v>0</v>
      </c>
      <c r="E39" s="22">
        <v>0</v>
      </c>
      <c r="F39" s="22">
        <f t="shared" si="9"/>
        <v>0</v>
      </c>
      <c r="G39" s="22">
        <v>0</v>
      </c>
      <c r="H39" s="22">
        <v>0</v>
      </c>
      <c r="I39" s="22">
        <f t="shared" si="10"/>
        <v>0</v>
      </c>
      <c r="J39" s="22">
        <v>0</v>
      </c>
      <c r="K39" s="22">
        <v>0</v>
      </c>
      <c r="L39" s="22">
        <f t="shared" si="11"/>
        <v>0</v>
      </c>
      <c r="M39" s="22">
        <v>0</v>
      </c>
      <c r="N39" s="22">
        <v>0</v>
      </c>
      <c r="O39" s="22">
        <f t="shared" si="12"/>
        <v>0</v>
      </c>
      <c r="P39" s="22">
        <v>0</v>
      </c>
      <c r="Q39" s="38" t="e">
        <f>M39-#REF!</f>
        <v>#REF!</v>
      </c>
    </row>
    <row r="40" spans="1:17" ht="12.75">
      <c r="A40" s="23">
        <v>3218</v>
      </c>
      <c r="B40" s="23">
        <v>3218</v>
      </c>
      <c r="C40" s="3" t="s">
        <v>72</v>
      </c>
      <c r="D40" s="22">
        <v>0</v>
      </c>
      <c r="E40" s="22">
        <v>0</v>
      </c>
      <c r="F40" s="22">
        <f t="shared" si="9"/>
        <v>0</v>
      </c>
      <c r="G40" s="22">
        <v>0</v>
      </c>
      <c r="H40" s="22">
        <v>0</v>
      </c>
      <c r="I40" s="22">
        <f t="shared" si="10"/>
        <v>0</v>
      </c>
      <c r="J40" s="22">
        <v>0</v>
      </c>
      <c r="K40" s="22">
        <v>0</v>
      </c>
      <c r="L40" s="22">
        <f t="shared" si="11"/>
        <v>0</v>
      </c>
      <c r="M40" s="22">
        <v>0</v>
      </c>
      <c r="N40" s="22">
        <v>0</v>
      </c>
      <c r="O40" s="22">
        <f t="shared" si="12"/>
        <v>0</v>
      </c>
      <c r="P40" s="22">
        <v>0</v>
      </c>
      <c r="Q40" s="38" t="e">
        <f>M40-#REF!</f>
        <v>#REF!</v>
      </c>
    </row>
    <row r="41" spans="1:17" ht="12.75">
      <c r="A41" s="23">
        <v>3220</v>
      </c>
      <c r="B41" s="23">
        <v>3220</v>
      </c>
      <c r="C41" s="3" t="s">
        <v>73</v>
      </c>
      <c r="D41" s="22">
        <v>0</v>
      </c>
      <c r="E41" s="22">
        <v>0</v>
      </c>
      <c r="F41" s="22">
        <f t="shared" si="9"/>
        <v>0</v>
      </c>
      <c r="G41" s="22">
        <v>0</v>
      </c>
      <c r="H41" s="22">
        <v>0</v>
      </c>
      <c r="I41" s="22">
        <f t="shared" si="10"/>
        <v>0</v>
      </c>
      <c r="J41" s="22">
        <v>0</v>
      </c>
      <c r="K41" s="22">
        <v>0</v>
      </c>
      <c r="L41" s="22">
        <f t="shared" si="11"/>
        <v>0</v>
      </c>
      <c r="M41" s="22">
        <v>0</v>
      </c>
      <c r="N41" s="22">
        <v>0</v>
      </c>
      <c r="O41" s="22">
        <f t="shared" si="12"/>
        <v>0</v>
      </c>
      <c r="P41" s="22">
        <v>0</v>
      </c>
      <c r="Q41" s="38" t="e">
        <f>M41-#REF!</f>
        <v>#REF!</v>
      </c>
    </row>
    <row r="42" spans="1:17" ht="12.75">
      <c r="A42" s="23">
        <v>3320</v>
      </c>
      <c r="B42" s="23">
        <v>3320</v>
      </c>
      <c r="C42" s="3" t="s">
        <v>74</v>
      </c>
      <c r="D42" s="22">
        <v>0</v>
      </c>
      <c r="E42" s="22">
        <v>0</v>
      </c>
      <c r="F42" s="22">
        <f t="shared" si="9"/>
        <v>0</v>
      </c>
      <c r="G42" s="22">
        <v>0</v>
      </c>
      <c r="H42" s="22">
        <v>0</v>
      </c>
      <c r="I42" s="22">
        <f t="shared" si="10"/>
        <v>0</v>
      </c>
      <c r="J42" s="22">
        <v>0</v>
      </c>
      <c r="K42" s="22">
        <v>0</v>
      </c>
      <c r="L42" s="22">
        <f t="shared" si="11"/>
        <v>0</v>
      </c>
      <c r="M42" s="22">
        <v>0</v>
      </c>
      <c r="N42" s="22">
        <v>0</v>
      </c>
      <c r="O42" s="22">
        <f t="shared" si="12"/>
        <v>0</v>
      </c>
      <c r="P42" s="22">
        <v>0</v>
      </c>
      <c r="Q42" s="38" t="e">
        <f>M42-#REF!</f>
        <v>#REF!</v>
      </c>
    </row>
    <row r="43" spans="1:17" ht="12.75">
      <c r="A43" s="23">
        <v>3321</v>
      </c>
      <c r="B43" s="23">
        <v>3321</v>
      </c>
      <c r="C43" s="3" t="s">
        <v>75</v>
      </c>
      <c r="D43" s="22">
        <v>0</v>
      </c>
      <c r="E43" s="22">
        <v>0</v>
      </c>
      <c r="F43" s="22">
        <f t="shared" si="9"/>
        <v>0</v>
      </c>
      <c r="G43" s="22">
        <v>0</v>
      </c>
      <c r="H43" s="22">
        <v>0</v>
      </c>
      <c r="I43" s="22">
        <f t="shared" si="10"/>
        <v>0</v>
      </c>
      <c r="J43" s="22">
        <v>0</v>
      </c>
      <c r="K43" s="22">
        <v>0</v>
      </c>
      <c r="L43" s="22">
        <f t="shared" si="11"/>
        <v>0</v>
      </c>
      <c r="M43" s="22">
        <v>0</v>
      </c>
      <c r="N43" s="22">
        <v>0</v>
      </c>
      <c r="O43" s="22">
        <f t="shared" si="12"/>
        <v>0</v>
      </c>
      <c r="P43" s="22">
        <v>0</v>
      </c>
      <c r="Q43" s="38" t="e">
        <f>M43-#REF!</f>
        <v>#REF!</v>
      </c>
    </row>
    <row r="44" spans="1:17" ht="12.75">
      <c r="A44" s="23">
        <v>3325</v>
      </c>
      <c r="B44" s="23">
        <v>3325</v>
      </c>
      <c r="C44" s="3" t="s">
        <v>22</v>
      </c>
      <c r="D44" s="22">
        <v>0</v>
      </c>
      <c r="E44" s="22">
        <v>1600</v>
      </c>
      <c r="F44" s="22">
        <f t="shared" si="9"/>
        <v>-1600</v>
      </c>
      <c r="G44" s="22">
        <v>0</v>
      </c>
      <c r="H44" s="22">
        <v>1600</v>
      </c>
      <c r="I44" s="22">
        <f t="shared" si="10"/>
        <v>-1600</v>
      </c>
      <c r="J44" s="22">
        <v>0</v>
      </c>
      <c r="K44" s="22">
        <v>1600</v>
      </c>
      <c r="L44" s="22">
        <f t="shared" si="11"/>
        <v>-1600</v>
      </c>
      <c r="M44" s="22">
        <v>0</v>
      </c>
      <c r="N44" s="22">
        <v>3200</v>
      </c>
      <c r="O44" s="22">
        <f t="shared" si="12"/>
        <v>-3200</v>
      </c>
      <c r="P44" s="22">
        <v>3200</v>
      </c>
      <c r="Q44" s="38" t="e">
        <f>M44-#REF!</f>
        <v>#REF!</v>
      </c>
    </row>
    <row r="45" spans="1:17" ht="12.75">
      <c r="A45" s="23">
        <v>3350</v>
      </c>
      <c r="B45" s="23">
        <v>3350</v>
      </c>
      <c r="C45" s="3" t="s">
        <v>76</v>
      </c>
      <c r="D45" s="22">
        <v>0</v>
      </c>
      <c r="E45" s="22">
        <v>0</v>
      </c>
      <c r="F45" s="22">
        <f t="shared" si="9"/>
        <v>0</v>
      </c>
      <c r="G45" s="22">
        <v>0</v>
      </c>
      <c r="H45" s="22">
        <v>0</v>
      </c>
      <c r="I45" s="22">
        <f t="shared" si="10"/>
        <v>0</v>
      </c>
      <c r="J45" s="22">
        <v>0</v>
      </c>
      <c r="K45" s="22">
        <v>0</v>
      </c>
      <c r="L45" s="22">
        <f t="shared" si="11"/>
        <v>0</v>
      </c>
      <c r="M45" s="22">
        <v>0</v>
      </c>
      <c r="N45" s="22">
        <v>0</v>
      </c>
      <c r="O45" s="22">
        <f t="shared" si="12"/>
        <v>0</v>
      </c>
      <c r="P45" s="22">
        <v>0</v>
      </c>
      <c r="Q45" s="38" t="e">
        <f>M45-#REF!</f>
        <v>#REF!</v>
      </c>
    </row>
    <row r="46" spans="1:17" ht="12.75">
      <c r="A46" s="23">
        <v>3360</v>
      </c>
      <c r="B46" s="23">
        <v>3360</v>
      </c>
      <c r="C46" s="3" t="s">
        <v>77</v>
      </c>
      <c r="D46" s="22">
        <v>0</v>
      </c>
      <c r="E46" s="22">
        <v>0</v>
      </c>
      <c r="F46" s="22">
        <f t="shared" si="9"/>
        <v>0</v>
      </c>
      <c r="G46" s="22">
        <v>0</v>
      </c>
      <c r="H46" s="22">
        <v>0</v>
      </c>
      <c r="I46" s="22">
        <f t="shared" si="10"/>
        <v>0</v>
      </c>
      <c r="J46" s="22">
        <v>0</v>
      </c>
      <c r="K46" s="22">
        <v>0</v>
      </c>
      <c r="L46" s="22">
        <f t="shared" si="11"/>
        <v>0</v>
      </c>
      <c r="M46" s="22">
        <v>0</v>
      </c>
      <c r="N46" s="22">
        <v>0</v>
      </c>
      <c r="O46" s="22">
        <f t="shared" si="12"/>
        <v>0</v>
      </c>
      <c r="P46" s="22">
        <v>0</v>
      </c>
      <c r="Q46" s="38" t="e">
        <f>M46-#REF!</f>
        <v>#REF!</v>
      </c>
    </row>
    <row r="47" spans="1:17" ht="12.75">
      <c r="A47" s="23">
        <v>3440</v>
      </c>
      <c r="B47" s="23">
        <v>3440</v>
      </c>
      <c r="C47" s="3" t="s">
        <v>27</v>
      </c>
      <c r="D47" s="22">
        <v>0</v>
      </c>
      <c r="E47" s="22">
        <v>0</v>
      </c>
      <c r="F47" s="22">
        <f t="shared" si="9"/>
        <v>0</v>
      </c>
      <c r="G47" s="22">
        <v>0</v>
      </c>
      <c r="H47" s="22">
        <v>0</v>
      </c>
      <c r="I47" s="22">
        <f t="shared" si="10"/>
        <v>0</v>
      </c>
      <c r="J47" s="22">
        <v>0</v>
      </c>
      <c r="K47" s="22">
        <v>0</v>
      </c>
      <c r="L47" s="22">
        <f t="shared" si="11"/>
        <v>0</v>
      </c>
      <c r="M47" s="22">
        <v>0</v>
      </c>
      <c r="N47" s="22">
        <v>0</v>
      </c>
      <c r="O47" s="22">
        <f t="shared" si="12"/>
        <v>0</v>
      </c>
      <c r="P47" s="22">
        <v>0</v>
      </c>
      <c r="Q47" s="38" t="e">
        <f>M47-#REF!</f>
        <v>#REF!</v>
      </c>
    </row>
    <row r="48" spans="1:17" ht="12.75">
      <c r="A48" s="23">
        <v>3500</v>
      </c>
      <c r="B48" s="23">
        <v>3500</v>
      </c>
      <c r="C48" s="3" t="s">
        <v>23</v>
      </c>
      <c r="D48" s="22">
        <v>0</v>
      </c>
      <c r="E48" s="22">
        <v>0</v>
      </c>
      <c r="F48" s="22">
        <f t="shared" si="9"/>
        <v>0</v>
      </c>
      <c r="G48" s="22">
        <v>0</v>
      </c>
      <c r="H48" s="22">
        <v>0</v>
      </c>
      <c r="I48" s="22">
        <f t="shared" si="10"/>
        <v>0</v>
      </c>
      <c r="J48" s="22">
        <v>0</v>
      </c>
      <c r="K48" s="22">
        <v>0</v>
      </c>
      <c r="L48" s="22">
        <f t="shared" si="11"/>
        <v>0</v>
      </c>
      <c r="M48" s="22">
        <v>0</v>
      </c>
      <c r="N48" s="22">
        <v>0</v>
      </c>
      <c r="O48" s="22">
        <f t="shared" si="12"/>
        <v>0</v>
      </c>
      <c r="P48" s="22">
        <v>0</v>
      </c>
      <c r="Q48" s="38" t="e">
        <f>M48-#REF!</f>
        <v>#REF!</v>
      </c>
    </row>
    <row r="49" spans="1:17" ht="12.75">
      <c r="A49" s="23">
        <v>3605</v>
      </c>
      <c r="B49" s="23">
        <v>3605</v>
      </c>
      <c r="C49" s="3" t="s">
        <v>78</v>
      </c>
      <c r="D49" s="22">
        <v>0</v>
      </c>
      <c r="E49" s="22">
        <v>0</v>
      </c>
      <c r="F49" s="22">
        <f t="shared" si="9"/>
        <v>0</v>
      </c>
      <c r="G49" s="22">
        <v>0</v>
      </c>
      <c r="H49" s="22">
        <v>0</v>
      </c>
      <c r="I49" s="22">
        <f t="shared" si="10"/>
        <v>0</v>
      </c>
      <c r="J49" s="22">
        <v>0</v>
      </c>
      <c r="K49" s="22">
        <v>0</v>
      </c>
      <c r="L49" s="22">
        <f t="shared" si="11"/>
        <v>0</v>
      </c>
      <c r="M49" s="22">
        <v>0</v>
      </c>
      <c r="N49" s="22">
        <v>0</v>
      </c>
      <c r="O49" s="22">
        <f t="shared" si="12"/>
        <v>0</v>
      </c>
      <c r="P49" s="22">
        <v>0</v>
      </c>
      <c r="Q49" s="38" t="e">
        <f>M49-#REF!</f>
        <v>#REF!</v>
      </c>
    </row>
    <row r="50" spans="1:17" ht="12.75">
      <c r="A50" s="23">
        <v>3610</v>
      </c>
      <c r="B50" s="23">
        <v>3610</v>
      </c>
      <c r="C50" s="3" t="s">
        <v>79</v>
      </c>
      <c r="D50" s="22">
        <v>0</v>
      </c>
      <c r="E50" s="22">
        <v>0</v>
      </c>
      <c r="F50" s="22">
        <f t="shared" si="9"/>
        <v>0</v>
      </c>
      <c r="G50" s="22">
        <v>0</v>
      </c>
      <c r="H50" s="22">
        <v>0</v>
      </c>
      <c r="I50" s="22">
        <f t="shared" si="10"/>
        <v>0</v>
      </c>
      <c r="J50" s="22">
        <v>0</v>
      </c>
      <c r="K50" s="22">
        <v>0</v>
      </c>
      <c r="L50" s="22">
        <f t="shared" si="11"/>
        <v>0</v>
      </c>
      <c r="M50" s="22">
        <v>0</v>
      </c>
      <c r="N50" s="22">
        <v>0</v>
      </c>
      <c r="O50" s="22">
        <f t="shared" si="12"/>
        <v>0</v>
      </c>
      <c r="P50" s="22">
        <v>0</v>
      </c>
      <c r="Q50" s="38" t="e">
        <f>M50-#REF!</f>
        <v>#REF!</v>
      </c>
    </row>
    <row r="51" spans="1:17" ht="12.75">
      <c r="A51" s="23"/>
      <c r="B51" s="23"/>
      <c r="C51" s="14" t="s">
        <v>6</v>
      </c>
      <c r="D51" s="15">
        <f>SUM(D32:D50)</f>
        <v>5400</v>
      </c>
      <c r="E51" s="15">
        <f>SUM(E32:E50)</f>
        <v>6400</v>
      </c>
      <c r="F51" s="15">
        <f t="shared" si="9"/>
        <v>-1000</v>
      </c>
      <c r="G51" s="15">
        <f>SUM(G32:G50)</f>
        <v>5400</v>
      </c>
      <c r="H51" s="15">
        <f>SUM(H32:H50)</f>
        <v>6400</v>
      </c>
      <c r="I51" s="15">
        <f t="shared" si="10"/>
        <v>-1000</v>
      </c>
      <c r="J51" s="15">
        <f>SUM(J32:J50)</f>
        <v>5400</v>
      </c>
      <c r="K51" s="15">
        <f>SUM(K32:K50)</f>
        <v>6400</v>
      </c>
      <c r="L51" s="15">
        <f t="shared" si="11"/>
        <v>-1000</v>
      </c>
      <c r="M51" s="15">
        <f>SUM(M32:M50)</f>
        <v>13619.46</v>
      </c>
      <c r="N51" s="15">
        <f>SUM(N32:N50)</f>
        <v>12800</v>
      </c>
      <c r="O51" s="15">
        <f t="shared" si="12"/>
        <v>819.4599999999991</v>
      </c>
      <c r="P51" s="15">
        <f>SUM(P32:P50)</f>
        <v>12800</v>
      </c>
      <c r="Q51" s="39" t="e">
        <f>M51-#REF!</f>
        <v>#REF!</v>
      </c>
    </row>
    <row r="52" spans="1:17" ht="12.75">
      <c r="A52" s="23"/>
      <c r="B52" s="23"/>
      <c r="C52" s="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38"/>
    </row>
    <row r="53" spans="1:17" ht="12.75">
      <c r="A53" s="23">
        <v>3240</v>
      </c>
      <c r="B53" s="23">
        <v>3240</v>
      </c>
      <c r="C53" s="3" t="s">
        <v>80</v>
      </c>
      <c r="D53" s="22">
        <v>0</v>
      </c>
      <c r="E53" s="22">
        <v>0</v>
      </c>
      <c r="F53" s="22">
        <f aca="true" t="shared" si="13" ref="F53:F59">D53-E53</f>
        <v>0</v>
      </c>
      <c r="G53" s="22">
        <v>0</v>
      </c>
      <c r="H53" s="22">
        <v>20000</v>
      </c>
      <c r="I53" s="22">
        <f aca="true" t="shared" si="14" ref="I53:I59">G53-H53</f>
        <v>-20000</v>
      </c>
      <c r="J53" s="22">
        <v>30954.77</v>
      </c>
      <c r="K53" s="22">
        <v>40000</v>
      </c>
      <c r="L53" s="22">
        <f aca="true" t="shared" si="15" ref="L53:L59">J53-K53</f>
        <v>-9045.23</v>
      </c>
      <c r="M53" s="22">
        <v>67804.71</v>
      </c>
      <c r="N53" s="22">
        <v>80000</v>
      </c>
      <c r="O53" s="22">
        <f aca="true" t="shared" si="16" ref="O53:O59">M53-N53</f>
        <v>-12195.289999999994</v>
      </c>
      <c r="P53" s="22">
        <v>80000</v>
      </c>
      <c r="Q53" s="38" t="e">
        <f>M53-#REF!</f>
        <v>#REF!</v>
      </c>
    </row>
    <row r="54" spans="1:17" ht="12.75">
      <c r="A54" s="23">
        <v>3441</v>
      </c>
      <c r="B54" s="23">
        <v>3441</v>
      </c>
      <c r="C54" s="3" t="s">
        <v>81</v>
      </c>
      <c r="D54" s="22">
        <v>0</v>
      </c>
      <c r="E54" s="22">
        <v>0</v>
      </c>
      <c r="F54" s="22">
        <f t="shared" si="13"/>
        <v>0</v>
      </c>
      <c r="G54" s="22">
        <v>0</v>
      </c>
      <c r="H54" s="22">
        <v>0</v>
      </c>
      <c r="I54" s="22">
        <f t="shared" si="14"/>
        <v>0</v>
      </c>
      <c r="J54" s="22">
        <v>0</v>
      </c>
      <c r="K54" s="22">
        <v>0</v>
      </c>
      <c r="L54" s="22">
        <f t="shared" si="15"/>
        <v>0</v>
      </c>
      <c r="M54" s="22">
        <v>1834</v>
      </c>
      <c r="N54" s="22">
        <v>1500</v>
      </c>
      <c r="O54" s="22">
        <f t="shared" si="16"/>
        <v>334</v>
      </c>
      <c r="P54" s="22">
        <v>1500</v>
      </c>
      <c r="Q54" s="38" t="e">
        <f>M54-#REF!</f>
        <v>#REF!</v>
      </c>
    </row>
    <row r="55" spans="1:17" ht="12.75">
      <c r="A55" s="23">
        <v>3461</v>
      </c>
      <c r="B55" s="23">
        <v>3461</v>
      </c>
      <c r="C55" s="3" t="s">
        <v>82</v>
      </c>
      <c r="D55" s="22">
        <v>0</v>
      </c>
      <c r="E55" s="22">
        <v>0</v>
      </c>
      <c r="F55" s="22">
        <f t="shared" si="13"/>
        <v>0</v>
      </c>
      <c r="G55" s="22">
        <v>0</v>
      </c>
      <c r="H55" s="22">
        <v>0</v>
      </c>
      <c r="I55" s="22">
        <f t="shared" si="14"/>
        <v>0</v>
      </c>
      <c r="J55" s="22">
        <v>12862</v>
      </c>
      <c r="K55" s="22">
        <v>14604</v>
      </c>
      <c r="L55" s="22">
        <f t="shared" si="15"/>
        <v>-1742</v>
      </c>
      <c r="M55" s="22">
        <v>12862</v>
      </c>
      <c r="N55" s="22">
        <v>14604</v>
      </c>
      <c r="O55" s="22">
        <f t="shared" si="16"/>
        <v>-1742</v>
      </c>
      <c r="P55" s="22">
        <v>14604</v>
      </c>
      <c r="Q55" s="38" t="e">
        <f>M55-#REF!</f>
        <v>#REF!</v>
      </c>
    </row>
    <row r="56" spans="1:17" ht="12.75">
      <c r="A56" s="23">
        <v>3630</v>
      </c>
      <c r="B56" s="23">
        <v>3630</v>
      </c>
      <c r="C56" s="3" t="s">
        <v>83</v>
      </c>
      <c r="D56" s="22">
        <v>0</v>
      </c>
      <c r="E56" s="22">
        <v>0</v>
      </c>
      <c r="F56" s="22">
        <f t="shared" si="13"/>
        <v>0</v>
      </c>
      <c r="G56" s="22">
        <v>0</v>
      </c>
      <c r="H56" s="22">
        <v>0</v>
      </c>
      <c r="I56" s="22">
        <f t="shared" si="14"/>
        <v>0</v>
      </c>
      <c r="J56" s="22">
        <v>0</v>
      </c>
      <c r="K56" s="22">
        <v>0</v>
      </c>
      <c r="L56" s="22">
        <f t="shared" si="15"/>
        <v>0</v>
      </c>
      <c r="M56" s="22">
        <v>0</v>
      </c>
      <c r="N56" s="22">
        <v>0</v>
      </c>
      <c r="O56" s="22">
        <f t="shared" si="16"/>
        <v>0</v>
      </c>
      <c r="P56" s="22">
        <v>0</v>
      </c>
      <c r="Q56" s="38" t="e">
        <f>M56-#REF!</f>
        <v>#REF!</v>
      </c>
    </row>
    <row r="57" spans="1:17" ht="12.75">
      <c r="A57" s="23">
        <v>3800</v>
      </c>
      <c r="B57" s="23">
        <v>3800</v>
      </c>
      <c r="C57" s="3" t="s">
        <v>161</v>
      </c>
      <c r="D57" s="22">
        <v>0</v>
      </c>
      <c r="E57" s="22">
        <v>0</v>
      </c>
      <c r="F57" s="22">
        <f>D57-E57</f>
        <v>0</v>
      </c>
      <c r="G57" s="22">
        <v>0</v>
      </c>
      <c r="H57" s="22">
        <v>0</v>
      </c>
      <c r="I57" s="22">
        <f>G57-H57</f>
        <v>0</v>
      </c>
      <c r="J57" s="22">
        <v>0</v>
      </c>
      <c r="K57" s="22">
        <v>0</v>
      </c>
      <c r="L57" s="22">
        <f>J57-K57</f>
        <v>0</v>
      </c>
      <c r="M57" s="22">
        <v>0</v>
      </c>
      <c r="N57" s="22">
        <v>0</v>
      </c>
      <c r="O57" s="22">
        <f>M57-N57</f>
        <v>0</v>
      </c>
      <c r="P57" s="22">
        <v>0</v>
      </c>
      <c r="Q57" s="38" t="e">
        <f>M57-#REF!</f>
        <v>#REF!</v>
      </c>
    </row>
    <row r="58" spans="1:17" ht="12.75">
      <c r="A58" s="23">
        <v>3990</v>
      </c>
      <c r="B58" s="23">
        <v>3990</v>
      </c>
      <c r="C58" s="3" t="s">
        <v>84</v>
      </c>
      <c r="D58" s="22">
        <v>0</v>
      </c>
      <c r="E58" s="22">
        <v>0</v>
      </c>
      <c r="F58" s="22">
        <f t="shared" si="13"/>
        <v>0</v>
      </c>
      <c r="G58" s="22">
        <v>0</v>
      </c>
      <c r="H58" s="22">
        <v>0</v>
      </c>
      <c r="I58" s="22">
        <f t="shared" si="14"/>
        <v>0</v>
      </c>
      <c r="J58" s="22">
        <v>0</v>
      </c>
      <c r="K58" s="22">
        <v>0</v>
      </c>
      <c r="L58" s="22">
        <f t="shared" si="15"/>
        <v>0</v>
      </c>
      <c r="M58" s="22">
        <v>4000</v>
      </c>
      <c r="N58" s="22">
        <v>0</v>
      </c>
      <c r="O58" s="22">
        <f t="shared" si="16"/>
        <v>4000</v>
      </c>
      <c r="P58" s="22">
        <v>0</v>
      </c>
      <c r="Q58" s="38" t="e">
        <f>M58-#REF!</f>
        <v>#REF!</v>
      </c>
    </row>
    <row r="59" spans="1:17" ht="12.75">
      <c r="A59" s="23">
        <v>3995</v>
      </c>
      <c r="B59" s="23">
        <v>3995</v>
      </c>
      <c r="C59" s="3" t="s">
        <v>28</v>
      </c>
      <c r="D59" s="22">
        <v>0</v>
      </c>
      <c r="E59" s="22">
        <v>0</v>
      </c>
      <c r="F59" s="22">
        <f t="shared" si="13"/>
        <v>0</v>
      </c>
      <c r="G59" s="22">
        <v>0</v>
      </c>
      <c r="H59" s="22">
        <v>0</v>
      </c>
      <c r="I59" s="22">
        <f t="shared" si="14"/>
        <v>0</v>
      </c>
      <c r="J59" s="22">
        <v>0</v>
      </c>
      <c r="K59" s="22">
        <v>0</v>
      </c>
      <c r="L59" s="22">
        <f t="shared" si="15"/>
        <v>0</v>
      </c>
      <c r="M59" s="22">
        <v>0</v>
      </c>
      <c r="N59" s="22">
        <v>0</v>
      </c>
      <c r="O59" s="22">
        <f t="shared" si="16"/>
        <v>0</v>
      </c>
      <c r="P59" s="22">
        <v>0</v>
      </c>
      <c r="Q59" s="38" t="e">
        <f>M59-#REF!</f>
        <v>#REF!</v>
      </c>
    </row>
    <row r="60" spans="1:17" ht="12.75">
      <c r="A60" s="23"/>
      <c r="B60" s="23"/>
      <c r="C60" s="14" t="s">
        <v>15</v>
      </c>
      <c r="D60" s="15">
        <f>SUM(D53:D59)</f>
        <v>0</v>
      </c>
      <c r="E60" s="15">
        <f aca="true" t="shared" si="17" ref="E60:P60">SUM(E53:E59)</f>
        <v>0</v>
      </c>
      <c r="F60" s="15">
        <f t="shared" si="17"/>
        <v>0</v>
      </c>
      <c r="G60" s="15">
        <f t="shared" si="17"/>
        <v>0</v>
      </c>
      <c r="H60" s="15">
        <f t="shared" si="17"/>
        <v>20000</v>
      </c>
      <c r="I60" s="15">
        <f t="shared" si="17"/>
        <v>-20000</v>
      </c>
      <c r="J60" s="15">
        <f t="shared" si="17"/>
        <v>43816.770000000004</v>
      </c>
      <c r="K60" s="15">
        <f t="shared" si="17"/>
        <v>54604</v>
      </c>
      <c r="L60" s="15">
        <f t="shared" si="17"/>
        <v>-10787.23</v>
      </c>
      <c r="M60" s="15">
        <f t="shared" si="17"/>
        <v>86500.71</v>
      </c>
      <c r="N60" s="15">
        <f t="shared" si="17"/>
        <v>96104</v>
      </c>
      <c r="O60" s="15">
        <f t="shared" si="17"/>
        <v>-9603.289999999994</v>
      </c>
      <c r="P60" s="15">
        <f t="shared" si="17"/>
        <v>96104</v>
      </c>
      <c r="Q60" s="39" t="e">
        <f>M60-#REF!</f>
        <v>#REF!</v>
      </c>
    </row>
    <row r="61" spans="1:17" ht="12.75">
      <c r="A61" s="19"/>
      <c r="B61" s="19"/>
      <c r="C61" s="14" t="s">
        <v>2</v>
      </c>
      <c r="D61" s="15">
        <f>D51+D60</f>
        <v>5400</v>
      </c>
      <c r="E61" s="15">
        <f aca="true" t="shared" si="18" ref="E61:P61">E51+E60</f>
        <v>6400</v>
      </c>
      <c r="F61" s="15">
        <f t="shared" si="18"/>
        <v>-1000</v>
      </c>
      <c r="G61" s="15">
        <f t="shared" si="18"/>
        <v>5400</v>
      </c>
      <c r="H61" s="15">
        <f t="shared" si="18"/>
        <v>26400</v>
      </c>
      <c r="I61" s="15">
        <f t="shared" si="18"/>
        <v>-21000</v>
      </c>
      <c r="J61" s="15">
        <f t="shared" si="18"/>
        <v>49216.770000000004</v>
      </c>
      <c r="K61" s="15">
        <f t="shared" si="18"/>
        <v>61004</v>
      </c>
      <c r="L61" s="15">
        <f t="shared" si="18"/>
        <v>-11787.23</v>
      </c>
      <c r="M61" s="15">
        <f t="shared" si="18"/>
        <v>100120.17000000001</v>
      </c>
      <c r="N61" s="15">
        <f t="shared" si="18"/>
        <v>108904</v>
      </c>
      <c r="O61" s="15">
        <f t="shared" si="18"/>
        <v>-8783.829999999994</v>
      </c>
      <c r="P61" s="15">
        <f t="shared" si="18"/>
        <v>108904</v>
      </c>
      <c r="Q61" s="39" t="e">
        <f>M61-#REF!</f>
        <v>#REF!</v>
      </c>
    </row>
    <row r="62" spans="1:17" ht="12.75">
      <c r="A62" s="23"/>
      <c r="B62" s="23"/>
      <c r="C62" s="3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38"/>
    </row>
    <row r="63" spans="1:17" ht="12.75">
      <c r="A63" s="23">
        <v>4220</v>
      </c>
      <c r="B63" s="23">
        <v>4220</v>
      </c>
      <c r="C63" s="3" t="s">
        <v>86</v>
      </c>
      <c r="D63" s="22">
        <v>0</v>
      </c>
      <c r="E63" s="22">
        <v>0</v>
      </c>
      <c r="F63" s="22">
        <f aca="true" t="shared" si="19" ref="F63:F75">+E63-D63</f>
        <v>0</v>
      </c>
      <c r="G63" s="22">
        <v>0</v>
      </c>
      <c r="H63" s="22">
        <v>0</v>
      </c>
      <c r="I63" s="22">
        <f aca="true" t="shared" si="20" ref="I63:I74">G63-H63</f>
        <v>0</v>
      </c>
      <c r="J63" s="22">
        <v>400</v>
      </c>
      <c r="K63" s="22">
        <v>0</v>
      </c>
      <c r="L63" s="22">
        <f aca="true" t="shared" si="21" ref="L63:L74">J63-K63</f>
        <v>400</v>
      </c>
      <c r="M63" s="22">
        <v>400</v>
      </c>
      <c r="N63" s="22">
        <v>0</v>
      </c>
      <c r="O63" s="22">
        <f aca="true" t="shared" si="22" ref="O63:O74">M63-N63</f>
        <v>400</v>
      </c>
      <c r="P63" s="22">
        <v>0</v>
      </c>
      <c r="Q63" s="38" t="e">
        <f>M63-#REF!</f>
        <v>#REF!</v>
      </c>
    </row>
    <row r="64" spans="1:17" ht="12.75">
      <c r="A64" s="23">
        <v>4221</v>
      </c>
      <c r="B64" s="23">
        <v>4221</v>
      </c>
      <c r="C64" s="3" t="s">
        <v>29</v>
      </c>
      <c r="D64" s="22">
        <v>0</v>
      </c>
      <c r="E64" s="22">
        <v>0</v>
      </c>
      <c r="F64" s="22">
        <f t="shared" si="19"/>
        <v>0</v>
      </c>
      <c r="G64" s="22">
        <v>0</v>
      </c>
      <c r="H64" s="22">
        <v>0</v>
      </c>
      <c r="I64" s="22">
        <f t="shared" si="20"/>
        <v>0</v>
      </c>
      <c r="J64" s="22">
        <v>0</v>
      </c>
      <c r="K64" s="22">
        <v>0</v>
      </c>
      <c r="L64" s="22">
        <f t="shared" si="21"/>
        <v>0</v>
      </c>
      <c r="M64" s="22">
        <v>0</v>
      </c>
      <c r="N64" s="22">
        <v>0</v>
      </c>
      <c r="O64" s="22">
        <f t="shared" si="22"/>
        <v>0</v>
      </c>
      <c r="P64" s="22">
        <v>0</v>
      </c>
      <c r="Q64" s="38" t="e">
        <f>M64-#REF!</f>
        <v>#REF!</v>
      </c>
    </row>
    <row r="65" spans="1:17" ht="12.75">
      <c r="A65" s="23">
        <v>4230</v>
      </c>
      <c r="B65" s="23">
        <v>4230</v>
      </c>
      <c r="C65" s="3" t="s">
        <v>170</v>
      </c>
      <c r="D65" s="22">
        <v>0</v>
      </c>
      <c r="E65" s="22">
        <v>0</v>
      </c>
      <c r="F65" s="22">
        <f t="shared" si="19"/>
        <v>0</v>
      </c>
      <c r="G65" s="22">
        <v>0</v>
      </c>
      <c r="H65" s="22">
        <v>0</v>
      </c>
      <c r="I65" s="22">
        <f>G65-H65</f>
        <v>0</v>
      </c>
      <c r="J65" s="22">
        <v>0</v>
      </c>
      <c r="K65" s="22">
        <v>0</v>
      </c>
      <c r="L65" s="22">
        <f>J65-K65</f>
        <v>0</v>
      </c>
      <c r="M65" s="22">
        <v>0</v>
      </c>
      <c r="N65" s="22">
        <v>0</v>
      </c>
      <c r="O65" s="22">
        <f>M65-N65</f>
        <v>0</v>
      </c>
      <c r="P65" s="22">
        <v>0</v>
      </c>
      <c r="Q65" s="38" t="e">
        <f>M65-#REF!</f>
        <v>#REF!</v>
      </c>
    </row>
    <row r="66" spans="1:17" ht="12.75">
      <c r="A66" s="23">
        <v>4241</v>
      </c>
      <c r="B66" s="23">
        <v>4241</v>
      </c>
      <c r="C66" s="3" t="s">
        <v>88</v>
      </c>
      <c r="D66" s="22">
        <v>0</v>
      </c>
      <c r="E66" s="22">
        <v>2000</v>
      </c>
      <c r="F66" s="22">
        <f t="shared" si="19"/>
        <v>2000</v>
      </c>
      <c r="G66" s="22">
        <v>0</v>
      </c>
      <c r="H66" s="22">
        <v>2000</v>
      </c>
      <c r="I66" s="22">
        <f t="shared" si="20"/>
        <v>-2000</v>
      </c>
      <c r="J66" s="22">
        <v>0</v>
      </c>
      <c r="K66" s="22">
        <v>4000</v>
      </c>
      <c r="L66" s="22">
        <f t="shared" si="21"/>
        <v>-4000</v>
      </c>
      <c r="M66" s="22">
        <v>0</v>
      </c>
      <c r="N66" s="22">
        <v>4000</v>
      </c>
      <c r="O66" s="22">
        <f t="shared" si="22"/>
        <v>-4000</v>
      </c>
      <c r="P66" s="22">
        <v>4000</v>
      </c>
      <c r="Q66" s="38" t="e">
        <f>M66-#REF!</f>
        <v>#REF!</v>
      </c>
    </row>
    <row r="67" spans="1:17" ht="12.75">
      <c r="A67" s="23">
        <v>4280</v>
      </c>
      <c r="B67" s="23">
        <v>4280</v>
      </c>
      <c r="C67" s="3" t="s">
        <v>90</v>
      </c>
      <c r="D67" s="22">
        <v>0</v>
      </c>
      <c r="E67" s="22">
        <v>0</v>
      </c>
      <c r="F67" s="22">
        <f t="shared" si="19"/>
        <v>0</v>
      </c>
      <c r="G67" s="22">
        <v>0</v>
      </c>
      <c r="H67" s="22">
        <v>0</v>
      </c>
      <c r="I67" s="22">
        <f t="shared" si="20"/>
        <v>0</v>
      </c>
      <c r="J67" s="22">
        <v>0</v>
      </c>
      <c r="K67" s="22">
        <v>0</v>
      </c>
      <c r="L67" s="22">
        <f t="shared" si="21"/>
        <v>0</v>
      </c>
      <c r="M67" s="22">
        <v>0</v>
      </c>
      <c r="N67" s="22">
        <v>0</v>
      </c>
      <c r="O67" s="22">
        <f t="shared" si="22"/>
        <v>0</v>
      </c>
      <c r="P67" s="22">
        <v>0</v>
      </c>
      <c r="Q67" s="38" t="e">
        <f>M67-#REF!</f>
        <v>#REF!</v>
      </c>
    </row>
    <row r="68" spans="1:17" ht="12.75">
      <c r="A68" s="23">
        <v>6550</v>
      </c>
      <c r="B68" s="23">
        <v>6550</v>
      </c>
      <c r="C68" s="3" t="s">
        <v>111</v>
      </c>
      <c r="D68" s="22">
        <v>2000</v>
      </c>
      <c r="E68" s="22">
        <v>8000</v>
      </c>
      <c r="F68" s="22">
        <f t="shared" si="19"/>
        <v>6000</v>
      </c>
      <c r="G68" s="22">
        <v>2000</v>
      </c>
      <c r="H68" s="22">
        <v>8000</v>
      </c>
      <c r="I68" s="22">
        <f t="shared" si="20"/>
        <v>-6000</v>
      </c>
      <c r="J68" s="22">
        <v>2000</v>
      </c>
      <c r="K68" s="22">
        <v>12000</v>
      </c>
      <c r="L68" s="22">
        <f t="shared" si="21"/>
        <v>-10000</v>
      </c>
      <c r="M68" s="22">
        <v>4850</v>
      </c>
      <c r="N68" s="22">
        <v>16000</v>
      </c>
      <c r="O68" s="22">
        <f t="shared" si="22"/>
        <v>-11150</v>
      </c>
      <c r="P68" s="22">
        <v>16000</v>
      </c>
      <c r="Q68" s="38" t="e">
        <f>M68-#REF!</f>
        <v>#REF!</v>
      </c>
    </row>
    <row r="69" spans="1:17" ht="12.75">
      <c r="A69" s="23">
        <v>6555</v>
      </c>
      <c r="B69" s="23">
        <v>6555</v>
      </c>
      <c r="C69" s="3" t="s">
        <v>112</v>
      </c>
      <c r="D69" s="22">
        <v>0</v>
      </c>
      <c r="E69" s="22">
        <v>0</v>
      </c>
      <c r="F69" s="22">
        <f t="shared" si="19"/>
        <v>0</v>
      </c>
      <c r="G69" s="22">
        <v>0</v>
      </c>
      <c r="H69" s="22">
        <v>0</v>
      </c>
      <c r="I69" s="22">
        <f t="shared" si="20"/>
        <v>0</v>
      </c>
      <c r="J69" s="22">
        <v>0</v>
      </c>
      <c r="K69" s="22">
        <v>0</v>
      </c>
      <c r="L69" s="22">
        <f t="shared" si="21"/>
        <v>0</v>
      </c>
      <c r="M69" s="22">
        <v>0</v>
      </c>
      <c r="N69" s="22">
        <v>0</v>
      </c>
      <c r="O69" s="22">
        <f t="shared" si="22"/>
        <v>0</v>
      </c>
      <c r="P69" s="22">
        <v>0</v>
      </c>
      <c r="Q69" s="38" t="e">
        <f>M69-#REF!</f>
        <v>#REF!</v>
      </c>
    </row>
    <row r="70" spans="1:17" ht="12.75">
      <c r="A70" s="19"/>
      <c r="B70" s="19"/>
      <c r="C70" s="14" t="s">
        <v>46</v>
      </c>
      <c r="D70" s="15">
        <f>SUM(D63:D69)</f>
        <v>2000</v>
      </c>
      <c r="E70" s="15">
        <f aca="true" t="shared" si="23" ref="E70:P70">SUM(E63:E69)</f>
        <v>10000</v>
      </c>
      <c r="F70" s="15">
        <f t="shared" si="23"/>
        <v>8000</v>
      </c>
      <c r="G70" s="15">
        <f t="shared" si="23"/>
        <v>2000</v>
      </c>
      <c r="H70" s="15">
        <f t="shared" si="23"/>
        <v>10000</v>
      </c>
      <c r="I70" s="15">
        <f t="shared" si="23"/>
        <v>-8000</v>
      </c>
      <c r="J70" s="15">
        <f t="shared" si="23"/>
        <v>2400</v>
      </c>
      <c r="K70" s="15">
        <f t="shared" si="23"/>
        <v>16000</v>
      </c>
      <c r="L70" s="15">
        <f t="shared" si="23"/>
        <v>-13600</v>
      </c>
      <c r="M70" s="15">
        <f t="shared" si="23"/>
        <v>5250</v>
      </c>
      <c r="N70" s="15">
        <f t="shared" si="23"/>
        <v>20000</v>
      </c>
      <c r="O70" s="15">
        <f t="shared" si="23"/>
        <v>-14750</v>
      </c>
      <c r="P70" s="15">
        <f t="shared" si="23"/>
        <v>20000</v>
      </c>
      <c r="Q70" s="39" t="e">
        <f>M70-#REF!</f>
        <v>#REF!</v>
      </c>
    </row>
    <row r="71" spans="1:17" ht="12.75">
      <c r="A71" s="23"/>
      <c r="B71" s="23"/>
      <c r="C71" s="3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38" t="e">
        <f>M71-#REF!</f>
        <v>#REF!</v>
      </c>
    </row>
    <row r="72" spans="1:17" ht="12.75">
      <c r="A72" s="23">
        <v>4225</v>
      </c>
      <c r="B72" s="23">
        <v>4225</v>
      </c>
      <c r="C72" s="3" t="s">
        <v>171</v>
      </c>
      <c r="D72" s="22">
        <v>0</v>
      </c>
      <c r="E72" s="22">
        <v>500</v>
      </c>
      <c r="F72" s="22">
        <f t="shared" si="19"/>
        <v>500</v>
      </c>
      <c r="G72" s="22">
        <v>0</v>
      </c>
      <c r="H72" s="22">
        <v>500</v>
      </c>
      <c r="I72" s="22">
        <f t="shared" si="20"/>
        <v>-500</v>
      </c>
      <c r="J72" s="22">
        <v>0</v>
      </c>
      <c r="K72" s="22">
        <v>500</v>
      </c>
      <c r="L72" s="22">
        <f t="shared" si="21"/>
        <v>-500</v>
      </c>
      <c r="M72" s="22">
        <v>0</v>
      </c>
      <c r="N72" s="22">
        <v>1000</v>
      </c>
      <c r="O72" s="22">
        <f t="shared" si="22"/>
        <v>-1000</v>
      </c>
      <c r="P72" s="22">
        <v>1000</v>
      </c>
      <c r="Q72" s="38" t="e">
        <f>M72-#REF!</f>
        <v>#REF!</v>
      </c>
    </row>
    <row r="73" spans="1:17" ht="12.75">
      <c r="A73" s="23">
        <v>4228</v>
      </c>
      <c r="B73" s="23">
        <v>4228</v>
      </c>
      <c r="C73" s="3" t="s">
        <v>172</v>
      </c>
      <c r="D73" s="22">
        <v>0</v>
      </c>
      <c r="E73" s="22">
        <v>0</v>
      </c>
      <c r="F73" s="22">
        <f t="shared" si="19"/>
        <v>0</v>
      </c>
      <c r="G73" s="22">
        <v>0</v>
      </c>
      <c r="H73" s="22">
        <v>0</v>
      </c>
      <c r="I73" s="22">
        <f t="shared" si="20"/>
        <v>0</v>
      </c>
      <c r="J73" s="22">
        <v>0</v>
      </c>
      <c r="K73" s="22">
        <v>0</v>
      </c>
      <c r="L73" s="22">
        <f t="shared" si="21"/>
        <v>0</v>
      </c>
      <c r="M73" s="22">
        <v>0</v>
      </c>
      <c r="N73" s="22">
        <v>0</v>
      </c>
      <c r="O73" s="22">
        <f t="shared" si="22"/>
        <v>0</v>
      </c>
      <c r="P73" s="22">
        <v>0</v>
      </c>
      <c r="Q73" s="38" t="e">
        <f>M73-#REF!</f>
        <v>#REF!</v>
      </c>
    </row>
    <row r="74" spans="1:17" ht="12.75">
      <c r="A74" s="23">
        <v>4331</v>
      </c>
      <c r="B74" s="23">
        <v>4331</v>
      </c>
      <c r="C74" s="3" t="s">
        <v>92</v>
      </c>
      <c r="D74" s="22">
        <v>0</v>
      </c>
      <c r="E74" s="22">
        <v>0</v>
      </c>
      <c r="F74" s="22">
        <f t="shared" si="19"/>
        <v>0</v>
      </c>
      <c r="G74" s="22">
        <v>0</v>
      </c>
      <c r="H74" s="22">
        <v>0</v>
      </c>
      <c r="I74" s="22">
        <f t="shared" si="20"/>
        <v>0</v>
      </c>
      <c r="J74" s="22">
        <v>0</v>
      </c>
      <c r="K74" s="22">
        <v>0</v>
      </c>
      <c r="L74" s="22">
        <f t="shared" si="21"/>
        <v>0</v>
      </c>
      <c r="M74" s="22">
        <v>0</v>
      </c>
      <c r="N74" s="22">
        <v>0</v>
      </c>
      <c r="O74" s="22">
        <f t="shared" si="22"/>
        <v>0</v>
      </c>
      <c r="P74" s="22">
        <v>0</v>
      </c>
      <c r="Q74" s="38" t="e">
        <f>M74-#REF!</f>
        <v>#REF!</v>
      </c>
    </row>
    <row r="75" spans="1:17" ht="12.75">
      <c r="A75" s="23">
        <v>7400</v>
      </c>
      <c r="B75" s="23">
        <v>7400</v>
      </c>
      <c r="C75" s="3" t="s">
        <v>131</v>
      </c>
      <c r="D75" s="22">
        <v>0</v>
      </c>
      <c r="E75" s="22">
        <v>1250</v>
      </c>
      <c r="F75" s="22">
        <f t="shared" si="19"/>
        <v>1250</v>
      </c>
      <c r="G75" s="22">
        <v>0</v>
      </c>
      <c r="H75" s="22">
        <v>2500</v>
      </c>
      <c r="I75" s="22">
        <f>G75-H75</f>
        <v>-2500</v>
      </c>
      <c r="J75" s="22">
        <v>0</v>
      </c>
      <c r="K75" s="22">
        <v>3750</v>
      </c>
      <c r="L75" s="22">
        <f>J75-K75</f>
        <v>-3750</v>
      </c>
      <c r="M75" s="22">
        <v>0</v>
      </c>
      <c r="N75" s="22">
        <v>5000</v>
      </c>
      <c r="O75" s="22">
        <f>M75-N75</f>
        <v>-5000</v>
      </c>
      <c r="P75" s="22">
        <v>5000</v>
      </c>
      <c r="Q75" s="38" t="e">
        <f>M75-#REF!</f>
        <v>#REF!</v>
      </c>
    </row>
    <row r="76" spans="1:17" ht="12.75">
      <c r="A76" s="19"/>
      <c r="B76" s="19"/>
      <c r="C76" s="14" t="s">
        <v>47</v>
      </c>
      <c r="D76" s="15">
        <f>SUM(D72:D75)</f>
        <v>0</v>
      </c>
      <c r="E76" s="15">
        <f aca="true" t="shared" si="24" ref="E76:P76">SUM(E72:E75)</f>
        <v>1750</v>
      </c>
      <c r="F76" s="15">
        <f t="shared" si="24"/>
        <v>1750</v>
      </c>
      <c r="G76" s="15">
        <f t="shared" si="24"/>
        <v>0</v>
      </c>
      <c r="H76" s="15">
        <f t="shared" si="24"/>
        <v>3000</v>
      </c>
      <c r="I76" s="15">
        <f t="shared" si="24"/>
        <v>-3000</v>
      </c>
      <c r="J76" s="15">
        <f t="shared" si="24"/>
        <v>0</v>
      </c>
      <c r="K76" s="15">
        <f t="shared" si="24"/>
        <v>4250</v>
      </c>
      <c r="L76" s="15">
        <f t="shared" si="24"/>
        <v>-4250</v>
      </c>
      <c r="M76" s="15">
        <f t="shared" si="24"/>
        <v>0</v>
      </c>
      <c r="N76" s="15">
        <f t="shared" si="24"/>
        <v>6000</v>
      </c>
      <c r="O76" s="15">
        <f t="shared" si="24"/>
        <v>-6000</v>
      </c>
      <c r="P76" s="15">
        <f t="shared" si="24"/>
        <v>6000</v>
      </c>
      <c r="Q76" s="39" t="e">
        <f>M76-#REF!</f>
        <v>#REF!</v>
      </c>
    </row>
    <row r="77" spans="1:17" ht="12.75">
      <c r="A77" s="23"/>
      <c r="B77" s="23"/>
      <c r="C77" s="3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38" t="e">
        <f>M77-#REF!</f>
        <v>#REF!</v>
      </c>
    </row>
    <row r="78" spans="1:17" ht="12.75">
      <c r="A78" s="23">
        <v>4120</v>
      </c>
      <c r="B78" s="23">
        <v>4120</v>
      </c>
      <c r="C78" s="3" t="s">
        <v>85</v>
      </c>
      <c r="D78" s="22">
        <v>0</v>
      </c>
      <c r="E78" s="22">
        <v>0</v>
      </c>
      <c r="F78" s="22">
        <f>+E78-D78</f>
        <v>0</v>
      </c>
      <c r="G78" s="22">
        <v>0</v>
      </c>
      <c r="H78" s="22">
        <v>0</v>
      </c>
      <c r="I78" s="22">
        <f>G78-H78</f>
        <v>0</v>
      </c>
      <c r="J78" s="22">
        <v>0</v>
      </c>
      <c r="K78" s="22">
        <v>0</v>
      </c>
      <c r="L78" s="22">
        <f>J78-K78</f>
        <v>0</v>
      </c>
      <c r="M78" s="22">
        <v>0</v>
      </c>
      <c r="N78" s="22">
        <v>0</v>
      </c>
      <c r="O78" s="22">
        <f>M78-N78</f>
        <v>0</v>
      </c>
      <c r="P78" s="22">
        <v>0</v>
      </c>
      <c r="Q78" s="38"/>
    </row>
    <row r="79" spans="1:17" ht="12.75">
      <c r="A79" s="23">
        <v>4300</v>
      </c>
      <c r="B79" s="23">
        <v>4300</v>
      </c>
      <c r="C79" s="3" t="s">
        <v>91</v>
      </c>
      <c r="D79" s="22">
        <v>0</v>
      </c>
      <c r="E79" s="22">
        <v>0</v>
      </c>
      <c r="F79" s="22">
        <f>+E79-D79</f>
        <v>0</v>
      </c>
      <c r="G79" s="22">
        <v>0</v>
      </c>
      <c r="H79" s="22">
        <v>0</v>
      </c>
      <c r="I79" s="22">
        <f>G79-H79</f>
        <v>0</v>
      </c>
      <c r="J79" s="22">
        <v>0</v>
      </c>
      <c r="K79" s="22">
        <v>0</v>
      </c>
      <c r="L79" s="22">
        <f>J79-K79</f>
        <v>0</v>
      </c>
      <c r="M79" s="22">
        <v>0</v>
      </c>
      <c r="N79" s="22">
        <v>0</v>
      </c>
      <c r="O79" s="22">
        <f>M79-N79</f>
        <v>0</v>
      </c>
      <c r="P79" s="22">
        <v>0</v>
      </c>
      <c r="Q79" s="38"/>
    </row>
    <row r="80" spans="1:17" ht="12.75">
      <c r="A80" s="23">
        <v>4400</v>
      </c>
      <c r="B80" s="23">
        <v>4400</v>
      </c>
      <c r="C80" s="3" t="s">
        <v>173</v>
      </c>
      <c r="D80" s="22">
        <v>0</v>
      </c>
      <c r="E80" s="22">
        <v>1500</v>
      </c>
      <c r="F80" s="22">
        <f>+E80-D80</f>
        <v>1500</v>
      </c>
      <c r="G80" s="22">
        <v>0</v>
      </c>
      <c r="H80" s="22">
        <v>1500</v>
      </c>
      <c r="I80" s="22">
        <f>G80-H80</f>
        <v>-1500</v>
      </c>
      <c r="J80" s="22">
        <v>0</v>
      </c>
      <c r="K80" s="22">
        <v>1500</v>
      </c>
      <c r="L80" s="22">
        <f>J80-K80</f>
        <v>-1500</v>
      </c>
      <c r="M80" s="22">
        <v>0</v>
      </c>
      <c r="N80" s="22">
        <v>1500</v>
      </c>
      <c r="O80" s="22">
        <f>M80-N80</f>
        <v>-1500</v>
      </c>
      <c r="P80" s="22">
        <v>1500</v>
      </c>
      <c r="Q80" s="38"/>
    </row>
    <row r="81" spans="1:17" ht="12.75">
      <c r="A81" s="23">
        <v>4990</v>
      </c>
      <c r="B81" s="23">
        <v>4990</v>
      </c>
      <c r="C81" s="3" t="s">
        <v>93</v>
      </c>
      <c r="D81" s="22">
        <v>0</v>
      </c>
      <c r="E81" s="22">
        <v>0</v>
      </c>
      <c r="F81" s="22">
        <f>+E81-D81</f>
        <v>0</v>
      </c>
      <c r="G81" s="22">
        <v>0</v>
      </c>
      <c r="H81" s="22">
        <v>0</v>
      </c>
      <c r="I81" s="22">
        <f>G81-H81</f>
        <v>0</v>
      </c>
      <c r="J81" s="22">
        <v>0</v>
      </c>
      <c r="K81" s="22">
        <v>0</v>
      </c>
      <c r="L81" s="22">
        <f>J81-K81</f>
        <v>0</v>
      </c>
      <c r="M81" s="22">
        <v>0</v>
      </c>
      <c r="N81" s="22">
        <v>0</v>
      </c>
      <c r="O81" s="22">
        <f>M81-N81</f>
        <v>0</v>
      </c>
      <c r="P81" s="22">
        <v>0</v>
      </c>
      <c r="Q81" s="38"/>
    </row>
    <row r="82" spans="1:17" ht="12.75">
      <c r="A82" s="19"/>
      <c r="B82" s="19"/>
      <c r="C82" s="14" t="s">
        <v>48</v>
      </c>
      <c r="D82" s="15">
        <f>SUM(D78:D81)</f>
        <v>0</v>
      </c>
      <c r="E82" s="15">
        <f aca="true" t="shared" si="25" ref="E82:P82">SUM(E78:E81)</f>
        <v>1500</v>
      </c>
      <c r="F82" s="15">
        <f t="shared" si="25"/>
        <v>1500</v>
      </c>
      <c r="G82" s="15">
        <f t="shared" si="25"/>
        <v>0</v>
      </c>
      <c r="H82" s="15">
        <f t="shared" si="25"/>
        <v>1500</v>
      </c>
      <c r="I82" s="15">
        <f t="shared" si="25"/>
        <v>-1500</v>
      </c>
      <c r="J82" s="15">
        <f t="shared" si="25"/>
        <v>0</v>
      </c>
      <c r="K82" s="15">
        <f t="shared" si="25"/>
        <v>1500</v>
      </c>
      <c r="L82" s="15">
        <f t="shared" si="25"/>
        <v>-1500</v>
      </c>
      <c r="M82" s="15">
        <f t="shared" si="25"/>
        <v>0</v>
      </c>
      <c r="N82" s="15">
        <f t="shared" si="25"/>
        <v>1500</v>
      </c>
      <c r="O82" s="15">
        <f t="shared" si="25"/>
        <v>-1500</v>
      </c>
      <c r="P82" s="15">
        <f t="shared" si="25"/>
        <v>1500</v>
      </c>
      <c r="Q82" s="39"/>
    </row>
    <row r="83" spans="1:17" ht="12.75">
      <c r="A83" s="23"/>
      <c r="B83" s="23"/>
      <c r="C83" s="3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38"/>
    </row>
    <row r="84" spans="1:17" ht="12.75">
      <c r="A84" s="19"/>
      <c r="B84" s="19"/>
      <c r="C84" s="14" t="s">
        <v>7</v>
      </c>
      <c r="D84" s="15">
        <f>+D82+D76+D70</f>
        <v>2000</v>
      </c>
      <c r="E84" s="15">
        <f aca="true" t="shared" si="26" ref="E84:P84">+E82+E76+E70</f>
        <v>13250</v>
      </c>
      <c r="F84" s="15">
        <f t="shared" si="26"/>
        <v>11250</v>
      </c>
      <c r="G84" s="15">
        <f t="shared" si="26"/>
        <v>2000</v>
      </c>
      <c r="H84" s="15">
        <f t="shared" si="26"/>
        <v>14500</v>
      </c>
      <c r="I84" s="15">
        <f t="shared" si="26"/>
        <v>-12500</v>
      </c>
      <c r="J84" s="15">
        <f t="shared" si="26"/>
        <v>2400</v>
      </c>
      <c r="K84" s="15">
        <f t="shared" si="26"/>
        <v>21750</v>
      </c>
      <c r="L84" s="15">
        <f t="shared" si="26"/>
        <v>-19350</v>
      </c>
      <c r="M84" s="15">
        <f t="shared" si="26"/>
        <v>5250</v>
      </c>
      <c r="N84" s="15">
        <f t="shared" si="26"/>
        <v>27500</v>
      </c>
      <c r="O84" s="15">
        <f t="shared" si="26"/>
        <v>-22250</v>
      </c>
      <c r="P84" s="15">
        <f t="shared" si="26"/>
        <v>27500</v>
      </c>
      <c r="Q84" s="39" t="e">
        <f>M84-#REF!</f>
        <v>#REF!</v>
      </c>
    </row>
    <row r="85" spans="1:17" ht="12.75">
      <c r="A85" s="23"/>
      <c r="B85" s="23"/>
      <c r="C85" s="3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38"/>
    </row>
    <row r="86" spans="1:17" ht="12.75">
      <c r="A86" s="23">
        <v>4240</v>
      </c>
      <c r="B86" s="23">
        <v>4240</v>
      </c>
      <c r="C86" s="3" t="s">
        <v>87</v>
      </c>
      <c r="D86" s="22">
        <v>0</v>
      </c>
      <c r="E86" s="22">
        <v>0</v>
      </c>
      <c r="F86" s="22">
        <f aca="true" t="shared" si="27" ref="F86:F108">+E86-D86</f>
        <v>0</v>
      </c>
      <c r="G86" s="22">
        <v>0</v>
      </c>
      <c r="H86" s="22">
        <v>0</v>
      </c>
      <c r="I86" s="22">
        <f aca="true" t="shared" si="28" ref="I86:I108">G86-H86</f>
        <v>0</v>
      </c>
      <c r="J86" s="22">
        <v>0</v>
      </c>
      <c r="K86" s="22">
        <v>0</v>
      </c>
      <c r="L86" s="22">
        <f aca="true" t="shared" si="29" ref="L86:L108">J86-K86</f>
        <v>0</v>
      </c>
      <c r="M86" s="22">
        <v>0</v>
      </c>
      <c r="N86" s="22">
        <v>0</v>
      </c>
      <c r="O86" s="22">
        <f aca="true" t="shared" si="30" ref="O86:O108">M86-N86</f>
        <v>0</v>
      </c>
      <c r="P86" s="22">
        <v>0</v>
      </c>
      <c r="Q86" s="38" t="e">
        <f>M86-#REF!</f>
        <v>#REF!</v>
      </c>
    </row>
    <row r="87" spans="1:17" ht="12.75">
      <c r="A87" s="23">
        <v>4250</v>
      </c>
      <c r="B87" s="23">
        <v>4250</v>
      </c>
      <c r="C87" s="3" t="s">
        <v>89</v>
      </c>
      <c r="D87" s="22">
        <v>0</v>
      </c>
      <c r="E87" s="22">
        <v>0</v>
      </c>
      <c r="F87" s="22">
        <f t="shared" si="27"/>
        <v>0</v>
      </c>
      <c r="G87" s="22">
        <v>0</v>
      </c>
      <c r="H87" s="22">
        <v>0</v>
      </c>
      <c r="I87" s="22">
        <f>G87-H87</f>
        <v>0</v>
      </c>
      <c r="J87" s="22">
        <v>0</v>
      </c>
      <c r="K87" s="22">
        <v>0</v>
      </c>
      <c r="L87" s="22">
        <f>J87-K87</f>
        <v>0</v>
      </c>
      <c r="M87" s="22">
        <v>0</v>
      </c>
      <c r="N87" s="22">
        <v>0</v>
      </c>
      <c r="O87" s="22">
        <f>M87-N87</f>
        <v>0</v>
      </c>
      <c r="P87" s="22">
        <v>0</v>
      </c>
      <c r="Q87" s="38" t="e">
        <f>M87-#REF!</f>
        <v>#REF!</v>
      </c>
    </row>
    <row r="88" spans="1:17" ht="12.75">
      <c r="A88" s="23">
        <v>5000</v>
      </c>
      <c r="B88" s="23">
        <v>5000</v>
      </c>
      <c r="C88" s="3" t="s">
        <v>94</v>
      </c>
      <c r="D88" s="22">
        <v>0</v>
      </c>
      <c r="E88" s="22">
        <v>0</v>
      </c>
      <c r="F88" s="22">
        <f t="shared" si="27"/>
        <v>0</v>
      </c>
      <c r="G88" s="22">
        <v>0</v>
      </c>
      <c r="H88" s="22">
        <v>0</v>
      </c>
      <c r="I88" s="22">
        <f>G88-H88</f>
        <v>0</v>
      </c>
      <c r="J88" s="22">
        <v>0</v>
      </c>
      <c r="K88" s="22">
        <v>0</v>
      </c>
      <c r="L88" s="22">
        <f>J88-K88</f>
        <v>0</v>
      </c>
      <c r="M88" s="22">
        <v>0</v>
      </c>
      <c r="N88" s="22">
        <v>0</v>
      </c>
      <c r="O88" s="22">
        <f>M88-N88</f>
        <v>0</v>
      </c>
      <c r="P88" s="22">
        <v>0</v>
      </c>
      <c r="Q88" s="38" t="e">
        <f>M88-#REF!</f>
        <v>#REF!</v>
      </c>
    </row>
    <row r="89" spans="1:17" ht="12.75">
      <c r="A89" s="23">
        <v>5006</v>
      </c>
      <c r="B89" s="23">
        <v>5006</v>
      </c>
      <c r="C89" s="3" t="s">
        <v>155</v>
      </c>
      <c r="D89" s="22">
        <v>0</v>
      </c>
      <c r="E89" s="22">
        <v>0</v>
      </c>
      <c r="F89" s="22">
        <f t="shared" si="27"/>
        <v>0</v>
      </c>
      <c r="G89" s="22">
        <v>0</v>
      </c>
      <c r="H89" s="22">
        <v>0</v>
      </c>
      <c r="I89" s="22">
        <f>G89-H89</f>
        <v>0</v>
      </c>
      <c r="J89" s="22">
        <v>0</v>
      </c>
      <c r="K89" s="22">
        <v>0</v>
      </c>
      <c r="L89" s="22">
        <f>J89-K89</f>
        <v>0</v>
      </c>
      <c r="M89" s="22">
        <v>0</v>
      </c>
      <c r="N89" s="22">
        <v>0</v>
      </c>
      <c r="O89" s="22">
        <f>M89-N89</f>
        <v>0</v>
      </c>
      <c r="P89" s="22">
        <v>0</v>
      </c>
      <c r="Q89" s="38" t="e">
        <f>M89-#REF!</f>
        <v>#REF!</v>
      </c>
    </row>
    <row r="90" spans="1:17" ht="12.75">
      <c r="A90" s="23">
        <v>5007</v>
      </c>
      <c r="B90" s="23">
        <v>5007</v>
      </c>
      <c r="C90" s="3" t="s">
        <v>36</v>
      </c>
      <c r="D90" s="22">
        <v>0</v>
      </c>
      <c r="E90" s="22">
        <v>0</v>
      </c>
      <c r="F90" s="22">
        <f t="shared" si="27"/>
        <v>0</v>
      </c>
      <c r="G90" s="22">
        <v>0</v>
      </c>
      <c r="H90" s="22">
        <v>0</v>
      </c>
      <c r="I90" s="22">
        <f t="shared" si="28"/>
        <v>0</v>
      </c>
      <c r="J90" s="22">
        <v>0</v>
      </c>
      <c r="K90" s="22">
        <v>0</v>
      </c>
      <c r="L90" s="22">
        <f t="shared" si="29"/>
        <v>0</v>
      </c>
      <c r="M90" s="22">
        <v>0</v>
      </c>
      <c r="N90" s="22">
        <v>0</v>
      </c>
      <c r="O90" s="22">
        <f t="shared" si="30"/>
        <v>0</v>
      </c>
      <c r="P90" s="22">
        <v>0</v>
      </c>
      <c r="Q90" s="38" t="e">
        <f>M90-#REF!</f>
        <v>#REF!</v>
      </c>
    </row>
    <row r="91" spans="1:17" ht="12.75">
      <c r="A91" s="23">
        <v>5010</v>
      </c>
      <c r="B91" s="23">
        <v>5010</v>
      </c>
      <c r="C91" s="3" t="s">
        <v>95</v>
      </c>
      <c r="D91" s="22">
        <v>0</v>
      </c>
      <c r="E91" s="22">
        <v>0</v>
      </c>
      <c r="F91" s="22">
        <f t="shared" si="27"/>
        <v>0</v>
      </c>
      <c r="G91" s="22">
        <v>0</v>
      </c>
      <c r="H91" s="22">
        <v>0</v>
      </c>
      <c r="I91" s="22">
        <f t="shared" si="28"/>
        <v>0</v>
      </c>
      <c r="J91" s="22">
        <v>0</v>
      </c>
      <c r="K91" s="22">
        <v>0</v>
      </c>
      <c r="L91" s="22">
        <f t="shared" si="29"/>
        <v>0</v>
      </c>
      <c r="M91" s="22">
        <v>0</v>
      </c>
      <c r="N91" s="22">
        <v>0</v>
      </c>
      <c r="O91" s="22">
        <f t="shared" si="30"/>
        <v>0</v>
      </c>
      <c r="P91" s="22">
        <v>0</v>
      </c>
      <c r="Q91" s="38" t="e">
        <f>M91-#REF!</f>
        <v>#REF!</v>
      </c>
    </row>
    <row r="92" spans="1:17" ht="12.75">
      <c r="A92" s="23">
        <v>5040</v>
      </c>
      <c r="B92" s="23">
        <v>5040</v>
      </c>
      <c r="C92" s="3" t="s">
        <v>26</v>
      </c>
      <c r="D92" s="22">
        <v>0</v>
      </c>
      <c r="E92" s="22">
        <v>0</v>
      </c>
      <c r="F92" s="22">
        <f t="shared" si="27"/>
        <v>0</v>
      </c>
      <c r="G92" s="22">
        <v>0</v>
      </c>
      <c r="H92" s="22">
        <v>0</v>
      </c>
      <c r="I92" s="22">
        <f t="shared" si="28"/>
        <v>0</v>
      </c>
      <c r="J92" s="22">
        <v>0</v>
      </c>
      <c r="K92" s="22">
        <v>0</v>
      </c>
      <c r="L92" s="22">
        <f t="shared" si="29"/>
        <v>0</v>
      </c>
      <c r="M92" s="22">
        <v>0</v>
      </c>
      <c r="N92" s="22">
        <v>0</v>
      </c>
      <c r="O92" s="22">
        <f t="shared" si="30"/>
        <v>0</v>
      </c>
      <c r="P92" s="22">
        <v>0</v>
      </c>
      <c r="Q92" s="38" t="e">
        <f>M92-#REF!</f>
        <v>#REF!</v>
      </c>
    </row>
    <row r="93" spans="1:17" ht="12.75">
      <c r="A93" s="23">
        <v>5090</v>
      </c>
      <c r="B93" s="23">
        <v>5090</v>
      </c>
      <c r="C93" s="3" t="s">
        <v>96</v>
      </c>
      <c r="D93" s="22">
        <v>0</v>
      </c>
      <c r="E93" s="22">
        <v>0</v>
      </c>
      <c r="F93" s="22">
        <f t="shared" si="27"/>
        <v>0</v>
      </c>
      <c r="G93" s="22">
        <v>0</v>
      </c>
      <c r="H93" s="22">
        <v>0</v>
      </c>
      <c r="I93" s="22">
        <f t="shared" si="28"/>
        <v>0</v>
      </c>
      <c r="J93" s="22">
        <v>0</v>
      </c>
      <c r="K93" s="22">
        <v>0</v>
      </c>
      <c r="L93" s="22">
        <f t="shared" si="29"/>
        <v>0</v>
      </c>
      <c r="M93" s="22">
        <v>0</v>
      </c>
      <c r="N93" s="22">
        <v>0</v>
      </c>
      <c r="O93" s="22">
        <f t="shared" si="30"/>
        <v>0</v>
      </c>
      <c r="P93" s="22">
        <v>0</v>
      </c>
      <c r="Q93" s="38" t="e">
        <f>M93-#REF!</f>
        <v>#REF!</v>
      </c>
    </row>
    <row r="94" spans="1:17" ht="12.75">
      <c r="A94" s="23">
        <v>5100</v>
      </c>
      <c r="B94" s="23">
        <v>5100</v>
      </c>
      <c r="C94" s="3" t="s">
        <v>31</v>
      </c>
      <c r="D94" s="22">
        <v>4660</v>
      </c>
      <c r="E94" s="22">
        <v>4000</v>
      </c>
      <c r="F94" s="22">
        <f t="shared" si="27"/>
        <v>-660</v>
      </c>
      <c r="G94" s="22">
        <v>4660</v>
      </c>
      <c r="H94" s="22">
        <v>8000</v>
      </c>
      <c r="I94" s="22">
        <f t="shared" si="28"/>
        <v>-3340</v>
      </c>
      <c r="J94" s="22">
        <v>4660</v>
      </c>
      <c r="K94" s="22">
        <v>12000</v>
      </c>
      <c r="L94" s="22">
        <f t="shared" si="29"/>
        <v>-7340</v>
      </c>
      <c r="M94" s="22">
        <v>11100</v>
      </c>
      <c r="N94" s="22">
        <v>16000</v>
      </c>
      <c r="O94" s="22">
        <f t="shared" si="30"/>
        <v>-4900</v>
      </c>
      <c r="P94" s="22">
        <v>16000</v>
      </c>
      <c r="Q94" s="38" t="e">
        <f>M94-#REF!</f>
        <v>#REF!</v>
      </c>
    </row>
    <row r="95" spans="1:17" ht="12.75">
      <c r="A95" s="23">
        <v>5180</v>
      </c>
      <c r="B95" s="23">
        <v>5180</v>
      </c>
      <c r="C95" s="3" t="s">
        <v>97</v>
      </c>
      <c r="D95" s="22">
        <v>0</v>
      </c>
      <c r="E95" s="22">
        <v>484</v>
      </c>
      <c r="F95" s="22">
        <f t="shared" si="27"/>
        <v>484</v>
      </c>
      <c r="G95" s="22">
        <v>0</v>
      </c>
      <c r="H95" s="22">
        <v>968</v>
      </c>
      <c r="I95" s="22">
        <f t="shared" si="28"/>
        <v>-968</v>
      </c>
      <c r="J95" s="22">
        <v>0</v>
      </c>
      <c r="K95" s="22">
        <v>1452</v>
      </c>
      <c r="L95" s="22">
        <f t="shared" si="29"/>
        <v>-1452</v>
      </c>
      <c r="M95" s="22">
        <v>0</v>
      </c>
      <c r="N95" s="22">
        <v>1936</v>
      </c>
      <c r="O95" s="22">
        <f t="shared" si="30"/>
        <v>-1936</v>
      </c>
      <c r="P95" s="22">
        <v>1936</v>
      </c>
      <c r="Q95" s="38" t="e">
        <f>M95-#REF!</f>
        <v>#REF!</v>
      </c>
    </row>
    <row r="96" spans="1:17" ht="12.75">
      <c r="A96" s="23">
        <v>5182</v>
      </c>
      <c r="B96" s="23">
        <v>5182</v>
      </c>
      <c r="C96" s="3" t="s">
        <v>98</v>
      </c>
      <c r="D96" s="22">
        <v>0</v>
      </c>
      <c r="E96" s="22">
        <v>0</v>
      </c>
      <c r="F96" s="22">
        <f t="shared" si="27"/>
        <v>0</v>
      </c>
      <c r="G96" s="22">
        <v>0</v>
      </c>
      <c r="H96" s="22">
        <v>0</v>
      </c>
      <c r="I96" s="22">
        <f t="shared" si="28"/>
        <v>0</v>
      </c>
      <c r="J96" s="22">
        <v>0</v>
      </c>
      <c r="K96" s="22">
        <v>0</v>
      </c>
      <c r="L96" s="22">
        <f t="shared" si="29"/>
        <v>0</v>
      </c>
      <c r="M96" s="22">
        <v>0</v>
      </c>
      <c r="N96" s="22">
        <v>0</v>
      </c>
      <c r="O96" s="22">
        <f t="shared" si="30"/>
        <v>0</v>
      </c>
      <c r="P96" s="22">
        <v>0</v>
      </c>
      <c r="Q96" s="38" t="e">
        <f>M96-#REF!</f>
        <v>#REF!</v>
      </c>
    </row>
    <row r="97" spans="1:17" ht="12.75">
      <c r="A97" s="23">
        <v>5210</v>
      </c>
      <c r="B97" s="23">
        <v>5210</v>
      </c>
      <c r="C97" s="3" t="s">
        <v>99</v>
      </c>
      <c r="D97" s="22">
        <v>0</v>
      </c>
      <c r="E97" s="22">
        <v>0</v>
      </c>
      <c r="F97" s="22">
        <f t="shared" si="27"/>
        <v>0</v>
      </c>
      <c r="G97" s="22">
        <v>0</v>
      </c>
      <c r="H97" s="22">
        <v>0</v>
      </c>
      <c r="I97" s="22">
        <f t="shared" si="28"/>
        <v>0</v>
      </c>
      <c r="J97" s="22">
        <v>0</v>
      </c>
      <c r="K97" s="22">
        <v>0</v>
      </c>
      <c r="L97" s="22">
        <f t="shared" si="29"/>
        <v>0</v>
      </c>
      <c r="M97" s="22">
        <v>0</v>
      </c>
      <c r="N97" s="22">
        <v>0</v>
      </c>
      <c r="O97" s="22">
        <f t="shared" si="30"/>
        <v>0</v>
      </c>
      <c r="P97" s="22">
        <v>0</v>
      </c>
      <c r="Q97" s="38" t="e">
        <f>M97-#REF!</f>
        <v>#REF!</v>
      </c>
    </row>
    <row r="98" spans="1:17" ht="12.75">
      <c r="A98" s="23">
        <v>5230</v>
      </c>
      <c r="B98" s="23">
        <v>5230</v>
      </c>
      <c r="C98" s="3" t="s">
        <v>32</v>
      </c>
      <c r="D98" s="22">
        <v>0</v>
      </c>
      <c r="E98" s="22">
        <v>0</v>
      </c>
      <c r="F98" s="22">
        <f t="shared" si="27"/>
        <v>0</v>
      </c>
      <c r="G98" s="22">
        <v>0</v>
      </c>
      <c r="H98" s="22">
        <v>0</v>
      </c>
      <c r="I98" s="22">
        <f t="shared" si="28"/>
        <v>0</v>
      </c>
      <c r="J98" s="22">
        <v>0</v>
      </c>
      <c r="K98" s="22">
        <v>0</v>
      </c>
      <c r="L98" s="22">
        <f t="shared" si="29"/>
        <v>0</v>
      </c>
      <c r="M98" s="22">
        <v>0</v>
      </c>
      <c r="N98" s="22">
        <v>0</v>
      </c>
      <c r="O98" s="22">
        <f t="shared" si="30"/>
        <v>0</v>
      </c>
      <c r="P98" s="22">
        <v>0</v>
      </c>
      <c r="Q98" s="38" t="e">
        <f>M98-#REF!</f>
        <v>#REF!</v>
      </c>
    </row>
    <row r="99" spans="1:17" ht="12.75">
      <c r="A99" s="23">
        <v>5231</v>
      </c>
      <c r="B99" s="23">
        <v>5231</v>
      </c>
      <c r="C99" s="3" t="s">
        <v>33</v>
      </c>
      <c r="D99" s="22">
        <v>0</v>
      </c>
      <c r="E99" s="22">
        <v>0</v>
      </c>
      <c r="F99" s="22">
        <f t="shared" si="27"/>
        <v>0</v>
      </c>
      <c r="G99" s="22">
        <v>0</v>
      </c>
      <c r="H99" s="22">
        <v>0</v>
      </c>
      <c r="I99" s="22">
        <f t="shared" si="28"/>
        <v>0</v>
      </c>
      <c r="J99" s="22">
        <v>0</v>
      </c>
      <c r="K99" s="22">
        <v>0</v>
      </c>
      <c r="L99" s="22">
        <f t="shared" si="29"/>
        <v>0</v>
      </c>
      <c r="M99" s="22">
        <v>0</v>
      </c>
      <c r="N99" s="22">
        <v>0</v>
      </c>
      <c r="O99" s="22">
        <f t="shared" si="30"/>
        <v>0</v>
      </c>
      <c r="P99" s="22">
        <v>0</v>
      </c>
      <c r="Q99" s="38" t="e">
        <f>M99-#REF!</f>
        <v>#REF!</v>
      </c>
    </row>
    <row r="100" spans="1:17" ht="12.75">
      <c r="A100" s="23">
        <v>5250</v>
      </c>
      <c r="B100" s="23">
        <v>5250</v>
      </c>
      <c r="C100" s="3" t="s">
        <v>100</v>
      </c>
      <c r="D100" s="22">
        <v>0</v>
      </c>
      <c r="E100" s="22">
        <v>0</v>
      </c>
      <c r="F100" s="22">
        <f t="shared" si="27"/>
        <v>0</v>
      </c>
      <c r="G100" s="22">
        <v>0</v>
      </c>
      <c r="H100" s="22">
        <v>0</v>
      </c>
      <c r="I100" s="22">
        <f t="shared" si="28"/>
        <v>0</v>
      </c>
      <c r="J100" s="22">
        <v>0</v>
      </c>
      <c r="K100" s="22">
        <v>0</v>
      </c>
      <c r="L100" s="22">
        <f t="shared" si="29"/>
        <v>0</v>
      </c>
      <c r="M100" s="22">
        <v>0</v>
      </c>
      <c r="N100" s="22">
        <v>0</v>
      </c>
      <c r="O100" s="22">
        <f t="shared" si="30"/>
        <v>0</v>
      </c>
      <c r="P100" s="22">
        <v>0</v>
      </c>
      <c r="Q100" s="38" t="e">
        <f>M100-#REF!</f>
        <v>#REF!</v>
      </c>
    </row>
    <row r="101" spans="1:17" ht="12.75">
      <c r="A101" s="23">
        <v>5290</v>
      </c>
      <c r="B101" s="23">
        <v>5290</v>
      </c>
      <c r="C101" s="3" t="s">
        <v>101</v>
      </c>
      <c r="D101" s="22">
        <v>0</v>
      </c>
      <c r="E101" s="22">
        <v>0</v>
      </c>
      <c r="F101" s="22">
        <f t="shared" si="27"/>
        <v>0</v>
      </c>
      <c r="G101" s="22">
        <v>0</v>
      </c>
      <c r="H101" s="22">
        <v>0</v>
      </c>
      <c r="I101" s="22">
        <f t="shared" si="28"/>
        <v>0</v>
      </c>
      <c r="J101" s="22">
        <v>0</v>
      </c>
      <c r="K101" s="22">
        <v>0</v>
      </c>
      <c r="L101" s="22">
        <f t="shared" si="29"/>
        <v>0</v>
      </c>
      <c r="M101" s="22">
        <v>0</v>
      </c>
      <c r="N101" s="22">
        <v>0</v>
      </c>
      <c r="O101" s="22">
        <f t="shared" si="30"/>
        <v>0</v>
      </c>
      <c r="P101" s="22">
        <v>0</v>
      </c>
      <c r="Q101" s="38" t="e">
        <f>M101-#REF!</f>
        <v>#REF!</v>
      </c>
    </row>
    <row r="102" spans="1:17" ht="12.75">
      <c r="A102" s="23">
        <v>5330</v>
      </c>
      <c r="B102" s="23">
        <v>5330</v>
      </c>
      <c r="C102" s="3" t="s">
        <v>102</v>
      </c>
      <c r="D102" s="22">
        <v>0</v>
      </c>
      <c r="E102" s="22">
        <v>0</v>
      </c>
      <c r="F102" s="22">
        <f t="shared" si="27"/>
        <v>0</v>
      </c>
      <c r="G102" s="22">
        <v>0</v>
      </c>
      <c r="H102" s="22">
        <v>0</v>
      </c>
      <c r="I102" s="22">
        <f t="shared" si="28"/>
        <v>0</v>
      </c>
      <c r="J102" s="22">
        <v>0</v>
      </c>
      <c r="K102" s="22">
        <v>0</v>
      </c>
      <c r="L102" s="22">
        <f t="shared" si="29"/>
        <v>0</v>
      </c>
      <c r="M102" s="22">
        <v>0</v>
      </c>
      <c r="N102" s="22">
        <v>0</v>
      </c>
      <c r="O102" s="22">
        <f t="shared" si="30"/>
        <v>0</v>
      </c>
      <c r="P102" s="22">
        <v>0</v>
      </c>
      <c r="Q102" s="38" t="e">
        <f>M102-#REF!</f>
        <v>#REF!</v>
      </c>
    </row>
    <row r="103" spans="1:17" ht="12.75">
      <c r="A103" s="23">
        <v>5400</v>
      </c>
      <c r="B103" s="23">
        <v>5400</v>
      </c>
      <c r="C103" s="3" t="s">
        <v>103</v>
      </c>
      <c r="D103" s="22">
        <v>0</v>
      </c>
      <c r="E103" s="22">
        <v>0</v>
      </c>
      <c r="F103" s="22">
        <f t="shared" si="27"/>
        <v>0</v>
      </c>
      <c r="G103" s="22">
        <v>0</v>
      </c>
      <c r="H103" s="22">
        <v>0</v>
      </c>
      <c r="I103" s="22">
        <f t="shared" si="28"/>
        <v>0</v>
      </c>
      <c r="J103" s="22">
        <v>0</v>
      </c>
      <c r="K103" s="22">
        <v>0</v>
      </c>
      <c r="L103" s="22">
        <f t="shared" si="29"/>
        <v>0</v>
      </c>
      <c r="M103" s="22">
        <v>0</v>
      </c>
      <c r="N103" s="22">
        <v>0</v>
      </c>
      <c r="O103" s="22">
        <f t="shared" si="30"/>
        <v>0</v>
      </c>
      <c r="P103" s="22">
        <v>0</v>
      </c>
      <c r="Q103" s="38" t="e">
        <f>M103-#REF!</f>
        <v>#REF!</v>
      </c>
    </row>
    <row r="104" spans="1:17" ht="12.75">
      <c r="A104" s="23">
        <v>5425</v>
      </c>
      <c r="B104" s="23">
        <v>5425</v>
      </c>
      <c r="C104" s="3" t="s">
        <v>104</v>
      </c>
      <c r="D104" s="22">
        <v>0</v>
      </c>
      <c r="E104" s="22">
        <v>0</v>
      </c>
      <c r="F104" s="22">
        <f t="shared" si="27"/>
        <v>0</v>
      </c>
      <c r="G104" s="22">
        <v>0</v>
      </c>
      <c r="H104" s="22">
        <v>0</v>
      </c>
      <c r="I104" s="22">
        <f t="shared" si="28"/>
        <v>0</v>
      </c>
      <c r="J104" s="22">
        <v>0</v>
      </c>
      <c r="K104" s="22">
        <v>0</v>
      </c>
      <c r="L104" s="22">
        <f t="shared" si="29"/>
        <v>0</v>
      </c>
      <c r="M104" s="22">
        <v>0</v>
      </c>
      <c r="N104" s="22">
        <v>0</v>
      </c>
      <c r="O104" s="22">
        <f t="shared" si="30"/>
        <v>0</v>
      </c>
      <c r="P104" s="22">
        <v>0</v>
      </c>
      <c r="Q104" s="38" t="e">
        <f>M104-#REF!</f>
        <v>#REF!</v>
      </c>
    </row>
    <row r="105" spans="1:17" ht="12.75">
      <c r="A105" s="23">
        <v>5800</v>
      </c>
      <c r="B105" s="23">
        <v>5800</v>
      </c>
      <c r="C105" s="3" t="s">
        <v>34</v>
      </c>
      <c r="D105" s="22">
        <v>0</v>
      </c>
      <c r="E105" s="22">
        <v>0</v>
      </c>
      <c r="F105" s="22">
        <f t="shared" si="27"/>
        <v>0</v>
      </c>
      <c r="G105" s="22">
        <v>0</v>
      </c>
      <c r="H105" s="22">
        <v>0</v>
      </c>
      <c r="I105" s="22">
        <f t="shared" si="28"/>
        <v>0</v>
      </c>
      <c r="J105" s="22">
        <v>0</v>
      </c>
      <c r="K105" s="22">
        <v>0</v>
      </c>
      <c r="L105" s="22">
        <f t="shared" si="29"/>
        <v>0</v>
      </c>
      <c r="M105" s="22">
        <v>0</v>
      </c>
      <c r="N105" s="22">
        <v>0</v>
      </c>
      <c r="O105" s="22">
        <f t="shared" si="30"/>
        <v>0</v>
      </c>
      <c r="P105" s="22">
        <v>0</v>
      </c>
      <c r="Q105" s="38" t="e">
        <f>M105-#REF!</f>
        <v>#REF!</v>
      </c>
    </row>
    <row r="106" spans="1:17" ht="12.75">
      <c r="A106" s="23">
        <v>5950</v>
      </c>
      <c r="B106" s="23">
        <v>5950</v>
      </c>
      <c r="C106" s="36" t="s">
        <v>105</v>
      </c>
      <c r="D106" s="22">
        <v>0</v>
      </c>
      <c r="E106" s="22">
        <v>0</v>
      </c>
      <c r="F106" s="22">
        <f t="shared" si="27"/>
        <v>0</v>
      </c>
      <c r="G106" s="22">
        <v>0</v>
      </c>
      <c r="H106" s="22">
        <v>0</v>
      </c>
      <c r="I106" s="22">
        <f t="shared" si="28"/>
        <v>0</v>
      </c>
      <c r="J106" s="22">
        <v>0</v>
      </c>
      <c r="K106" s="22">
        <v>0</v>
      </c>
      <c r="L106" s="22">
        <f t="shared" si="29"/>
        <v>0</v>
      </c>
      <c r="M106" s="22">
        <v>0</v>
      </c>
      <c r="N106" s="22">
        <v>2000</v>
      </c>
      <c r="O106" s="22">
        <f t="shared" si="30"/>
        <v>-2000</v>
      </c>
      <c r="P106" s="22">
        <v>2000</v>
      </c>
      <c r="Q106" s="38" t="e">
        <f>M106-#REF!</f>
        <v>#REF!</v>
      </c>
    </row>
    <row r="107" spans="1:17" ht="12.75">
      <c r="A107" s="23">
        <v>5990</v>
      </c>
      <c r="B107" s="23">
        <v>5990</v>
      </c>
      <c r="C107" s="3" t="s">
        <v>106</v>
      </c>
      <c r="D107" s="22">
        <v>0</v>
      </c>
      <c r="E107" s="22">
        <v>0</v>
      </c>
      <c r="F107" s="22">
        <f t="shared" si="27"/>
        <v>0</v>
      </c>
      <c r="G107" s="22">
        <v>0</v>
      </c>
      <c r="H107" s="22">
        <v>0</v>
      </c>
      <c r="I107" s="22">
        <f>G107-H107</f>
        <v>0</v>
      </c>
      <c r="J107" s="22">
        <v>0</v>
      </c>
      <c r="K107" s="22">
        <v>0</v>
      </c>
      <c r="L107" s="22">
        <f>J107-K107</f>
        <v>0</v>
      </c>
      <c r="M107" s="22">
        <v>0</v>
      </c>
      <c r="N107" s="22">
        <v>0</v>
      </c>
      <c r="O107" s="22">
        <f>M107-N107</f>
        <v>0</v>
      </c>
      <c r="P107" s="22">
        <v>0</v>
      </c>
      <c r="Q107" s="38" t="e">
        <f>M107-#REF!</f>
        <v>#REF!</v>
      </c>
    </row>
    <row r="108" spans="1:17" ht="12.75">
      <c r="A108" s="23">
        <v>7100</v>
      </c>
      <c r="B108" s="23">
        <v>7100</v>
      </c>
      <c r="C108" s="3" t="s">
        <v>128</v>
      </c>
      <c r="D108" s="22">
        <v>0</v>
      </c>
      <c r="E108" s="22">
        <v>0</v>
      </c>
      <c r="F108" s="22">
        <f t="shared" si="27"/>
        <v>0</v>
      </c>
      <c r="G108" s="22">
        <v>0</v>
      </c>
      <c r="H108" s="22">
        <v>0</v>
      </c>
      <c r="I108" s="22">
        <f t="shared" si="28"/>
        <v>0</v>
      </c>
      <c r="J108" s="22">
        <v>0</v>
      </c>
      <c r="K108" s="22">
        <v>0</v>
      </c>
      <c r="L108" s="22">
        <f t="shared" si="29"/>
        <v>0</v>
      </c>
      <c r="M108" s="22">
        <v>0</v>
      </c>
      <c r="N108" s="22">
        <v>0</v>
      </c>
      <c r="O108" s="22">
        <f t="shared" si="30"/>
        <v>0</v>
      </c>
      <c r="P108" s="22">
        <v>0</v>
      </c>
      <c r="Q108" s="38" t="e">
        <f>M108-#REF!</f>
        <v>#REF!</v>
      </c>
    </row>
    <row r="109" spans="1:17" ht="12.75">
      <c r="A109" s="19"/>
      <c r="B109" s="19"/>
      <c r="C109" s="14" t="s">
        <v>8</v>
      </c>
      <c r="D109" s="15">
        <f>SUM(D86:D108)</f>
        <v>4660</v>
      </c>
      <c r="E109" s="15">
        <f aca="true" t="shared" si="31" ref="E109:P109">SUM(E86:E108)</f>
        <v>4484</v>
      </c>
      <c r="F109" s="15">
        <f t="shared" si="31"/>
        <v>-176</v>
      </c>
      <c r="G109" s="15">
        <f t="shared" si="31"/>
        <v>4660</v>
      </c>
      <c r="H109" s="15">
        <f t="shared" si="31"/>
        <v>8968</v>
      </c>
      <c r="I109" s="15">
        <f t="shared" si="31"/>
        <v>-4308</v>
      </c>
      <c r="J109" s="15">
        <f t="shared" si="31"/>
        <v>4660</v>
      </c>
      <c r="K109" s="15">
        <f t="shared" si="31"/>
        <v>13452</v>
      </c>
      <c r="L109" s="15">
        <f t="shared" si="31"/>
        <v>-8792</v>
      </c>
      <c r="M109" s="15">
        <f t="shared" si="31"/>
        <v>11100</v>
      </c>
      <c r="N109" s="15">
        <f t="shared" si="31"/>
        <v>19936</v>
      </c>
      <c r="O109" s="15">
        <f t="shared" si="31"/>
        <v>-8836</v>
      </c>
      <c r="P109" s="15">
        <f t="shared" si="31"/>
        <v>19936</v>
      </c>
      <c r="Q109" s="39" t="e">
        <f>M109-#REF!</f>
        <v>#REF!</v>
      </c>
    </row>
    <row r="110" spans="1:17" ht="12.75">
      <c r="A110" s="23"/>
      <c r="B110" s="23"/>
      <c r="C110" s="3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38"/>
    </row>
    <row r="111" spans="1:17" ht="12.75">
      <c r="A111" s="23">
        <v>4120</v>
      </c>
      <c r="B111" s="23">
        <v>4120</v>
      </c>
      <c r="C111" s="3" t="s">
        <v>107</v>
      </c>
      <c r="D111" s="22">
        <v>0</v>
      </c>
      <c r="E111" s="22">
        <v>0</v>
      </c>
      <c r="F111" s="22">
        <f aca="true" t="shared" si="32" ref="F111:F145">+E111-D111</f>
        <v>0</v>
      </c>
      <c r="G111" s="22">
        <v>0</v>
      </c>
      <c r="H111" s="22">
        <v>0</v>
      </c>
      <c r="I111" s="22">
        <f aca="true" t="shared" si="33" ref="I111:I145">G111-H111</f>
        <v>0</v>
      </c>
      <c r="J111" s="22">
        <v>0</v>
      </c>
      <c r="K111" s="22">
        <v>0</v>
      </c>
      <c r="L111" s="22">
        <f aca="true" t="shared" si="34" ref="L111:L145">J111-K111</f>
        <v>0</v>
      </c>
      <c r="M111" s="22">
        <v>0</v>
      </c>
      <c r="N111" s="22">
        <v>0</v>
      </c>
      <c r="O111" s="22">
        <f aca="true" t="shared" si="35" ref="O111:O145">M111-N111</f>
        <v>0</v>
      </c>
      <c r="P111" s="22">
        <v>0</v>
      </c>
      <c r="Q111" s="38" t="e">
        <f>M111-#REF!</f>
        <v>#REF!</v>
      </c>
    </row>
    <row r="112" spans="1:17" ht="12.75">
      <c r="A112" s="23">
        <v>6320</v>
      </c>
      <c r="B112" s="23">
        <v>6320</v>
      </c>
      <c r="C112" s="3" t="s">
        <v>107</v>
      </c>
      <c r="D112" s="22">
        <v>0</v>
      </c>
      <c r="E112" s="22">
        <v>0</v>
      </c>
      <c r="F112" s="22">
        <f t="shared" si="32"/>
        <v>0</v>
      </c>
      <c r="G112" s="22">
        <v>0</v>
      </c>
      <c r="H112" s="22">
        <v>0</v>
      </c>
      <c r="I112" s="22">
        <f>G112-H112</f>
        <v>0</v>
      </c>
      <c r="J112" s="22">
        <v>0</v>
      </c>
      <c r="K112" s="22">
        <v>0</v>
      </c>
      <c r="L112" s="22">
        <f>J112-K112</f>
        <v>0</v>
      </c>
      <c r="M112" s="22">
        <v>0</v>
      </c>
      <c r="N112" s="22">
        <v>0</v>
      </c>
      <c r="O112" s="22">
        <f>M112-N112</f>
        <v>0</v>
      </c>
      <c r="P112" s="22">
        <v>0</v>
      </c>
      <c r="Q112" s="38" t="e">
        <f>M112-#REF!</f>
        <v>#REF!</v>
      </c>
    </row>
    <row r="113" spans="1:17" ht="12.75">
      <c r="A113" s="23">
        <v>6340</v>
      </c>
      <c r="B113" s="23">
        <v>6340</v>
      </c>
      <c r="C113" s="3" t="s">
        <v>108</v>
      </c>
      <c r="D113" s="22">
        <v>0</v>
      </c>
      <c r="E113" s="22">
        <v>0</v>
      </c>
      <c r="F113" s="22">
        <f t="shared" si="32"/>
        <v>0</v>
      </c>
      <c r="G113" s="22">
        <v>0</v>
      </c>
      <c r="H113" s="22">
        <v>0</v>
      </c>
      <c r="I113" s="22">
        <f t="shared" si="33"/>
        <v>0</v>
      </c>
      <c r="J113" s="22">
        <v>0</v>
      </c>
      <c r="K113" s="22">
        <v>0</v>
      </c>
      <c r="L113" s="22">
        <f t="shared" si="34"/>
        <v>0</v>
      </c>
      <c r="M113" s="22">
        <v>0</v>
      </c>
      <c r="N113" s="22">
        <v>0</v>
      </c>
      <c r="O113" s="22">
        <f t="shared" si="35"/>
        <v>0</v>
      </c>
      <c r="P113" s="22">
        <v>0</v>
      </c>
      <c r="Q113" s="38" t="e">
        <f>M113-#REF!</f>
        <v>#REF!</v>
      </c>
    </row>
    <row r="114" spans="1:17" ht="12.75">
      <c r="A114" s="23">
        <v>6420</v>
      </c>
      <c r="B114" s="23">
        <v>6420</v>
      </c>
      <c r="C114" s="3" t="s">
        <v>109</v>
      </c>
      <c r="D114" s="22">
        <v>0</v>
      </c>
      <c r="E114" s="22">
        <v>0</v>
      </c>
      <c r="F114" s="22">
        <f t="shared" si="32"/>
        <v>0</v>
      </c>
      <c r="G114" s="22">
        <v>0</v>
      </c>
      <c r="H114" s="22">
        <v>0</v>
      </c>
      <c r="I114" s="22">
        <f t="shared" si="33"/>
        <v>0</v>
      </c>
      <c r="J114" s="22">
        <v>0</v>
      </c>
      <c r="K114" s="22">
        <v>0</v>
      </c>
      <c r="L114" s="22">
        <f t="shared" si="34"/>
        <v>0</v>
      </c>
      <c r="M114" s="22">
        <v>0</v>
      </c>
      <c r="N114" s="22">
        <v>0</v>
      </c>
      <c r="O114" s="22">
        <f t="shared" si="35"/>
        <v>0</v>
      </c>
      <c r="P114" s="22">
        <v>0</v>
      </c>
      <c r="Q114" s="38" t="e">
        <f>M114-#REF!</f>
        <v>#REF!</v>
      </c>
    </row>
    <row r="115" spans="1:17" ht="12.75">
      <c r="A115" s="23">
        <v>6500</v>
      </c>
      <c r="B115" s="23">
        <v>6500</v>
      </c>
      <c r="C115" s="3" t="s">
        <v>110</v>
      </c>
      <c r="D115" s="22">
        <v>0</v>
      </c>
      <c r="E115" s="22">
        <v>0</v>
      </c>
      <c r="F115" s="22">
        <f t="shared" si="32"/>
        <v>0</v>
      </c>
      <c r="G115" s="22">
        <v>0</v>
      </c>
      <c r="H115" s="22">
        <v>0</v>
      </c>
      <c r="I115" s="22">
        <f t="shared" si="33"/>
        <v>0</v>
      </c>
      <c r="J115" s="22">
        <v>0</v>
      </c>
      <c r="K115" s="22">
        <v>0</v>
      </c>
      <c r="L115" s="22">
        <f t="shared" si="34"/>
        <v>0</v>
      </c>
      <c r="M115" s="22">
        <v>0</v>
      </c>
      <c r="N115" s="22">
        <v>0</v>
      </c>
      <c r="O115" s="22">
        <f t="shared" si="35"/>
        <v>0</v>
      </c>
      <c r="P115" s="22">
        <v>0</v>
      </c>
      <c r="Q115" s="38" t="e">
        <f>M115-#REF!</f>
        <v>#REF!</v>
      </c>
    </row>
    <row r="116" spans="1:17" ht="12.75">
      <c r="A116" s="23">
        <v>6600</v>
      </c>
      <c r="B116" s="23">
        <v>6600</v>
      </c>
      <c r="C116" s="3" t="s">
        <v>113</v>
      </c>
      <c r="D116" s="22">
        <v>0</v>
      </c>
      <c r="E116" s="22">
        <v>0</v>
      </c>
      <c r="F116" s="22">
        <f t="shared" si="32"/>
        <v>0</v>
      </c>
      <c r="G116" s="22">
        <v>0</v>
      </c>
      <c r="H116" s="22">
        <v>0</v>
      </c>
      <c r="I116" s="22">
        <f t="shared" si="33"/>
        <v>0</v>
      </c>
      <c r="J116" s="22">
        <v>0</v>
      </c>
      <c r="K116" s="22">
        <v>0</v>
      </c>
      <c r="L116" s="22">
        <f t="shared" si="34"/>
        <v>0</v>
      </c>
      <c r="M116" s="22">
        <v>0</v>
      </c>
      <c r="N116" s="22">
        <v>0</v>
      </c>
      <c r="O116" s="22">
        <f t="shared" si="35"/>
        <v>0</v>
      </c>
      <c r="P116" s="22">
        <v>0</v>
      </c>
      <c r="Q116" s="38" t="e">
        <f>M116-#REF!</f>
        <v>#REF!</v>
      </c>
    </row>
    <row r="117" spans="1:17" ht="12.75">
      <c r="A117" s="23">
        <v>6620</v>
      </c>
      <c r="B117" s="23">
        <v>6620</v>
      </c>
      <c r="C117" s="3" t="s">
        <v>114</v>
      </c>
      <c r="D117" s="22">
        <v>0</v>
      </c>
      <c r="E117" s="22">
        <v>0</v>
      </c>
      <c r="F117" s="22">
        <f t="shared" si="32"/>
        <v>0</v>
      </c>
      <c r="G117" s="22">
        <v>0</v>
      </c>
      <c r="H117" s="22">
        <v>0</v>
      </c>
      <c r="I117" s="22">
        <f t="shared" si="33"/>
        <v>0</v>
      </c>
      <c r="J117" s="22">
        <v>0</v>
      </c>
      <c r="K117" s="22">
        <v>0</v>
      </c>
      <c r="L117" s="22">
        <f t="shared" si="34"/>
        <v>0</v>
      </c>
      <c r="M117" s="22">
        <v>0</v>
      </c>
      <c r="N117" s="22">
        <v>0</v>
      </c>
      <c r="O117" s="22">
        <f t="shared" si="35"/>
        <v>0</v>
      </c>
      <c r="P117" s="22">
        <v>0</v>
      </c>
      <c r="Q117" s="38" t="e">
        <f>M117-#REF!</f>
        <v>#REF!</v>
      </c>
    </row>
    <row r="118" spans="1:17" ht="12.75">
      <c r="A118" s="23">
        <v>6625</v>
      </c>
      <c r="B118" s="23">
        <v>6625</v>
      </c>
      <c r="C118" s="3" t="s">
        <v>115</v>
      </c>
      <c r="D118" s="22">
        <v>0</v>
      </c>
      <c r="E118" s="22">
        <v>0</v>
      </c>
      <c r="F118" s="22">
        <f t="shared" si="32"/>
        <v>0</v>
      </c>
      <c r="G118" s="22">
        <v>0</v>
      </c>
      <c r="H118" s="22">
        <v>0</v>
      </c>
      <c r="I118" s="22">
        <f t="shared" si="33"/>
        <v>0</v>
      </c>
      <c r="J118" s="22">
        <v>0</v>
      </c>
      <c r="K118" s="22">
        <v>0</v>
      </c>
      <c r="L118" s="22">
        <f t="shared" si="34"/>
        <v>0</v>
      </c>
      <c r="M118" s="22">
        <v>0</v>
      </c>
      <c r="N118" s="22">
        <v>0</v>
      </c>
      <c r="O118" s="22">
        <f t="shared" si="35"/>
        <v>0</v>
      </c>
      <c r="P118" s="22">
        <v>0</v>
      </c>
      <c r="Q118" s="38" t="e">
        <f>M118-#REF!</f>
        <v>#REF!</v>
      </c>
    </row>
    <row r="119" spans="1:17" ht="12.75">
      <c r="A119" s="23">
        <v>6630</v>
      </c>
      <c r="B119" s="23">
        <v>6630</v>
      </c>
      <c r="C119" s="3" t="s">
        <v>116</v>
      </c>
      <c r="D119" s="22">
        <v>0</v>
      </c>
      <c r="E119" s="22">
        <v>1500</v>
      </c>
      <c r="F119" s="22">
        <f t="shared" si="32"/>
        <v>1500</v>
      </c>
      <c r="G119" s="22">
        <v>0</v>
      </c>
      <c r="H119" s="22">
        <v>3000</v>
      </c>
      <c r="I119" s="22">
        <f t="shared" si="33"/>
        <v>-3000</v>
      </c>
      <c r="J119" s="22">
        <v>0</v>
      </c>
      <c r="K119" s="22">
        <v>4500</v>
      </c>
      <c r="L119" s="22">
        <f t="shared" si="34"/>
        <v>-4500</v>
      </c>
      <c r="M119" s="22">
        <v>1049.4</v>
      </c>
      <c r="N119" s="22">
        <v>6000</v>
      </c>
      <c r="O119" s="22">
        <f t="shared" si="35"/>
        <v>-4950.6</v>
      </c>
      <c r="P119" s="22">
        <v>6000</v>
      </c>
      <c r="Q119" s="38" t="e">
        <f>M119-#REF!</f>
        <v>#REF!</v>
      </c>
    </row>
    <row r="120" spans="1:17" ht="12.75">
      <c r="A120" s="23">
        <v>6700</v>
      </c>
      <c r="B120" s="23">
        <v>6700</v>
      </c>
      <c r="C120" s="3" t="s">
        <v>117</v>
      </c>
      <c r="D120" s="22">
        <v>0</v>
      </c>
      <c r="E120" s="22">
        <v>0</v>
      </c>
      <c r="F120" s="22">
        <f t="shared" si="32"/>
        <v>0</v>
      </c>
      <c r="G120" s="22">
        <v>0</v>
      </c>
      <c r="H120" s="22">
        <v>0</v>
      </c>
      <c r="I120" s="22">
        <f t="shared" si="33"/>
        <v>0</v>
      </c>
      <c r="J120" s="22">
        <v>0</v>
      </c>
      <c r="K120" s="22">
        <v>0</v>
      </c>
      <c r="L120" s="22">
        <f t="shared" si="34"/>
        <v>0</v>
      </c>
      <c r="M120" s="22">
        <v>0</v>
      </c>
      <c r="N120" s="22">
        <v>0</v>
      </c>
      <c r="O120" s="22">
        <f t="shared" si="35"/>
        <v>0</v>
      </c>
      <c r="P120" s="22">
        <v>0</v>
      </c>
      <c r="Q120" s="38" t="e">
        <f>M120-#REF!</f>
        <v>#REF!</v>
      </c>
    </row>
    <row r="121" spans="1:17" ht="12.75">
      <c r="A121" s="23">
        <v>6710</v>
      </c>
      <c r="B121" s="23">
        <v>6710</v>
      </c>
      <c r="C121" s="3" t="s">
        <v>118</v>
      </c>
      <c r="D121" s="22">
        <v>0</v>
      </c>
      <c r="E121" s="22">
        <v>0</v>
      </c>
      <c r="F121" s="22">
        <f t="shared" si="32"/>
        <v>0</v>
      </c>
      <c r="G121" s="22">
        <v>0</v>
      </c>
      <c r="H121" s="22">
        <v>0</v>
      </c>
      <c r="I121" s="22">
        <f t="shared" si="33"/>
        <v>0</v>
      </c>
      <c r="J121" s="22">
        <v>0</v>
      </c>
      <c r="K121" s="22">
        <v>0</v>
      </c>
      <c r="L121" s="22">
        <f t="shared" si="34"/>
        <v>0</v>
      </c>
      <c r="M121" s="22">
        <v>0</v>
      </c>
      <c r="N121" s="22">
        <v>0</v>
      </c>
      <c r="O121" s="22">
        <f t="shared" si="35"/>
        <v>0</v>
      </c>
      <c r="P121" s="22">
        <v>0</v>
      </c>
      <c r="Q121" s="38" t="e">
        <f>M121-#REF!</f>
        <v>#REF!</v>
      </c>
    </row>
    <row r="122" spans="1:17" ht="12.75">
      <c r="A122" s="23">
        <v>6790</v>
      </c>
      <c r="B122" s="23">
        <v>6790</v>
      </c>
      <c r="C122" s="3" t="s">
        <v>119</v>
      </c>
      <c r="D122" s="22">
        <v>0</v>
      </c>
      <c r="E122" s="22">
        <v>0</v>
      </c>
      <c r="F122" s="22">
        <f t="shared" si="32"/>
        <v>0</v>
      </c>
      <c r="G122" s="22">
        <v>0</v>
      </c>
      <c r="H122" s="22">
        <v>0</v>
      </c>
      <c r="I122" s="22">
        <f t="shared" si="33"/>
        <v>0</v>
      </c>
      <c r="J122" s="22">
        <v>0</v>
      </c>
      <c r="K122" s="22">
        <v>0</v>
      </c>
      <c r="L122" s="22">
        <f t="shared" si="34"/>
        <v>0</v>
      </c>
      <c r="M122" s="22">
        <v>0</v>
      </c>
      <c r="N122" s="22">
        <v>0</v>
      </c>
      <c r="O122" s="22">
        <f t="shared" si="35"/>
        <v>0</v>
      </c>
      <c r="P122" s="22">
        <v>0</v>
      </c>
      <c r="Q122" s="38" t="e">
        <f>M122-#REF!</f>
        <v>#REF!</v>
      </c>
    </row>
    <row r="123" spans="1:17" ht="12.75">
      <c r="A123" s="23">
        <v>6800</v>
      </c>
      <c r="B123" s="23">
        <v>6800</v>
      </c>
      <c r="C123" s="3" t="s">
        <v>120</v>
      </c>
      <c r="D123" s="22">
        <v>0</v>
      </c>
      <c r="E123" s="22">
        <v>0</v>
      </c>
      <c r="F123" s="22">
        <f t="shared" si="32"/>
        <v>0</v>
      </c>
      <c r="G123" s="22">
        <v>0</v>
      </c>
      <c r="H123" s="22">
        <v>0</v>
      </c>
      <c r="I123" s="22">
        <f t="shared" si="33"/>
        <v>0</v>
      </c>
      <c r="J123" s="22">
        <v>0</v>
      </c>
      <c r="K123" s="22">
        <v>0</v>
      </c>
      <c r="L123" s="22">
        <f t="shared" si="34"/>
        <v>0</v>
      </c>
      <c r="M123" s="22">
        <v>0</v>
      </c>
      <c r="N123" s="22">
        <v>0</v>
      </c>
      <c r="O123" s="22">
        <f t="shared" si="35"/>
        <v>0</v>
      </c>
      <c r="P123" s="22">
        <v>0</v>
      </c>
      <c r="Q123" s="38" t="e">
        <f>M123-#REF!</f>
        <v>#REF!</v>
      </c>
    </row>
    <row r="124" spans="1:17" ht="12.75">
      <c r="A124" s="23">
        <v>6815</v>
      </c>
      <c r="B124" s="23">
        <v>6815</v>
      </c>
      <c r="C124" s="3" t="s">
        <v>121</v>
      </c>
      <c r="D124" s="22">
        <v>0</v>
      </c>
      <c r="E124" s="22">
        <v>0</v>
      </c>
      <c r="F124" s="22">
        <f t="shared" si="32"/>
        <v>0</v>
      </c>
      <c r="G124" s="22">
        <v>0</v>
      </c>
      <c r="H124" s="22">
        <v>0</v>
      </c>
      <c r="I124" s="22">
        <f t="shared" si="33"/>
        <v>0</v>
      </c>
      <c r="J124" s="22">
        <v>0</v>
      </c>
      <c r="K124" s="22">
        <v>0</v>
      </c>
      <c r="L124" s="22">
        <f t="shared" si="34"/>
        <v>0</v>
      </c>
      <c r="M124" s="22">
        <v>0</v>
      </c>
      <c r="N124" s="22">
        <v>0</v>
      </c>
      <c r="O124" s="22">
        <f t="shared" si="35"/>
        <v>0</v>
      </c>
      <c r="P124" s="22">
        <v>0</v>
      </c>
      <c r="Q124" s="38" t="e">
        <f>M124-#REF!</f>
        <v>#REF!</v>
      </c>
    </row>
    <row r="125" spans="1:17" ht="12.75">
      <c r="A125" s="23">
        <v>6820</v>
      </c>
      <c r="B125" s="23">
        <v>6820</v>
      </c>
      <c r="C125" s="3" t="s">
        <v>122</v>
      </c>
      <c r="D125" s="22">
        <v>0</v>
      </c>
      <c r="E125" s="22">
        <v>0</v>
      </c>
      <c r="F125" s="22">
        <f t="shared" si="32"/>
        <v>0</v>
      </c>
      <c r="G125" s="22">
        <v>0</v>
      </c>
      <c r="H125" s="22">
        <v>0</v>
      </c>
      <c r="I125" s="22">
        <f t="shared" si="33"/>
        <v>0</v>
      </c>
      <c r="J125" s="22">
        <v>0</v>
      </c>
      <c r="K125" s="22">
        <v>0</v>
      </c>
      <c r="L125" s="22">
        <f t="shared" si="34"/>
        <v>0</v>
      </c>
      <c r="M125" s="22">
        <v>0</v>
      </c>
      <c r="N125" s="22">
        <v>0</v>
      </c>
      <c r="O125" s="22">
        <f t="shared" si="35"/>
        <v>0</v>
      </c>
      <c r="P125" s="22">
        <v>0</v>
      </c>
      <c r="Q125" s="38" t="e">
        <f>M125-#REF!</f>
        <v>#REF!</v>
      </c>
    </row>
    <row r="126" spans="1:17" ht="12.75">
      <c r="A126" s="23">
        <v>6860</v>
      </c>
      <c r="B126" s="23">
        <v>6860</v>
      </c>
      <c r="C126" s="3" t="s">
        <v>123</v>
      </c>
      <c r="D126" s="22">
        <v>0</v>
      </c>
      <c r="E126" s="22">
        <v>0</v>
      </c>
      <c r="F126" s="22">
        <f t="shared" si="32"/>
        <v>0</v>
      </c>
      <c r="G126" s="22">
        <v>0</v>
      </c>
      <c r="H126" s="22">
        <v>0</v>
      </c>
      <c r="I126" s="22">
        <f t="shared" si="33"/>
        <v>0</v>
      </c>
      <c r="J126" s="22">
        <v>0</v>
      </c>
      <c r="K126" s="22">
        <v>0</v>
      </c>
      <c r="L126" s="22">
        <f t="shared" si="34"/>
        <v>0</v>
      </c>
      <c r="M126" s="22">
        <v>0</v>
      </c>
      <c r="N126" s="22">
        <v>0</v>
      </c>
      <c r="O126" s="22">
        <f t="shared" si="35"/>
        <v>0</v>
      </c>
      <c r="P126" s="22">
        <v>0</v>
      </c>
      <c r="Q126" s="38" t="e">
        <f>M126-#REF!</f>
        <v>#REF!</v>
      </c>
    </row>
    <row r="127" spans="1:17" ht="12.75">
      <c r="A127" s="23">
        <v>6900</v>
      </c>
      <c r="B127" s="23">
        <v>6900</v>
      </c>
      <c r="C127" s="3" t="s">
        <v>124</v>
      </c>
      <c r="D127" s="22">
        <v>0</v>
      </c>
      <c r="E127" s="22">
        <v>0</v>
      </c>
      <c r="F127" s="22">
        <f t="shared" si="32"/>
        <v>0</v>
      </c>
      <c r="G127" s="22">
        <v>0</v>
      </c>
      <c r="H127" s="22">
        <v>0</v>
      </c>
      <c r="I127" s="22">
        <f t="shared" si="33"/>
        <v>0</v>
      </c>
      <c r="J127" s="22">
        <v>0</v>
      </c>
      <c r="K127" s="22">
        <v>0</v>
      </c>
      <c r="L127" s="22">
        <f t="shared" si="34"/>
        <v>0</v>
      </c>
      <c r="M127" s="22">
        <v>0</v>
      </c>
      <c r="N127" s="22">
        <v>0</v>
      </c>
      <c r="O127" s="22">
        <f t="shared" si="35"/>
        <v>0</v>
      </c>
      <c r="P127" s="22">
        <v>0</v>
      </c>
      <c r="Q127" s="38" t="e">
        <f>M127-#REF!</f>
        <v>#REF!</v>
      </c>
    </row>
    <row r="128" spans="1:17" ht="12.75">
      <c r="A128" s="23">
        <v>6920</v>
      </c>
      <c r="B128" s="23">
        <v>6920</v>
      </c>
      <c r="C128" s="3" t="s">
        <v>125</v>
      </c>
      <c r="D128" s="22">
        <v>0</v>
      </c>
      <c r="E128" s="22">
        <v>0</v>
      </c>
      <c r="F128" s="22">
        <f t="shared" si="32"/>
        <v>0</v>
      </c>
      <c r="G128" s="22">
        <v>0</v>
      </c>
      <c r="H128" s="22">
        <v>0</v>
      </c>
      <c r="I128" s="22">
        <f t="shared" si="33"/>
        <v>0</v>
      </c>
      <c r="J128" s="22">
        <v>0</v>
      </c>
      <c r="K128" s="22">
        <v>0</v>
      </c>
      <c r="L128" s="22">
        <f t="shared" si="34"/>
        <v>0</v>
      </c>
      <c r="M128" s="22">
        <v>0</v>
      </c>
      <c r="N128" s="22">
        <v>0</v>
      </c>
      <c r="O128" s="22">
        <f t="shared" si="35"/>
        <v>0</v>
      </c>
      <c r="P128" s="22">
        <v>0</v>
      </c>
      <c r="Q128" s="38" t="e">
        <f>M128-#REF!</f>
        <v>#REF!</v>
      </c>
    </row>
    <row r="129" spans="1:17" ht="12.75">
      <c r="A129" s="23">
        <v>6930</v>
      </c>
      <c r="B129" s="23">
        <v>6930</v>
      </c>
      <c r="C129" s="3" t="s">
        <v>126</v>
      </c>
      <c r="D129" s="22">
        <v>0</v>
      </c>
      <c r="E129" s="22">
        <v>0</v>
      </c>
      <c r="F129" s="22">
        <f t="shared" si="32"/>
        <v>0</v>
      </c>
      <c r="G129" s="22">
        <v>0</v>
      </c>
      <c r="H129" s="22">
        <v>0</v>
      </c>
      <c r="I129" s="22">
        <f t="shared" si="33"/>
        <v>0</v>
      </c>
      <c r="J129" s="22">
        <v>0</v>
      </c>
      <c r="K129" s="22">
        <v>0</v>
      </c>
      <c r="L129" s="22">
        <f t="shared" si="34"/>
        <v>0</v>
      </c>
      <c r="M129" s="22">
        <v>0</v>
      </c>
      <c r="N129" s="22">
        <v>0</v>
      </c>
      <c r="O129" s="22">
        <f t="shared" si="35"/>
        <v>0</v>
      </c>
      <c r="P129" s="22">
        <v>0</v>
      </c>
      <c r="Q129" s="38" t="e">
        <f>M129-#REF!</f>
        <v>#REF!</v>
      </c>
    </row>
    <row r="130" spans="1:17" ht="12.75">
      <c r="A130" s="23">
        <v>6940</v>
      </c>
      <c r="B130" s="23">
        <v>6940</v>
      </c>
      <c r="C130" s="3" t="s">
        <v>127</v>
      </c>
      <c r="D130" s="22">
        <v>0</v>
      </c>
      <c r="E130" s="22">
        <v>0</v>
      </c>
      <c r="F130" s="22">
        <f t="shared" si="32"/>
        <v>0</v>
      </c>
      <c r="G130" s="22">
        <v>0</v>
      </c>
      <c r="H130" s="22">
        <v>0</v>
      </c>
      <c r="I130" s="22">
        <f t="shared" si="33"/>
        <v>0</v>
      </c>
      <c r="J130" s="22">
        <v>0</v>
      </c>
      <c r="K130" s="22">
        <v>0</v>
      </c>
      <c r="L130" s="22">
        <f t="shared" si="34"/>
        <v>0</v>
      </c>
      <c r="M130" s="22">
        <v>0</v>
      </c>
      <c r="N130" s="22">
        <v>0</v>
      </c>
      <c r="O130" s="22">
        <f t="shared" si="35"/>
        <v>0</v>
      </c>
      <c r="P130" s="22">
        <v>0</v>
      </c>
      <c r="Q130" s="38" t="e">
        <f>M130-#REF!</f>
        <v>#REF!</v>
      </c>
    </row>
    <row r="131" spans="1:17" ht="12.75">
      <c r="A131" s="23">
        <v>7140</v>
      </c>
      <c r="B131" s="23">
        <v>7140</v>
      </c>
      <c r="C131" s="3" t="s">
        <v>129</v>
      </c>
      <c r="D131" s="22">
        <v>0</v>
      </c>
      <c r="E131" s="22">
        <v>0</v>
      </c>
      <c r="F131" s="22">
        <f t="shared" si="32"/>
        <v>0</v>
      </c>
      <c r="G131" s="22">
        <v>0</v>
      </c>
      <c r="H131" s="22">
        <v>0</v>
      </c>
      <c r="I131" s="22">
        <f t="shared" si="33"/>
        <v>0</v>
      </c>
      <c r="J131" s="22">
        <v>0</v>
      </c>
      <c r="K131" s="22">
        <v>0</v>
      </c>
      <c r="L131" s="22">
        <f t="shared" si="34"/>
        <v>0</v>
      </c>
      <c r="M131" s="22">
        <v>0</v>
      </c>
      <c r="N131" s="22">
        <v>0</v>
      </c>
      <c r="O131" s="22">
        <f t="shared" si="35"/>
        <v>0</v>
      </c>
      <c r="P131" s="22">
        <v>0</v>
      </c>
      <c r="Q131" s="38" t="e">
        <f>M131-#REF!</f>
        <v>#REF!</v>
      </c>
    </row>
    <row r="132" spans="1:17" ht="12.75">
      <c r="A132" s="23">
        <v>7320</v>
      </c>
      <c r="B132" s="23">
        <v>7320</v>
      </c>
      <c r="C132" s="3" t="s">
        <v>130</v>
      </c>
      <c r="D132" s="22">
        <v>0</v>
      </c>
      <c r="E132" s="22">
        <v>0</v>
      </c>
      <c r="F132" s="22">
        <f t="shared" si="32"/>
        <v>0</v>
      </c>
      <c r="G132" s="22">
        <v>0</v>
      </c>
      <c r="H132" s="22">
        <v>0</v>
      </c>
      <c r="I132" s="22">
        <f t="shared" si="33"/>
        <v>0</v>
      </c>
      <c r="J132" s="22">
        <v>0</v>
      </c>
      <c r="K132" s="22">
        <v>0</v>
      </c>
      <c r="L132" s="22">
        <f t="shared" si="34"/>
        <v>0</v>
      </c>
      <c r="M132" s="22">
        <v>0</v>
      </c>
      <c r="N132" s="22">
        <v>0</v>
      </c>
      <c r="O132" s="22">
        <f t="shared" si="35"/>
        <v>0</v>
      </c>
      <c r="P132" s="22">
        <v>0</v>
      </c>
      <c r="Q132" s="38" t="e">
        <f>M132-#REF!</f>
        <v>#REF!</v>
      </c>
    </row>
    <row r="133" spans="1:17" ht="12.75">
      <c r="A133" s="23">
        <v>7430</v>
      </c>
      <c r="B133" s="23">
        <v>7430</v>
      </c>
      <c r="C133" s="3" t="s">
        <v>132</v>
      </c>
      <c r="D133" s="22">
        <v>0</v>
      </c>
      <c r="E133" s="22">
        <v>0</v>
      </c>
      <c r="F133" s="22">
        <f t="shared" si="32"/>
        <v>0</v>
      </c>
      <c r="G133" s="22">
        <v>0</v>
      </c>
      <c r="H133" s="22">
        <v>0</v>
      </c>
      <c r="I133" s="22">
        <f t="shared" si="33"/>
        <v>0</v>
      </c>
      <c r="J133" s="22">
        <v>0</v>
      </c>
      <c r="K133" s="22">
        <v>0</v>
      </c>
      <c r="L133" s="22">
        <f t="shared" si="34"/>
        <v>0</v>
      </c>
      <c r="M133" s="22">
        <v>0</v>
      </c>
      <c r="N133" s="22">
        <v>0</v>
      </c>
      <c r="O133" s="22">
        <f t="shared" si="35"/>
        <v>0</v>
      </c>
      <c r="P133" s="22">
        <v>0</v>
      </c>
      <c r="Q133" s="38" t="e">
        <f>M133-#REF!</f>
        <v>#REF!</v>
      </c>
    </row>
    <row r="134" spans="1:17" ht="12.75">
      <c r="A134" s="23">
        <v>7500</v>
      </c>
      <c r="B134" s="23">
        <v>7500</v>
      </c>
      <c r="C134" s="3" t="s">
        <v>133</v>
      </c>
      <c r="D134" s="22">
        <v>0</v>
      </c>
      <c r="E134" s="22">
        <v>0</v>
      </c>
      <c r="F134" s="22">
        <f t="shared" si="32"/>
        <v>0</v>
      </c>
      <c r="G134" s="22">
        <v>0</v>
      </c>
      <c r="H134" s="22">
        <v>0</v>
      </c>
      <c r="I134" s="22">
        <f t="shared" si="33"/>
        <v>0</v>
      </c>
      <c r="J134" s="22">
        <v>0</v>
      </c>
      <c r="K134" s="22">
        <v>0</v>
      </c>
      <c r="L134" s="22">
        <f t="shared" si="34"/>
        <v>0</v>
      </c>
      <c r="M134" s="22">
        <v>0</v>
      </c>
      <c r="N134" s="22">
        <v>0</v>
      </c>
      <c r="O134" s="22">
        <f t="shared" si="35"/>
        <v>0</v>
      </c>
      <c r="P134" s="22">
        <v>0</v>
      </c>
      <c r="Q134" s="38" t="e">
        <f>M134-#REF!</f>
        <v>#REF!</v>
      </c>
    </row>
    <row r="135" spans="1:17" ht="12.75">
      <c r="A135" s="23">
        <v>7601</v>
      </c>
      <c r="B135" s="23">
        <v>7601</v>
      </c>
      <c r="C135" s="3" t="s">
        <v>134</v>
      </c>
      <c r="D135" s="22">
        <v>0</v>
      </c>
      <c r="E135" s="22">
        <v>0</v>
      </c>
      <c r="F135" s="22">
        <f t="shared" si="32"/>
        <v>0</v>
      </c>
      <c r="G135" s="22">
        <v>0</v>
      </c>
      <c r="H135" s="22">
        <v>0</v>
      </c>
      <c r="I135" s="22">
        <f t="shared" si="33"/>
        <v>0</v>
      </c>
      <c r="J135" s="22">
        <v>0</v>
      </c>
      <c r="K135" s="22">
        <v>0</v>
      </c>
      <c r="L135" s="22">
        <f t="shared" si="34"/>
        <v>0</v>
      </c>
      <c r="M135" s="22">
        <v>0</v>
      </c>
      <c r="N135" s="22">
        <v>0</v>
      </c>
      <c r="O135" s="22">
        <f t="shared" si="35"/>
        <v>0</v>
      </c>
      <c r="P135" s="22">
        <v>0</v>
      </c>
      <c r="Q135" s="38" t="e">
        <f>M135-#REF!</f>
        <v>#REF!</v>
      </c>
    </row>
    <row r="136" spans="1:17" ht="12.75">
      <c r="A136" s="23">
        <v>7740</v>
      </c>
      <c r="B136" s="23">
        <v>7740</v>
      </c>
      <c r="C136" s="3" t="s">
        <v>135</v>
      </c>
      <c r="D136" s="22">
        <v>0</v>
      </c>
      <c r="E136" s="22">
        <v>0</v>
      </c>
      <c r="F136" s="22">
        <f t="shared" si="32"/>
        <v>0</v>
      </c>
      <c r="G136" s="22">
        <v>0</v>
      </c>
      <c r="H136" s="22">
        <v>0</v>
      </c>
      <c r="I136" s="22">
        <f t="shared" si="33"/>
        <v>0</v>
      </c>
      <c r="J136" s="22">
        <v>0</v>
      </c>
      <c r="K136" s="22">
        <v>0</v>
      </c>
      <c r="L136" s="22">
        <f t="shared" si="34"/>
        <v>0</v>
      </c>
      <c r="M136" s="22">
        <v>0</v>
      </c>
      <c r="N136" s="22">
        <v>0</v>
      </c>
      <c r="O136" s="22">
        <f t="shared" si="35"/>
        <v>0</v>
      </c>
      <c r="P136" s="22">
        <v>0</v>
      </c>
      <c r="Q136" s="38" t="e">
        <f>M136-#REF!</f>
        <v>#REF!</v>
      </c>
    </row>
    <row r="137" spans="1:17" ht="12.75">
      <c r="A137" s="23">
        <v>7770</v>
      </c>
      <c r="B137" s="23">
        <v>7770</v>
      </c>
      <c r="C137" s="3" t="s">
        <v>136</v>
      </c>
      <c r="D137" s="22">
        <v>3.5</v>
      </c>
      <c r="E137" s="22">
        <v>20</v>
      </c>
      <c r="F137" s="22">
        <f t="shared" si="32"/>
        <v>16.5</v>
      </c>
      <c r="G137" s="22">
        <v>6.75</v>
      </c>
      <c r="H137" s="22">
        <v>40</v>
      </c>
      <c r="I137" s="22">
        <f t="shared" si="33"/>
        <v>-33.25</v>
      </c>
      <c r="J137" s="22">
        <v>6.75</v>
      </c>
      <c r="K137" s="22">
        <v>60</v>
      </c>
      <c r="L137" s="22">
        <f t="shared" si="34"/>
        <v>-53.25</v>
      </c>
      <c r="M137" s="22">
        <v>11</v>
      </c>
      <c r="N137" s="22">
        <v>80</v>
      </c>
      <c r="O137" s="22">
        <f t="shared" si="35"/>
        <v>-69</v>
      </c>
      <c r="P137" s="22">
        <v>80</v>
      </c>
      <c r="Q137" s="38" t="e">
        <f>M137-#REF!</f>
        <v>#REF!</v>
      </c>
    </row>
    <row r="138" spans="1:17" ht="12.75">
      <c r="A138" s="23">
        <v>7780</v>
      </c>
      <c r="B138" s="23">
        <v>7780</v>
      </c>
      <c r="C138" s="3" t="s">
        <v>137</v>
      </c>
      <c r="D138" s="22">
        <v>0</v>
      </c>
      <c r="E138" s="22">
        <v>0</v>
      </c>
      <c r="F138" s="22">
        <f t="shared" si="32"/>
        <v>0</v>
      </c>
      <c r="G138" s="22">
        <v>0</v>
      </c>
      <c r="H138" s="22">
        <v>0</v>
      </c>
      <c r="I138" s="22">
        <f t="shared" si="33"/>
        <v>0</v>
      </c>
      <c r="J138" s="22">
        <v>0</v>
      </c>
      <c r="K138" s="22">
        <v>0</v>
      </c>
      <c r="L138" s="22">
        <f t="shared" si="34"/>
        <v>0</v>
      </c>
      <c r="M138" s="22">
        <v>0</v>
      </c>
      <c r="N138" s="22">
        <v>0</v>
      </c>
      <c r="O138" s="22">
        <f t="shared" si="35"/>
        <v>0</v>
      </c>
      <c r="P138" s="22">
        <v>0</v>
      </c>
      <c r="Q138" s="38" t="e">
        <f>M138-#REF!</f>
        <v>#REF!</v>
      </c>
    </row>
    <row r="139" spans="1:17" ht="12.75">
      <c r="A139" s="23">
        <v>7790</v>
      </c>
      <c r="B139" s="23">
        <v>7790</v>
      </c>
      <c r="C139" s="3" t="s">
        <v>138</v>
      </c>
      <c r="D139" s="22">
        <v>800</v>
      </c>
      <c r="E139" s="22">
        <v>10000</v>
      </c>
      <c r="F139" s="22">
        <f t="shared" si="32"/>
        <v>9200</v>
      </c>
      <c r="G139" s="22">
        <v>800</v>
      </c>
      <c r="H139" s="22">
        <v>20000</v>
      </c>
      <c r="I139" s="22">
        <f t="shared" si="33"/>
        <v>-19200</v>
      </c>
      <c r="J139" s="22">
        <v>800</v>
      </c>
      <c r="K139" s="22">
        <v>30000</v>
      </c>
      <c r="L139" s="22">
        <f t="shared" si="34"/>
        <v>-29200</v>
      </c>
      <c r="M139" s="22">
        <v>21800</v>
      </c>
      <c r="N139" s="22">
        <v>40000</v>
      </c>
      <c r="O139" s="22">
        <f t="shared" si="35"/>
        <v>-18200</v>
      </c>
      <c r="P139" s="22">
        <v>40000</v>
      </c>
      <c r="Q139" s="38" t="e">
        <f>M139-#REF!</f>
        <v>#REF!</v>
      </c>
    </row>
    <row r="140" spans="1:17" ht="12.75">
      <c r="A140" s="23">
        <v>7791</v>
      </c>
      <c r="B140" s="23">
        <v>7791</v>
      </c>
      <c r="C140" s="3" t="s">
        <v>154</v>
      </c>
      <c r="D140" s="22">
        <v>0</v>
      </c>
      <c r="E140" s="22">
        <v>0</v>
      </c>
      <c r="F140" s="22">
        <f t="shared" si="32"/>
        <v>0</v>
      </c>
      <c r="G140" s="22">
        <v>0</v>
      </c>
      <c r="H140" s="22">
        <v>0</v>
      </c>
      <c r="I140" s="22">
        <f>G140-H140</f>
        <v>0</v>
      </c>
      <c r="J140" s="22">
        <v>0</v>
      </c>
      <c r="K140" s="22">
        <v>0</v>
      </c>
      <c r="L140" s="22">
        <f>J140-K140</f>
        <v>0</v>
      </c>
      <c r="M140" s="22">
        <v>0</v>
      </c>
      <c r="N140" s="22">
        <v>0</v>
      </c>
      <c r="O140" s="22">
        <f>M140-N140</f>
        <v>0</v>
      </c>
      <c r="P140" s="22">
        <v>0</v>
      </c>
      <c r="Q140" s="38" t="e">
        <f>M140-#REF!</f>
        <v>#REF!</v>
      </c>
    </row>
    <row r="141" spans="1:17" ht="12.75">
      <c r="A141" s="23">
        <v>7795</v>
      </c>
      <c r="B141" s="23">
        <v>7795</v>
      </c>
      <c r="C141" s="3" t="s">
        <v>158</v>
      </c>
      <c r="D141" s="22">
        <v>113.76</v>
      </c>
      <c r="E141" s="22">
        <v>0</v>
      </c>
      <c r="F141" s="22">
        <f t="shared" si="32"/>
        <v>-113.76</v>
      </c>
      <c r="G141" s="22">
        <v>113.76</v>
      </c>
      <c r="H141" s="22">
        <v>0</v>
      </c>
      <c r="I141" s="22">
        <f>G141-H141</f>
        <v>113.76</v>
      </c>
      <c r="J141" s="22">
        <v>113.76</v>
      </c>
      <c r="K141" s="22">
        <v>0</v>
      </c>
      <c r="L141" s="22">
        <f>J141-K141</f>
        <v>113.76</v>
      </c>
      <c r="M141" s="22">
        <v>227.52</v>
      </c>
      <c r="N141" s="22">
        <v>0</v>
      </c>
      <c r="O141" s="22">
        <f>M141-N141</f>
        <v>227.52</v>
      </c>
      <c r="P141" s="22">
        <v>0</v>
      </c>
      <c r="Q141" s="38" t="e">
        <f>M141-#REF!</f>
        <v>#REF!</v>
      </c>
    </row>
    <row r="142" spans="1:17" ht="12.75">
      <c r="A142" s="23">
        <v>7796</v>
      </c>
      <c r="B142" s="23">
        <v>7796</v>
      </c>
      <c r="C142" s="3" t="s">
        <v>159</v>
      </c>
      <c r="D142" s="22">
        <v>0</v>
      </c>
      <c r="E142" s="22">
        <v>0</v>
      </c>
      <c r="F142" s="22">
        <f t="shared" si="32"/>
        <v>0</v>
      </c>
      <c r="G142" s="22">
        <v>0</v>
      </c>
      <c r="H142" s="22">
        <v>0</v>
      </c>
      <c r="I142" s="22">
        <f>G142-H142</f>
        <v>0</v>
      </c>
      <c r="J142" s="22">
        <v>0</v>
      </c>
      <c r="K142" s="22">
        <v>0</v>
      </c>
      <c r="L142" s="22">
        <f>J142-K142</f>
        <v>0</v>
      </c>
      <c r="M142" s="22">
        <v>0</v>
      </c>
      <c r="N142" s="22">
        <v>0</v>
      </c>
      <c r="O142" s="22">
        <f>M142-N142</f>
        <v>0</v>
      </c>
      <c r="P142" s="22">
        <v>0</v>
      </c>
      <c r="Q142" s="38"/>
    </row>
    <row r="143" spans="1:17" ht="12.75">
      <c r="A143" s="23">
        <v>7797</v>
      </c>
      <c r="B143" s="23">
        <v>7797</v>
      </c>
      <c r="C143" s="3" t="s">
        <v>160</v>
      </c>
      <c r="D143" s="22">
        <v>0</v>
      </c>
      <c r="E143" s="22">
        <v>0</v>
      </c>
      <c r="F143" s="22">
        <f t="shared" si="32"/>
        <v>0</v>
      </c>
      <c r="G143" s="22">
        <v>0</v>
      </c>
      <c r="H143" s="22">
        <v>0</v>
      </c>
      <c r="I143" s="22">
        <f>G143-H143</f>
        <v>0</v>
      </c>
      <c r="J143" s="22">
        <v>0</v>
      </c>
      <c r="K143" s="22">
        <v>0</v>
      </c>
      <c r="L143" s="22">
        <f>J143-K143</f>
        <v>0</v>
      </c>
      <c r="M143" s="22">
        <v>0</v>
      </c>
      <c r="N143" s="22">
        <v>0</v>
      </c>
      <c r="O143" s="22">
        <f>M143-N143</f>
        <v>0</v>
      </c>
      <c r="P143" s="22">
        <v>0</v>
      </c>
      <c r="Q143" s="38"/>
    </row>
    <row r="144" spans="1:17" ht="12.75">
      <c r="A144" s="23">
        <v>7830</v>
      </c>
      <c r="B144" s="23">
        <v>7830</v>
      </c>
      <c r="C144" s="3" t="s">
        <v>139</v>
      </c>
      <c r="D144" s="22">
        <v>0</v>
      </c>
      <c r="E144" s="22">
        <v>0</v>
      </c>
      <c r="F144" s="22">
        <f t="shared" si="32"/>
        <v>0</v>
      </c>
      <c r="G144" s="22">
        <v>0</v>
      </c>
      <c r="H144" s="22">
        <v>0</v>
      </c>
      <c r="I144" s="22">
        <f t="shared" si="33"/>
        <v>0</v>
      </c>
      <c r="J144" s="22">
        <v>0</v>
      </c>
      <c r="K144" s="22">
        <v>0</v>
      </c>
      <c r="L144" s="22">
        <f t="shared" si="34"/>
        <v>0</v>
      </c>
      <c r="M144" s="22">
        <v>0</v>
      </c>
      <c r="N144" s="22">
        <v>0</v>
      </c>
      <c r="O144" s="22">
        <f t="shared" si="35"/>
        <v>0</v>
      </c>
      <c r="P144" s="22">
        <v>0</v>
      </c>
      <c r="Q144" s="38" t="e">
        <f>M144-#REF!</f>
        <v>#REF!</v>
      </c>
    </row>
    <row r="145" spans="1:17" ht="12.75">
      <c r="A145" s="23">
        <v>7990</v>
      </c>
      <c r="B145" s="23">
        <v>7990</v>
      </c>
      <c r="C145" s="3" t="s">
        <v>140</v>
      </c>
      <c r="D145" s="22">
        <v>0</v>
      </c>
      <c r="E145" s="22">
        <v>0</v>
      </c>
      <c r="F145" s="22">
        <f t="shared" si="32"/>
        <v>0</v>
      </c>
      <c r="G145" s="22">
        <v>0</v>
      </c>
      <c r="H145" s="22">
        <v>0</v>
      </c>
      <c r="I145" s="22">
        <f t="shared" si="33"/>
        <v>0</v>
      </c>
      <c r="J145" s="22">
        <v>0</v>
      </c>
      <c r="K145" s="22">
        <v>0</v>
      </c>
      <c r="L145" s="22">
        <f t="shared" si="34"/>
        <v>0</v>
      </c>
      <c r="M145" s="22">
        <v>0</v>
      </c>
      <c r="N145" s="22">
        <v>0</v>
      </c>
      <c r="O145" s="22">
        <f t="shared" si="35"/>
        <v>0</v>
      </c>
      <c r="P145" s="22">
        <v>0</v>
      </c>
      <c r="Q145" s="38" t="e">
        <f>M145-#REF!</f>
        <v>#REF!</v>
      </c>
    </row>
    <row r="146" spans="1:17" ht="12.75">
      <c r="A146" s="23"/>
      <c r="B146" s="23"/>
      <c r="C146" s="3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38"/>
    </row>
    <row r="147" spans="1:17" ht="12.75">
      <c r="A147" s="19"/>
      <c r="B147" s="19"/>
      <c r="C147" s="14" t="s">
        <v>9</v>
      </c>
      <c r="D147" s="15">
        <f aca="true" t="shared" si="36" ref="D147:P147">SUM(D111:D146)</f>
        <v>917.26</v>
      </c>
      <c r="E147" s="15">
        <f t="shared" si="36"/>
        <v>11520</v>
      </c>
      <c r="F147" s="15">
        <f t="shared" si="36"/>
        <v>10602.74</v>
      </c>
      <c r="G147" s="15">
        <f t="shared" si="36"/>
        <v>920.51</v>
      </c>
      <c r="H147" s="15">
        <f t="shared" si="36"/>
        <v>23040</v>
      </c>
      <c r="I147" s="15">
        <f t="shared" si="36"/>
        <v>-22119.49</v>
      </c>
      <c r="J147" s="15">
        <f t="shared" si="36"/>
        <v>920.51</v>
      </c>
      <c r="K147" s="15">
        <f t="shared" si="36"/>
        <v>34560</v>
      </c>
      <c r="L147" s="15">
        <f t="shared" si="36"/>
        <v>-33639.49</v>
      </c>
      <c r="M147" s="15">
        <f t="shared" si="36"/>
        <v>23087.920000000002</v>
      </c>
      <c r="N147" s="15">
        <f t="shared" si="36"/>
        <v>46080</v>
      </c>
      <c r="O147" s="15">
        <f t="shared" si="36"/>
        <v>-22992.079999999998</v>
      </c>
      <c r="P147" s="15">
        <f t="shared" si="36"/>
        <v>46080</v>
      </c>
      <c r="Q147" s="39" t="e">
        <f>M147-#REF!</f>
        <v>#REF!</v>
      </c>
    </row>
    <row r="148" spans="1:17" ht="12.75">
      <c r="A148" s="19"/>
      <c r="B148" s="19"/>
      <c r="C148" s="14"/>
      <c r="D148" s="22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38"/>
    </row>
    <row r="149" spans="1:17" ht="12.75">
      <c r="A149" s="23">
        <v>6000</v>
      </c>
      <c r="B149" s="23">
        <v>6000</v>
      </c>
      <c r="C149" s="3" t="s">
        <v>141</v>
      </c>
      <c r="D149" s="22">
        <v>2371.26</v>
      </c>
      <c r="E149" s="22">
        <v>2400</v>
      </c>
      <c r="F149" s="22">
        <f>+E149-D149</f>
        <v>28.73999999999978</v>
      </c>
      <c r="G149" s="22">
        <v>4742.52</v>
      </c>
      <c r="H149" s="22">
        <v>4800</v>
      </c>
      <c r="I149" s="22">
        <f>G149-H149</f>
        <v>-57.47999999999956</v>
      </c>
      <c r="J149" s="22">
        <v>7113.78</v>
      </c>
      <c r="K149" s="22">
        <v>7200</v>
      </c>
      <c r="L149" s="22">
        <f>J149-K149</f>
        <v>-86.22000000000025</v>
      </c>
      <c r="M149" s="22">
        <v>9485</v>
      </c>
      <c r="N149" s="22">
        <v>9600</v>
      </c>
      <c r="O149" s="22">
        <f>M149-N149</f>
        <v>-115</v>
      </c>
      <c r="P149" s="22">
        <v>9600</v>
      </c>
      <c r="Q149" s="38" t="e">
        <f>M149-#REF!</f>
        <v>#REF!</v>
      </c>
    </row>
    <row r="150" spans="1:17" ht="12.75">
      <c r="A150" s="23">
        <v>6010</v>
      </c>
      <c r="B150" s="23">
        <v>6010</v>
      </c>
      <c r="C150" s="3" t="s">
        <v>142</v>
      </c>
      <c r="D150" s="22">
        <v>0</v>
      </c>
      <c r="E150" s="22">
        <v>0</v>
      </c>
      <c r="F150" s="22">
        <f>+E150-D150</f>
        <v>0</v>
      </c>
      <c r="G150" s="22">
        <v>0</v>
      </c>
      <c r="H150" s="22">
        <v>0</v>
      </c>
      <c r="I150" s="22">
        <f>G150-H150</f>
        <v>0</v>
      </c>
      <c r="J150" s="22">
        <v>0</v>
      </c>
      <c r="K150" s="22">
        <v>0</v>
      </c>
      <c r="L150" s="22">
        <f>J150-K150</f>
        <v>0</v>
      </c>
      <c r="M150" s="22">
        <v>0</v>
      </c>
      <c r="N150" s="22">
        <v>0</v>
      </c>
      <c r="O150" s="22">
        <f>M150-N150</f>
        <v>0</v>
      </c>
      <c r="P150" s="22">
        <v>0</v>
      </c>
      <c r="Q150" s="38" t="e">
        <f>M150-#REF!</f>
        <v>#REF!</v>
      </c>
    </row>
    <row r="151" spans="1:17" ht="12.75">
      <c r="A151" s="19"/>
      <c r="B151" s="19"/>
      <c r="C151" s="14" t="s">
        <v>16</v>
      </c>
      <c r="D151" s="15">
        <f>SUM(D149:D150)</f>
        <v>2371.26</v>
      </c>
      <c r="E151" s="15">
        <f aca="true" t="shared" si="37" ref="E151:P151">SUM(E149:E150)</f>
        <v>2400</v>
      </c>
      <c r="F151" s="15">
        <f t="shared" si="37"/>
        <v>28.73999999999978</v>
      </c>
      <c r="G151" s="15">
        <f t="shared" si="37"/>
        <v>4742.52</v>
      </c>
      <c r="H151" s="15">
        <f t="shared" si="37"/>
        <v>4800</v>
      </c>
      <c r="I151" s="15">
        <f t="shared" si="37"/>
        <v>-57.47999999999956</v>
      </c>
      <c r="J151" s="15">
        <f t="shared" si="37"/>
        <v>7113.78</v>
      </c>
      <c r="K151" s="15">
        <f t="shared" si="37"/>
        <v>7200</v>
      </c>
      <c r="L151" s="15">
        <f t="shared" si="37"/>
        <v>-86.22000000000025</v>
      </c>
      <c r="M151" s="15">
        <f t="shared" si="37"/>
        <v>9485</v>
      </c>
      <c r="N151" s="15">
        <f t="shared" si="37"/>
        <v>9600</v>
      </c>
      <c r="O151" s="15">
        <f t="shared" si="37"/>
        <v>-115</v>
      </c>
      <c r="P151" s="15">
        <f t="shared" si="37"/>
        <v>9600</v>
      </c>
      <c r="Q151" s="38" t="e">
        <f>M151-#REF!</f>
        <v>#REF!</v>
      </c>
    </row>
    <row r="152" spans="1:17" ht="12.75">
      <c r="A152" s="23"/>
      <c r="B152" s="23"/>
      <c r="C152" s="3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38"/>
    </row>
    <row r="153" spans="1:17" ht="13.5" customHeight="1">
      <c r="A153" s="19"/>
      <c r="B153" s="19"/>
      <c r="C153" s="14" t="s">
        <v>5</v>
      </c>
      <c r="D153" s="15">
        <f>D61-D84-D109-D147-D151</f>
        <v>-4548.52</v>
      </c>
      <c r="E153" s="15">
        <f>E61-E84-E109-E147-E151</f>
        <v>-25254</v>
      </c>
      <c r="F153" s="15">
        <f>F61+F84+F109+F147+F151</f>
        <v>20705.479999999996</v>
      </c>
      <c r="G153" s="15">
        <f aca="true" t="shared" si="38" ref="G153:P153">G61-G84-G109-G147-G151</f>
        <v>-6923.030000000001</v>
      </c>
      <c r="H153" s="15">
        <f t="shared" si="38"/>
        <v>-24908</v>
      </c>
      <c r="I153" s="15">
        <f t="shared" si="38"/>
        <v>17984.97</v>
      </c>
      <c r="J153" s="15">
        <f t="shared" si="38"/>
        <v>34122.48</v>
      </c>
      <c r="K153" s="15">
        <f t="shared" si="38"/>
        <v>-15958</v>
      </c>
      <c r="L153" s="15">
        <f t="shared" si="38"/>
        <v>50080.479999999996</v>
      </c>
      <c r="M153" s="15">
        <f t="shared" si="38"/>
        <v>51197.250000000015</v>
      </c>
      <c r="N153" s="15">
        <f t="shared" si="38"/>
        <v>5788</v>
      </c>
      <c r="O153" s="15">
        <f t="shared" si="38"/>
        <v>45409.25</v>
      </c>
      <c r="P153" s="15">
        <f t="shared" si="38"/>
        <v>5788</v>
      </c>
      <c r="Q153" s="39" t="e">
        <f>M153-#REF!</f>
        <v>#REF!</v>
      </c>
    </row>
    <row r="154" spans="1:17" ht="13.5" customHeight="1">
      <c r="A154" s="23"/>
      <c r="B154" s="23"/>
      <c r="C154" s="3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38"/>
    </row>
    <row r="155" spans="1:17" ht="13.5" customHeight="1">
      <c r="A155" s="23">
        <v>8050</v>
      </c>
      <c r="B155" s="23">
        <v>8050</v>
      </c>
      <c r="C155" s="3" t="s">
        <v>11</v>
      </c>
      <c r="D155" s="22">
        <v>0</v>
      </c>
      <c r="E155" s="22">
        <v>0</v>
      </c>
      <c r="F155" s="22">
        <f>+E155-D155</f>
        <v>0</v>
      </c>
      <c r="G155" s="22">
        <v>0</v>
      </c>
      <c r="H155" s="22">
        <v>0</v>
      </c>
      <c r="I155" s="22">
        <f>G155-H155</f>
        <v>0</v>
      </c>
      <c r="J155" s="22">
        <v>0</v>
      </c>
      <c r="K155" s="22">
        <v>0</v>
      </c>
      <c r="L155" s="22">
        <f>J155-K155</f>
        <v>0</v>
      </c>
      <c r="M155" s="22">
        <v>-38.89</v>
      </c>
      <c r="N155" s="22">
        <v>0</v>
      </c>
      <c r="O155" s="22">
        <f>M155-N155</f>
        <v>-38.89</v>
      </c>
      <c r="P155" s="22">
        <v>0</v>
      </c>
      <c r="Q155" s="38" t="e">
        <f>M155-#REF!</f>
        <v>#REF!</v>
      </c>
    </row>
    <row r="156" spans="1:17" ht="13.5" customHeight="1">
      <c r="A156" s="23">
        <v>8070</v>
      </c>
      <c r="B156" s="23">
        <v>8070</v>
      </c>
      <c r="C156" s="3" t="s">
        <v>35</v>
      </c>
      <c r="D156" s="22">
        <v>0</v>
      </c>
      <c r="E156" s="22">
        <v>0</v>
      </c>
      <c r="F156" s="22">
        <f>+E156-D156</f>
        <v>0</v>
      </c>
      <c r="G156" s="22">
        <v>0</v>
      </c>
      <c r="H156" s="22">
        <v>0</v>
      </c>
      <c r="I156" s="22">
        <f>G156-H156</f>
        <v>0</v>
      </c>
      <c r="J156" s="22">
        <v>0</v>
      </c>
      <c r="K156" s="22">
        <v>0</v>
      </c>
      <c r="L156" s="22">
        <f>J156-K156</f>
        <v>0</v>
      </c>
      <c r="M156" s="22">
        <v>0</v>
      </c>
      <c r="N156" s="22">
        <v>0</v>
      </c>
      <c r="O156" s="22">
        <f>M156-N156</f>
        <v>0</v>
      </c>
      <c r="P156" s="22">
        <v>0</v>
      </c>
      <c r="Q156" s="38" t="e">
        <f>M156-#REF!</f>
        <v>#REF!</v>
      </c>
    </row>
    <row r="157" spans="1:17" ht="13.5" customHeight="1">
      <c r="A157" s="23">
        <v>8150</v>
      </c>
      <c r="B157" s="23">
        <v>8150</v>
      </c>
      <c r="C157" s="3" t="s">
        <v>143</v>
      </c>
      <c r="D157" s="22">
        <v>0</v>
      </c>
      <c r="E157" s="22">
        <v>0</v>
      </c>
      <c r="F157" s="22">
        <f>+E157-D157</f>
        <v>0</v>
      </c>
      <c r="G157" s="22">
        <v>0</v>
      </c>
      <c r="H157" s="22">
        <v>0</v>
      </c>
      <c r="I157" s="22">
        <f>G157-H157</f>
        <v>0</v>
      </c>
      <c r="J157" s="22">
        <v>0</v>
      </c>
      <c r="K157" s="22">
        <v>0</v>
      </c>
      <c r="L157" s="22">
        <f>J157-K157</f>
        <v>0</v>
      </c>
      <c r="M157" s="22">
        <v>0</v>
      </c>
      <c r="N157" s="22">
        <v>0</v>
      </c>
      <c r="O157" s="22">
        <f>M157-N157</f>
        <v>0</v>
      </c>
      <c r="P157" s="22">
        <v>0</v>
      </c>
      <c r="Q157" s="38" t="e">
        <f>M157-#REF!</f>
        <v>#REF!</v>
      </c>
    </row>
    <row r="158" spans="1:17" ht="13.5" customHeight="1">
      <c r="A158" s="19"/>
      <c r="B158" s="19"/>
      <c r="C158" s="14" t="s">
        <v>24</v>
      </c>
      <c r="D158" s="15">
        <f>SUM(D155:D157)</f>
        <v>0</v>
      </c>
      <c r="E158" s="15">
        <f aca="true" t="shared" si="39" ref="E158:P158">SUM(E155:E157)</f>
        <v>0</v>
      </c>
      <c r="F158" s="15">
        <f t="shared" si="39"/>
        <v>0</v>
      </c>
      <c r="G158" s="15">
        <f t="shared" si="39"/>
        <v>0</v>
      </c>
      <c r="H158" s="15">
        <f t="shared" si="39"/>
        <v>0</v>
      </c>
      <c r="I158" s="15">
        <f t="shared" si="39"/>
        <v>0</v>
      </c>
      <c r="J158" s="15">
        <f t="shared" si="39"/>
        <v>0</v>
      </c>
      <c r="K158" s="15">
        <f t="shared" si="39"/>
        <v>0</v>
      </c>
      <c r="L158" s="15">
        <f t="shared" si="39"/>
        <v>0</v>
      </c>
      <c r="M158" s="15">
        <f t="shared" si="39"/>
        <v>-38.89</v>
      </c>
      <c r="N158" s="15">
        <f t="shared" si="39"/>
        <v>0</v>
      </c>
      <c r="O158" s="15">
        <f t="shared" si="39"/>
        <v>-38.89</v>
      </c>
      <c r="P158" s="15">
        <f t="shared" si="39"/>
        <v>0</v>
      </c>
      <c r="Q158" s="38" t="e">
        <f>M158-#REF!</f>
        <v>#REF!</v>
      </c>
    </row>
    <row r="159" spans="1:17" ht="12.75">
      <c r="A159" s="23"/>
      <c r="B159" s="23"/>
      <c r="C159" s="3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38"/>
    </row>
    <row r="160" spans="1:17" ht="12.75">
      <c r="A160" s="19"/>
      <c r="B160" s="19"/>
      <c r="C160" s="16" t="s">
        <v>14</v>
      </c>
      <c r="D160" s="17">
        <f>D153-D158</f>
        <v>-4548.52</v>
      </c>
      <c r="E160" s="17">
        <f aca="true" t="shared" si="40" ref="E160:P160">E153-E158</f>
        <v>-25254</v>
      </c>
      <c r="F160" s="17">
        <f>F153+F158</f>
        <v>20705.479999999996</v>
      </c>
      <c r="G160" s="17">
        <f t="shared" si="40"/>
        <v>-6923.030000000001</v>
      </c>
      <c r="H160" s="17">
        <f t="shared" si="40"/>
        <v>-24908</v>
      </c>
      <c r="I160" s="17">
        <f t="shared" si="40"/>
        <v>17984.97</v>
      </c>
      <c r="J160" s="17">
        <f t="shared" si="40"/>
        <v>34122.48</v>
      </c>
      <c r="K160" s="17">
        <f t="shared" si="40"/>
        <v>-15958</v>
      </c>
      <c r="L160" s="17">
        <f t="shared" si="40"/>
        <v>50080.479999999996</v>
      </c>
      <c r="M160" s="17">
        <f t="shared" si="40"/>
        <v>51236.140000000014</v>
      </c>
      <c r="N160" s="17">
        <f t="shared" si="40"/>
        <v>5788</v>
      </c>
      <c r="O160" s="17">
        <f t="shared" si="40"/>
        <v>45448.14</v>
      </c>
      <c r="P160" s="17">
        <f t="shared" si="40"/>
        <v>5788</v>
      </c>
      <c r="Q160" s="40" t="e">
        <f>M160-#REF!</f>
        <v>#REF!</v>
      </c>
    </row>
    <row r="161" spans="5:17" ht="15.75" customHeight="1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Q161"/>
  <sheetViews>
    <sheetView zoomScalePageLayoutView="0" workbookViewId="0" topLeftCell="A1">
      <selection activeCell="R1" sqref="R1:R16384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</cols>
  <sheetData>
    <row r="1" spans="1:16" ht="15">
      <c r="A1" s="2">
        <v>117</v>
      </c>
      <c r="C1" s="1" t="s">
        <v>151</v>
      </c>
      <c r="D1" s="1" t="str">
        <f>Totalt!D1</f>
        <v>Pr Desember</v>
      </c>
      <c r="H1" s="7"/>
      <c r="J1" s="7"/>
      <c r="K1"/>
      <c r="M1"/>
      <c r="N1"/>
      <c r="O1"/>
      <c r="P1"/>
    </row>
    <row r="2" spans="1:17" ht="14.25">
      <c r="A2" s="4"/>
      <c r="B2" s="4"/>
      <c r="C2" s="4"/>
      <c r="D2" s="10" t="s">
        <v>12</v>
      </c>
      <c r="E2" s="10" t="s">
        <v>13</v>
      </c>
      <c r="F2" s="10" t="s">
        <v>17</v>
      </c>
      <c r="G2" s="10" t="s">
        <v>12</v>
      </c>
      <c r="H2" s="10" t="s">
        <v>13</v>
      </c>
      <c r="I2" s="10" t="s">
        <v>17</v>
      </c>
      <c r="J2" s="10" t="s">
        <v>12</v>
      </c>
      <c r="K2" s="10" t="s">
        <v>13</v>
      </c>
      <c r="L2" s="10" t="s">
        <v>17</v>
      </c>
      <c r="M2" s="10" t="s">
        <v>12</v>
      </c>
      <c r="N2" s="10" t="s">
        <v>13</v>
      </c>
      <c r="O2" s="10" t="s">
        <v>17</v>
      </c>
      <c r="P2" s="10" t="s">
        <v>13</v>
      </c>
      <c r="Q2" s="10" t="s">
        <v>17</v>
      </c>
    </row>
    <row r="3" spans="1:17" ht="14.25">
      <c r="A3" s="4"/>
      <c r="B3" s="9"/>
      <c r="C3" s="5" t="s">
        <v>0</v>
      </c>
      <c r="D3" s="11" t="s">
        <v>144</v>
      </c>
      <c r="E3" s="11" t="s">
        <v>144</v>
      </c>
      <c r="F3" s="11" t="s">
        <v>144</v>
      </c>
      <c r="G3" s="20" t="s">
        <v>145</v>
      </c>
      <c r="H3" s="20" t="s">
        <v>145</v>
      </c>
      <c r="I3" s="20" t="s">
        <v>145</v>
      </c>
      <c r="J3" s="11" t="s">
        <v>146</v>
      </c>
      <c r="K3" s="11" t="s">
        <v>146</v>
      </c>
      <c r="L3" s="11" t="s">
        <v>146</v>
      </c>
      <c r="M3" s="11" t="s">
        <v>147</v>
      </c>
      <c r="N3" s="11" t="s">
        <v>147</v>
      </c>
      <c r="O3" s="11" t="s">
        <v>147</v>
      </c>
      <c r="P3" s="20">
        <v>2020</v>
      </c>
      <c r="Q3" s="11" t="s">
        <v>61</v>
      </c>
    </row>
    <row r="4" spans="1:17" ht="12.75">
      <c r="A4" s="2">
        <v>321</v>
      </c>
      <c r="B4" s="2">
        <v>321</v>
      </c>
      <c r="C4" s="3" t="s">
        <v>37</v>
      </c>
      <c r="D4" s="21">
        <v>0</v>
      </c>
      <c r="E4" s="21">
        <v>0</v>
      </c>
      <c r="F4" s="21">
        <f aca="true" t="shared" si="0" ref="F4:F10">D4-E4</f>
        <v>0</v>
      </c>
      <c r="G4" s="21">
        <v>34320</v>
      </c>
      <c r="H4" s="21">
        <v>25000</v>
      </c>
      <c r="I4" s="21">
        <f aca="true" t="shared" si="1" ref="I4:I10">G4-H4</f>
        <v>9320</v>
      </c>
      <c r="J4" s="21">
        <v>24960</v>
      </c>
      <c r="K4" s="21">
        <v>25000</v>
      </c>
      <c r="L4" s="21">
        <f aca="true" t="shared" si="2" ref="L4:L10">J4-K4</f>
        <v>-40</v>
      </c>
      <c r="M4" s="21">
        <v>23400</v>
      </c>
      <c r="N4" s="21">
        <v>25000</v>
      </c>
      <c r="O4" s="21">
        <f aca="true" t="shared" si="3" ref="O4:O10">M4-N4</f>
        <v>-1600</v>
      </c>
      <c r="P4" s="21">
        <v>25000</v>
      </c>
      <c r="Q4" s="37" t="e">
        <f>M4-#REF!</f>
        <v>#REF!</v>
      </c>
    </row>
    <row r="5" spans="1:17" ht="12.75">
      <c r="A5" s="2">
        <v>322</v>
      </c>
      <c r="B5" s="2">
        <v>322</v>
      </c>
      <c r="C5" s="3" t="s">
        <v>38</v>
      </c>
      <c r="D5" s="22">
        <v>0</v>
      </c>
      <c r="E5" s="22">
        <v>0</v>
      </c>
      <c r="F5" s="22">
        <f t="shared" si="0"/>
        <v>0</v>
      </c>
      <c r="G5" s="22">
        <v>0</v>
      </c>
      <c r="H5" s="22">
        <v>0</v>
      </c>
      <c r="I5" s="22">
        <f t="shared" si="1"/>
        <v>0</v>
      </c>
      <c r="J5" s="22">
        <v>0</v>
      </c>
      <c r="K5" s="22">
        <v>0</v>
      </c>
      <c r="L5" s="22">
        <f t="shared" si="2"/>
        <v>0</v>
      </c>
      <c r="M5" s="22">
        <v>0</v>
      </c>
      <c r="N5" s="22">
        <v>0</v>
      </c>
      <c r="O5" s="22">
        <f t="shared" si="3"/>
        <v>0</v>
      </c>
      <c r="P5" s="22">
        <v>0</v>
      </c>
      <c r="Q5" s="38" t="e">
        <f>M5-#REF!</f>
        <v>#REF!</v>
      </c>
    </row>
    <row r="6" spans="1:17" ht="12.75">
      <c r="A6" s="2">
        <v>323</v>
      </c>
      <c r="B6" s="2">
        <v>323</v>
      </c>
      <c r="C6" s="3" t="s">
        <v>39</v>
      </c>
      <c r="D6" s="22">
        <v>0</v>
      </c>
      <c r="E6" s="22">
        <v>0</v>
      </c>
      <c r="F6" s="22">
        <f t="shared" si="0"/>
        <v>0</v>
      </c>
      <c r="G6" s="22">
        <v>0</v>
      </c>
      <c r="H6" s="22">
        <v>300</v>
      </c>
      <c r="I6" s="22">
        <f t="shared" si="1"/>
        <v>-300</v>
      </c>
      <c r="J6" s="22">
        <v>240</v>
      </c>
      <c r="K6" s="22">
        <v>800</v>
      </c>
      <c r="L6" s="22">
        <f t="shared" si="2"/>
        <v>-560</v>
      </c>
      <c r="M6" s="22">
        <v>240</v>
      </c>
      <c r="N6" s="22">
        <v>800</v>
      </c>
      <c r="O6" s="22">
        <f t="shared" si="3"/>
        <v>-560</v>
      </c>
      <c r="P6" s="22">
        <v>800</v>
      </c>
      <c r="Q6" s="38" t="e">
        <f>M6-#REF!</f>
        <v>#REF!</v>
      </c>
    </row>
    <row r="7" spans="1:17" ht="12.75">
      <c r="A7" s="2">
        <v>324</v>
      </c>
      <c r="B7" s="2">
        <v>324</v>
      </c>
      <c r="C7" s="3" t="s">
        <v>40</v>
      </c>
      <c r="D7" s="22">
        <v>0</v>
      </c>
      <c r="E7" s="22">
        <v>0</v>
      </c>
      <c r="F7" s="22">
        <f t="shared" si="0"/>
        <v>0</v>
      </c>
      <c r="G7" s="22">
        <v>14400</v>
      </c>
      <c r="H7" s="22">
        <v>25000</v>
      </c>
      <c r="I7" s="22">
        <f t="shared" si="1"/>
        <v>-10600</v>
      </c>
      <c r="J7" s="22">
        <v>15600</v>
      </c>
      <c r="K7" s="22">
        <v>34000</v>
      </c>
      <c r="L7" s="22">
        <f t="shared" si="2"/>
        <v>-18400</v>
      </c>
      <c r="M7" s="22">
        <v>17100</v>
      </c>
      <c r="N7" s="22">
        <v>34000</v>
      </c>
      <c r="O7" s="22">
        <f t="shared" si="3"/>
        <v>-16900</v>
      </c>
      <c r="P7" s="22">
        <v>34000</v>
      </c>
      <c r="Q7" s="38" t="e">
        <f>M7-#REF!</f>
        <v>#REF!</v>
      </c>
    </row>
    <row r="8" spans="1:17" ht="12.75">
      <c r="A8" s="2">
        <v>325</v>
      </c>
      <c r="B8" s="2">
        <v>325</v>
      </c>
      <c r="C8" s="3" t="s">
        <v>41</v>
      </c>
      <c r="D8" s="22">
        <v>0</v>
      </c>
      <c r="E8" s="22">
        <v>0</v>
      </c>
      <c r="F8" s="22">
        <f t="shared" si="0"/>
        <v>0</v>
      </c>
      <c r="G8" s="22">
        <v>0</v>
      </c>
      <c r="H8" s="22">
        <v>0</v>
      </c>
      <c r="I8" s="22">
        <f t="shared" si="1"/>
        <v>0</v>
      </c>
      <c r="J8" s="22">
        <v>13628</v>
      </c>
      <c r="K8" s="22">
        <v>17000</v>
      </c>
      <c r="L8" s="22">
        <f t="shared" si="2"/>
        <v>-3372</v>
      </c>
      <c r="M8" s="22">
        <v>16713</v>
      </c>
      <c r="N8" s="22">
        <v>17000</v>
      </c>
      <c r="O8" s="22">
        <f t="shared" si="3"/>
        <v>-287</v>
      </c>
      <c r="P8" s="22">
        <v>17000</v>
      </c>
      <c r="Q8" s="38" t="e">
        <f>M8-#REF!</f>
        <v>#REF!</v>
      </c>
    </row>
    <row r="9" spans="1:17" ht="12.75">
      <c r="A9" s="2">
        <v>326</v>
      </c>
      <c r="B9" s="2">
        <v>326</v>
      </c>
      <c r="C9" s="3" t="s">
        <v>1</v>
      </c>
      <c r="D9" s="22">
        <v>0</v>
      </c>
      <c r="E9" s="22">
        <v>0</v>
      </c>
      <c r="F9" s="22">
        <f t="shared" si="0"/>
        <v>0</v>
      </c>
      <c r="G9" s="22">
        <v>0</v>
      </c>
      <c r="H9" s="22">
        <v>0</v>
      </c>
      <c r="I9" s="22">
        <f t="shared" si="1"/>
        <v>0</v>
      </c>
      <c r="J9" s="22">
        <v>0</v>
      </c>
      <c r="K9" s="22">
        <v>0</v>
      </c>
      <c r="L9" s="22">
        <f t="shared" si="2"/>
        <v>0</v>
      </c>
      <c r="M9" s="22">
        <v>1300</v>
      </c>
      <c r="N9" s="22">
        <v>0</v>
      </c>
      <c r="O9" s="22">
        <f t="shared" si="3"/>
        <v>1300</v>
      </c>
      <c r="P9" s="22">
        <v>0</v>
      </c>
      <c r="Q9" s="38" t="e">
        <f>M9-#REF!</f>
        <v>#REF!</v>
      </c>
    </row>
    <row r="10" spans="1:17" ht="12.75">
      <c r="A10" s="12"/>
      <c r="B10" s="13"/>
      <c r="C10" s="14" t="s">
        <v>157</v>
      </c>
      <c r="D10" s="15">
        <f>SUM(D4:D9)</f>
        <v>0</v>
      </c>
      <c r="E10" s="15">
        <f>SUM(E4:E9)</f>
        <v>0</v>
      </c>
      <c r="F10" s="15">
        <f t="shared" si="0"/>
        <v>0</v>
      </c>
      <c r="G10" s="15">
        <f>SUM(G4:G9)</f>
        <v>48720</v>
      </c>
      <c r="H10" s="15">
        <f>SUM(H4:H9)</f>
        <v>50300</v>
      </c>
      <c r="I10" s="15">
        <f t="shared" si="1"/>
        <v>-1580</v>
      </c>
      <c r="J10" s="15">
        <f>SUM(J4:J9)</f>
        <v>54428</v>
      </c>
      <c r="K10" s="15">
        <f>SUM(K4:K9)</f>
        <v>76800</v>
      </c>
      <c r="L10" s="15">
        <f t="shared" si="2"/>
        <v>-22372</v>
      </c>
      <c r="M10" s="15">
        <f>SUM(M4:M9)</f>
        <v>58753</v>
      </c>
      <c r="N10" s="15">
        <f>SUM(N4:N9)</f>
        <v>76800</v>
      </c>
      <c r="O10" s="15">
        <f t="shared" si="3"/>
        <v>-18047</v>
      </c>
      <c r="P10" s="15">
        <f>SUM(P4:P9)</f>
        <v>76800</v>
      </c>
      <c r="Q10" s="39" t="e">
        <f>M10-#REF!</f>
        <v>#REF!</v>
      </c>
    </row>
    <row r="11" spans="2:17" ht="12.75">
      <c r="B11" s="6"/>
      <c r="C11" s="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38"/>
    </row>
    <row r="12" spans="1:17" ht="12.75">
      <c r="A12" s="2">
        <v>400</v>
      </c>
      <c r="B12" s="2">
        <v>400</v>
      </c>
      <c r="C12" s="3" t="s">
        <v>42</v>
      </c>
      <c r="D12" s="22">
        <v>16346.05</v>
      </c>
      <c r="E12" s="22">
        <v>0</v>
      </c>
      <c r="F12" s="22">
        <f>+E12-D12</f>
        <v>-16346.05</v>
      </c>
      <c r="G12" s="22">
        <v>21806.05</v>
      </c>
      <c r="H12" s="22">
        <v>7500</v>
      </c>
      <c r="I12" s="22">
        <f aca="true" t="shared" si="4" ref="I12:I19">G12-H12</f>
        <v>14306.05</v>
      </c>
      <c r="J12" s="22">
        <v>35076.05</v>
      </c>
      <c r="K12" s="22">
        <v>22000</v>
      </c>
      <c r="L12" s="22">
        <f aca="true" t="shared" si="5" ref="L12:L19">J12-K12</f>
        <v>13076.050000000003</v>
      </c>
      <c r="M12" s="22">
        <v>36376.05</v>
      </c>
      <c r="N12" s="22">
        <v>22000</v>
      </c>
      <c r="O12" s="22">
        <f aca="true" t="shared" si="6" ref="O12:O19">M12-N12</f>
        <v>14376.050000000003</v>
      </c>
      <c r="P12" s="22">
        <v>22000</v>
      </c>
      <c r="Q12" s="38" t="e">
        <f>M12-#REF!</f>
        <v>#REF!</v>
      </c>
    </row>
    <row r="13" spans="1:17" ht="12.75">
      <c r="A13" s="2">
        <v>410</v>
      </c>
      <c r="B13" s="2">
        <v>410</v>
      </c>
      <c r="C13" s="3" t="s">
        <v>43</v>
      </c>
      <c r="D13" s="22">
        <v>0</v>
      </c>
      <c r="E13" s="22">
        <v>0</v>
      </c>
      <c r="F13" s="22">
        <f>+E13-D13</f>
        <v>0</v>
      </c>
      <c r="G13" s="22">
        <v>0</v>
      </c>
      <c r="H13" s="22">
        <v>0</v>
      </c>
      <c r="I13" s="22">
        <f t="shared" si="4"/>
        <v>0</v>
      </c>
      <c r="J13" s="22">
        <v>0</v>
      </c>
      <c r="K13" s="22">
        <v>0</v>
      </c>
      <c r="L13" s="22">
        <f t="shared" si="5"/>
        <v>0</v>
      </c>
      <c r="M13" s="22">
        <v>0</v>
      </c>
      <c r="N13" s="22">
        <v>0</v>
      </c>
      <c r="O13" s="22">
        <f t="shared" si="6"/>
        <v>0</v>
      </c>
      <c r="P13" s="22">
        <v>0</v>
      </c>
      <c r="Q13" s="38" t="e">
        <f>M13-#REF!</f>
        <v>#REF!</v>
      </c>
    </row>
    <row r="14" spans="1:17" ht="12.75">
      <c r="A14" s="2">
        <v>420</v>
      </c>
      <c r="B14" s="2">
        <v>420</v>
      </c>
      <c r="C14" s="3" t="s">
        <v>44</v>
      </c>
      <c r="D14" s="22">
        <v>3225</v>
      </c>
      <c r="E14" s="22">
        <v>0</v>
      </c>
      <c r="F14" s="22">
        <f>+E14-D14</f>
        <v>-3225</v>
      </c>
      <c r="G14" s="22">
        <v>3400</v>
      </c>
      <c r="H14" s="22">
        <v>25500</v>
      </c>
      <c r="I14" s="22">
        <f t="shared" si="4"/>
        <v>-22100</v>
      </c>
      <c r="J14" s="22">
        <v>3400</v>
      </c>
      <c r="K14" s="22">
        <v>25500</v>
      </c>
      <c r="L14" s="22">
        <f t="shared" si="5"/>
        <v>-22100</v>
      </c>
      <c r="M14" s="22">
        <v>3400</v>
      </c>
      <c r="N14" s="22">
        <v>25500</v>
      </c>
      <c r="O14" s="22">
        <f t="shared" si="6"/>
        <v>-22100</v>
      </c>
      <c r="P14" s="22">
        <v>25500</v>
      </c>
      <c r="Q14" s="38" t="e">
        <f>M14-#REF!</f>
        <v>#REF!</v>
      </c>
    </row>
    <row r="15" spans="1:17" ht="12.75">
      <c r="A15" s="2">
        <v>500</v>
      </c>
      <c r="B15" s="2">
        <v>500</v>
      </c>
      <c r="C15" s="3" t="s">
        <v>45</v>
      </c>
      <c r="D15" s="22">
        <v>2352</v>
      </c>
      <c r="E15" s="22">
        <v>0</v>
      </c>
      <c r="F15" s="22">
        <f>+E15-D15</f>
        <v>-2352</v>
      </c>
      <c r="G15" s="22">
        <v>2352</v>
      </c>
      <c r="H15" s="22">
        <v>0</v>
      </c>
      <c r="I15" s="22">
        <f t="shared" si="4"/>
        <v>2352</v>
      </c>
      <c r="J15" s="22">
        <v>2352</v>
      </c>
      <c r="K15" s="22">
        <v>7280</v>
      </c>
      <c r="L15" s="22">
        <f t="shared" si="5"/>
        <v>-4928</v>
      </c>
      <c r="M15" s="22">
        <v>2352</v>
      </c>
      <c r="N15" s="22">
        <v>7280</v>
      </c>
      <c r="O15" s="22">
        <f t="shared" si="6"/>
        <v>-4928</v>
      </c>
      <c r="P15" s="22">
        <v>7280</v>
      </c>
      <c r="Q15" s="38" t="e">
        <f>M15-#REF!</f>
        <v>#REF!</v>
      </c>
    </row>
    <row r="16" spans="1:17" ht="12.75">
      <c r="A16" s="2">
        <v>610</v>
      </c>
      <c r="B16" s="2">
        <v>610</v>
      </c>
      <c r="C16" s="3" t="s">
        <v>4</v>
      </c>
      <c r="D16" s="22">
        <v>82.39</v>
      </c>
      <c r="E16" s="22">
        <v>0</v>
      </c>
      <c r="F16" s="22">
        <f>+E16-D16</f>
        <v>-82.39</v>
      </c>
      <c r="G16" s="22">
        <v>14771.21</v>
      </c>
      <c r="H16" s="22">
        <v>15300</v>
      </c>
      <c r="I16" s="22">
        <f t="shared" si="4"/>
        <v>-528.7900000000009</v>
      </c>
      <c r="J16" s="22">
        <v>15347.81</v>
      </c>
      <c r="K16" s="22">
        <v>15650</v>
      </c>
      <c r="L16" s="22">
        <f t="shared" si="5"/>
        <v>-302.1900000000005</v>
      </c>
      <c r="M16" s="22">
        <v>15374.06</v>
      </c>
      <c r="N16" s="22">
        <v>15900</v>
      </c>
      <c r="O16" s="22">
        <f t="shared" si="6"/>
        <v>-525.9400000000005</v>
      </c>
      <c r="P16" s="22">
        <v>15900</v>
      </c>
      <c r="Q16" s="38" t="e">
        <f>M16-#REF!</f>
        <v>#REF!</v>
      </c>
    </row>
    <row r="17" spans="1:17" ht="12.75">
      <c r="A17" s="12"/>
      <c r="B17" s="13"/>
      <c r="C17" s="14" t="s">
        <v>156</v>
      </c>
      <c r="D17" s="15">
        <f>SUM(D12:D16)</f>
        <v>22005.44</v>
      </c>
      <c r="E17" s="15">
        <f aca="true" t="shared" si="7" ref="E17:P17">SUM(E12:E16)</f>
        <v>0</v>
      </c>
      <c r="F17" s="15">
        <f t="shared" si="7"/>
        <v>-22005.44</v>
      </c>
      <c r="G17" s="15">
        <f t="shared" si="7"/>
        <v>42329.259999999995</v>
      </c>
      <c r="H17" s="15">
        <f t="shared" si="7"/>
        <v>48300</v>
      </c>
      <c r="I17" s="15">
        <f t="shared" si="7"/>
        <v>-5970.740000000002</v>
      </c>
      <c r="J17" s="15">
        <f t="shared" si="7"/>
        <v>56175.86</v>
      </c>
      <c r="K17" s="15">
        <f t="shared" si="7"/>
        <v>70430</v>
      </c>
      <c r="L17" s="15">
        <f t="shared" si="7"/>
        <v>-14254.139999999998</v>
      </c>
      <c r="M17" s="15">
        <f t="shared" si="7"/>
        <v>57502.11</v>
      </c>
      <c r="N17" s="15">
        <f t="shared" si="7"/>
        <v>70680</v>
      </c>
      <c r="O17" s="15">
        <f t="shared" si="7"/>
        <v>-13177.889999999998</v>
      </c>
      <c r="P17" s="15">
        <f t="shared" si="7"/>
        <v>70680</v>
      </c>
      <c r="Q17" s="39" t="e">
        <f>M17-#REF!</f>
        <v>#REF!</v>
      </c>
    </row>
    <row r="18" spans="3:17" ht="12.75">
      <c r="C18" s="3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38"/>
    </row>
    <row r="19" spans="1:17" s="45" customFormat="1" ht="12.75">
      <c r="A19" s="4">
        <v>600</v>
      </c>
      <c r="B19" s="4">
        <v>600</v>
      </c>
      <c r="C19" s="41" t="s">
        <v>3</v>
      </c>
      <c r="D19" s="44">
        <v>0</v>
      </c>
      <c r="E19" s="44">
        <v>0</v>
      </c>
      <c r="F19" s="44">
        <f>+E19-D19</f>
        <v>0</v>
      </c>
      <c r="G19" s="44">
        <v>0</v>
      </c>
      <c r="H19" s="44">
        <v>0</v>
      </c>
      <c r="I19" s="44">
        <f t="shared" si="4"/>
        <v>0</v>
      </c>
      <c r="J19" s="44">
        <v>0</v>
      </c>
      <c r="K19" s="44">
        <v>0</v>
      </c>
      <c r="L19" s="44">
        <f t="shared" si="5"/>
        <v>0</v>
      </c>
      <c r="M19" s="44">
        <v>0</v>
      </c>
      <c r="N19" s="44">
        <v>0</v>
      </c>
      <c r="O19" s="44">
        <f t="shared" si="6"/>
        <v>0</v>
      </c>
      <c r="P19" s="44">
        <v>0</v>
      </c>
      <c r="Q19" s="46" t="e">
        <f>M19-#REF!</f>
        <v>#REF!</v>
      </c>
    </row>
    <row r="20" spans="2:17" ht="12.75">
      <c r="B20" s="6"/>
      <c r="C20" s="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38"/>
    </row>
    <row r="21" spans="1:17" ht="12.75">
      <c r="A21" s="12"/>
      <c r="B21" s="13"/>
      <c r="C21" s="14" t="s">
        <v>5</v>
      </c>
      <c r="D21" s="15">
        <f>D10-D17-D19</f>
        <v>-22005.44</v>
      </c>
      <c r="E21" s="15">
        <f aca="true" t="shared" si="8" ref="E21:P21">E10-E17-E19</f>
        <v>0</v>
      </c>
      <c r="F21" s="15">
        <f>F10+F17+F19</f>
        <v>-22005.44</v>
      </c>
      <c r="G21" s="15">
        <f t="shared" si="8"/>
        <v>6390.740000000005</v>
      </c>
      <c r="H21" s="15">
        <f t="shared" si="8"/>
        <v>2000</v>
      </c>
      <c r="I21" s="15">
        <f t="shared" si="8"/>
        <v>4390.740000000002</v>
      </c>
      <c r="J21" s="15">
        <f t="shared" si="8"/>
        <v>-1747.8600000000006</v>
      </c>
      <c r="K21" s="15">
        <f t="shared" si="8"/>
        <v>6370</v>
      </c>
      <c r="L21" s="15">
        <f t="shared" si="8"/>
        <v>-8117.860000000002</v>
      </c>
      <c r="M21" s="15">
        <f t="shared" si="8"/>
        <v>1250.8899999999994</v>
      </c>
      <c r="N21" s="15">
        <f t="shared" si="8"/>
        <v>6120</v>
      </c>
      <c r="O21" s="15">
        <f t="shared" si="8"/>
        <v>-4869.110000000002</v>
      </c>
      <c r="P21" s="15">
        <f t="shared" si="8"/>
        <v>6120</v>
      </c>
      <c r="Q21" s="39" t="e">
        <f>M21-#REF!</f>
        <v>#REF!</v>
      </c>
    </row>
    <row r="22" spans="2:17" ht="12.75">
      <c r="B22" s="6"/>
      <c r="C22" s="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38"/>
    </row>
    <row r="23" spans="1:17" ht="12.75">
      <c r="A23" s="2">
        <v>805</v>
      </c>
      <c r="B23" s="6">
        <v>805</v>
      </c>
      <c r="C23" s="3" t="s">
        <v>11</v>
      </c>
      <c r="D23" s="22">
        <v>0</v>
      </c>
      <c r="E23" s="22">
        <v>0</v>
      </c>
      <c r="F23" s="22">
        <f>+E23-D23</f>
        <v>0</v>
      </c>
      <c r="G23" s="22">
        <v>0</v>
      </c>
      <c r="H23" s="22">
        <v>0</v>
      </c>
      <c r="I23" s="22">
        <f>G23-H23</f>
        <v>0</v>
      </c>
      <c r="J23" s="22">
        <v>0</v>
      </c>
      <c r="K23" s="22">
        <v>0</v>
      </c>
      <c r="L23" s="22">
        <f>J23-K23</f>
        <v>0</v>
      </c>
      <c r="M23" s="22">
        <v>-36.63</v>
      </c>
      <c r="N23" s="22">
        <v>0</v>
      </c>
      <c r="O23" s="22">
        <f>M23-N23</f>
        <v>-36.63</v>
      </c>
      <c r="P23" s="22">
        <v>0</v>
      </c>
      <c r="Q23" s="38" t="e">
        <f>M23-#REF!</f>
        <v>#REF!</v>
      </c>
    </row>
    <row r="24" spans="1:17" ht="12.75">
      <c r="A24" s="2">
        <v>815</v>
      </c>
      <c r="B24" s="6">
        <v>815</v>
      </c>
      <c r="C24" s="3" t="s">
        <v>10</v>
      </c>
      <c r="D24" s="22">
        <v>0</v>
      </c>
      <c r="E24" s="22">
        <v>0</v>
      </c>
      <c r="F24" s="22">
        <f>+E24-D24</f>
        <v>0</v>
      </c>
      <c r="G24" s="22">
        <v>0</v>
      </c>
      <c r="H24" s="22">
        <v>0</v>
      </c>
      <c r="I24" s="22">
        <f>G24-H24</f>
        <v>0</v>
      </c>
      <c r="J24" s="22">
        <v>0</v>
      </c>
      <c r="K24" s="22">
        <v>0</v>
      </c>
      <c r="L24" s="22">
        <f>J24-K24</f>
        <v>0</v>
      </c>
      <c r="M24" s="22">
        <v>0</v>
      </c>
      <c r="N24" s="22">
        <v>0</v>
      </c>
      <c r="O24" s="22">
        <f>M24-N24</f>
        <v>0</v>
      </c>
      <c r="P24" s="22">
        <v>0</v>
      </c>
      <c r="Q24" s="38" t="e">
        <f>M24-#REF!</f>
        <v>#REF!</v>
      </c>
    </row>
    <row r="25" spans="2:17" ht="12.75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</row>
    <row r="26" spans="1:17" ht="12.75">
      <c r="A26" s="12"/>
      <c r="B26" s="13"/>
      <c r="C26" s="16" t="s">
        <v>14</v>
      </c>
      <c r="D26" s="17">
        <f>D21+D23*-1-D24</f>
        <v>-22005.44</v>
      </c>
      <c r="E26" s="17">
        <f>E21+E23*-1-E24</f>
        <v>0</v>
      </c>
      <c r="F26" s="17">
        <f>D26-E26</f>
        <v>-22005.44</v>
      </c>
      <c r="G26" s="17">
        <f>G21+G23*-1-G24</f>
        <v>6390.740000000005</v>
      </c>
      <c r="H26" s="17">
        <f>H21+H23*-1-H24</f>
        <v>2000</v>
      </c>
      <c r="I26" s="17">
        <f>G26-H26</f>
        <v>4390.740000000005</v>
      </c>
      <c r="J26" s="17">
        <f>J21+J23*-1-J24</f>
        <v>-1747.8600000000006</v>
      </c>
      <c r="K26" s="17">
        <f>K21+K23*-1-K24</f>
        <v>6370</v>
      </c>
      <c r="L26" s="17">
        <f>J26-K26</f>
        <v>-8117.860000000001</v>
      </c>
      <c r="M26" s="17">
        <f>M21+M23*-1-M24</f>
        <v>1287.5199999999995</v>
      </c>
      <c r="N26" s="17">
        <f>N21+N23*-1-N24</f>
        <v>6120</v>
      </c>
      <c r="O26" s="17">
        <f>M26-N26</f>
        <v>-4832.4800000000005</v>
      </c>
      <c r="P26" s="17">
        <f>P21+P23*-1-P24</f>
        <v>6120</v>
      </c>
      <c r="Q26" s="40" t="e">
        <f>M26-#REF!</f>
        <v>#REF!</v>
      </c>
    </row>
    <row r="27" spans="5:17" ht="12.75"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5:17" ht="12.75"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4:17" ht="14.25">
      <c r="D29" s="10" t="s">
        <v>12</v>
      </c>
      <c r="E29" s="10" t="s">
        <v>13</v>
      </c>
      <c r="F29" s="10" t="s">
        <v>17</v>
      </c>
      <c r="G29" s="10" t="s">
        <v>12</v>
      </c>
      <c r="H29" s="10" t="s">
        <v>13</v>
      </c>
      <c r="I29" s="10" t="s">
        <v>17</v>
      </c>
      <c r="J29" s="10" t="s">
        <v>12</v>
      </c>
      <c r="K29" s="10" t="s">
        <v>13</v>
      </c>
      <c r="L29" s="10" t="s">
        <v>17</v>
      </c>
      <c r="M29" s="10" t="s">
        <v>12</v>
      </c>
      <c r="N29" s="10" t="s">
        <v>13</v>
      </c>
      <c r="O29" s="10" t="s">
        <v>17</v>
      </c>
      <c r="P29" s="10" t="s">
        <v>13</v>
      </c>
      <c r="Q29" s="10" t="s">
        <v>17</v>
      </c>
    </row>
    <row r="30" spans="1:17" ht="14.25">
      <c r="A30" s="7"/>
      <c r="B30" s="8"/>
      <c r="C30" s="5" t="s">
        <v>0</v>
      </c>
      <c r="D30" s="20" t="s">
        <v>144</v>
      </c>
      <c r="E30" s="20" t="s">
        <v>144</v>
      </c>
      <c r="F30" s="20" t="s">
        <v>144</v>
      </c>
      <c r="G30" s="20" t="s">
        <v>145</v>
      </c>
      <c r="H30" s="20" t="s">
        <v>145</v>
      </c>
      <c r="I30" s="20" t="s">
        <v>145</v>
      </c>
      <c r="J30" s="20" t="s">
        <v>146</v>
      </c>
      <c r="K30" s="20" t="s">
        <v>146</v>
      </c>
      <c r="L30" s="20" t="s">
        <v>146</v>
      </c>
      <c r="M30" s="20" t="s">
        <v>147</v>
      </c>
      <c r="N30" s="20" t="s">
        <v>147</v>
      </c>
      <c r="O30" s="20" t="s">
        <v>147</v>
      </c>
      <c r="P30" s="20">
        <v>2020</v>
      </c>
      <c r="Q30" s="20" t="s">
        <v>61</v>
      </c>
    </row>
    <row r="31" spans="1:17" ht="12.75">
      <c r="A31" s="23"/>
      <c r="B31" s="23"/>
      <c r="C31" s="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37"/>
    </row>
    <row r="32" spans="1:17" ht="12.75">
      <c r="A32" s="23">
        <v>3100</v>
      </c>
      <c r="B32" s="23">
        <v>3100</v>
      </c>
      <c r="C32" s="3" t="s">
        <v>64</v>
      </c>
      <c r="D32" s="22">
        <v>0</v>
      </c>
      <c r="E32" s="22">
        <v>0</v>
      </c>
      <c r="F32" s="22">
        <f aca="true" t="shared" si="9" ref="F32:F51">D32-E32</f>
        <v>0</v>
      </c>
      <c r="G32" s="22">
        <v>0</v>
      </c>
      <c r="H32" s="22">
        <v>0</v>
      </c>
      <c r="I32" s="22">
        <f aca="true" t="shared" si="10" ref="I32:I51">G32-H32</f>
        <v>0</v>
      </c>
      <c r="J32" s="22">
        <v>0</v>
      </c>
      <c r="K32" s="22">
        <v>0</v>
      </c>
      <c r="L32" s="22">
        <f aca="true" t="shared" si="11" ref="L32:L51">J32-K32</f>
        <v>0</v>
      </c>
      <c r="M32" s="22">
        <v>0</v>
      </c>
      <c r="N32" s="22">
        <v>0</v>
      </c>
      <c r="O32" s="22">
        <f aca="true" t="shared" si="12" ref="O32:O51">M32-N32</f>
        <v>0</v>
      </c>
      <c r="P32" s="22">
        <v>0</v>
      </c>
      <c r="Q32" s="38" t="e">
        <f>M32-#REF!</f>
        <v>#REF!</v>
      </c>
    </row>
    <row r="33" spans="1:17" ht="12.75">
      <c r="A33" s="23">
        <v>3120</v>
      </c>
      <c r="B33" s="23">
        <v>3120</v>
      </c>
      <c r="C33" s="3" t="s">
        <v>65</v>
      </c>
      <c r="D33" s="22">
        <v>0</v>
      </c>
      <c r="E33" s="22">
        <v>0</v>
      </c>
      <c r="F33" s="22">
        <f t="shared" si="9"/>
        <v>0</v>
      </c>
      <c r="G33" s="22">
        <v>0</v>
      </c>
      <c r="H33" s="22">
        <v>0</v>
      </c>
      <c r="I33" s="22">
        <f t="shared" si="10"/>
        <v>0</v>
      </c>
      <c r="J33" s="22">
        <v>0</v>
      </c>
      <c r="K33" s="22">
        <v>0</v>
      </c>
      <c r="L33" s="22">
        <f t="shared" si="11"/>
        <v>0</v>
      </c>
      <c r="M33" s="22">
        <v>0</v>
      </c>
      <c r="N33" s="22">
        <v>0</v>
      </c>
      <c r="O33" s="22">
        <f t="shared" si="12"/>
        <v>0</v>
      </c>
      <c r="P33" s="22">
        <v>0</v>
      </c>
      <c r="Q33" s="38" t="e">
        <f>M33-#REF!</f>
        <v>#REF!</v>
      </c>
    </row>
    <row r="34" spans="1:17" ht="12.75">
      <c r="A34" s="23">
        <v>3125</v>
      </c>
      <c r="B34" s="23">
        <v>3125</v>
      </c>
      <c r="C34" s="3" t="s">
        <v>66</v>
      </c>
      <c r="D34" s="22">
        <v>0</v>
      </c>
      <c r="E34" s="22">
        <v>0</v>
      </c>
      <c r="F34" s="22">
        <f t="shared" si="9"/>
        <v>0</v>
      </c>
      <c r="G34" s="22">
        <v>0</v>
      </c>
      <c r="H34" s="22">
        <v>0</v>
      </c>
      <c r="I34" s="22">
        <f t="shared" si="10"/>
        <v>0</v>
      </c>
      <c r="J34" s="22">
        <v>0</v>
      </c>
      <c r="K34" s="22">
        <v>0</v>
      </c>
      <c r="L34" s="22">
        <f t="shared" si="11"/>
        <v>0</v>
      </c>
      <c r="M34" s="22">
        <v>0</v>
      </c>
      <c r="N34" s="22">
        <v>0</v>
      </c>
      <c r="O34" s="22">
        <f t="shared" si="12"/>
        <v>0</v>
      </c>
      <c r="P34" s="22">
        <v>0</v>
      </c>
      <c r="Q34" s="38" t="e">
        <f>M34-#REF!</f>
        <v>#REF!</v>
      </c>
    </row>
    <row r="35" spans="1:17" ht="12.75">
      <c r="A35" s="23">
        <v>3130</v>
      </c>
      <c r="B35" s="23">
        <v>3130</v>
      </c>
      <c r="C35" s="3" t="s">
        <v>67</v>
      </c>
      <c r="D35" s="22">
        <v>0</v>
      </c>
      <c r="E35" s="22">
        <v>0</v>
      </c>
      <c r="F35" s="22">
        <f t="shared" si="9"/>
        <v>0</v>
      </c>
      <c r="G35" s="22">
        <v>14400</v>
      </c>
      <c r="H35" s="22">
        <v>25000</v>
      </c>
      <c r="I35" s="22">
        <f t="shared" si="10"/>
        <v>-10600</v>
      </c>
      <c r="J35" s="22">
        <v>15600</v>
      </c>
      <c r="K35" s="22">
        <v>34000</v>
      </c>
      <c r="L35" s="22">
        <f t="shared" si="11"/>
        <v>-18400</v>
      </c>
      <c r="M35" s="22">
        <v>17100</v>
      </c>
      <c r="N35" s="22">
        <v>34000</v>
      </c>
      <c r="O35" s="22">
        <f t="shared" si="12"/>
        <v>-16900</v>
      </c>
      <c r="P35" s="22">
        <v>34000</v>
      </c>
      <c r="Q35" s="38" t="e">
        <f>M35-#REF!</f>
        <v>#REF!</v>
      </c>
    </row>
    <row r="36" spans="1:17" ht="12.75">
      <c r="A36" s="23">
        <v>3200</v>
      </c>
      <c r="B36" s="23">
        <v>3200</v>
      </c>
      <c r="C36" s="3" t="s">
        <v>68</v>
      </c>
      <c r="D36" s="22">
        <v>0</v>
      </c>
      <c r="E36" s="22">
        <v>0</v>
      </c>
      <c r="F36" s="22">
        <f t="shared" si="9"/>
        <v>0</v>
      </c>
      <c r="G36" s="22">
        <v>0</v>
      </c>
      <c r="H36" s="22">
        <v>0</v>
      </c>
      <c r="I36" s="22">
        <f t="shared" si="10"/>
        <v>0</v>
      </c>
      <c r="J36" s="22">
        <v>0</v>
      </c>
      <c r="K36" s="22">
        <v>0</v>
      </c>
      <c r="L36" s="22">
        <f t="shared" si="11"/>
        <v>0</v>
      </c>
      <c r="M36" s="22">
        <v>0</v>
      </c>
      <c r="N36" s="22">
        <v>0</v>
      </c>
      <c r="O36" s="22">
        <f t="shared" si="12"/>
        <v>0</v>
      </c>
      <c r="P36" s="22">
        <v>0</v>
      </c>
      <c r="Q36" s="38" t="e">
        <f>M36-#REF!</f>
        <v>#REF!</v>
      </c>
    </row>
    <row r="37" spans="1:17" ht="12.75">
      <c r="A37" s="23">
        <v>3210</v>
      </c>
      <c r="B37" s="23">
        <v>3210</v>
      </c>
      <c r="C37" s="3" t="s">
        <v>69</v>
      </c>
      <c r="D37" s="22">
        <v>0</v>
      </c>
      <c r="E37" s="22">
        <v>0</v>
      </c>
      <c r="F37" s="22">
        <f t="shared" si="9"/>
        <v>0</v>
      </c>
      <c r="G37" s="22">
        <v>34320</v>
      </c>
      <c r="H37" s="22">
        <v>25000</v>
      </c>
      <c r="I37" s="22">
        <f t="shared" si="10"/>
        <v>9320</v>
      </c>
      <c r="J37" s="22">
        <v>24960</v>
      </c>
      <c r="K37" s="22">
        <v>25000</v>
      </c>
      <c r="L37" s="22">
        <f t="shared" si="11"/>
        <v>-40</v>
      </c>
      <c r="M37" s="22">
        <v>23400</v>
      </c>
      <c r="N37" s="22">
        <v>25000</v>
      </c>
      <c r="O37" s="22">
        <f t="shared" si="12"/>
        <v>-1600</v>
      </c>
      <c r="P37" s="22">
        <v>25000</v>
      </c>
      <c r="Q37" s="38" t="e">
        <f>M37-#REF!</f>
        <v>#REF!</v>
      </c>
    </row>
    <row r="38" spans="1:17" ht="12.75">
      <c r="A38" s="23">
        <v>3215</v>
      </c>
      <c r="B38" s="23">
        <v>3215</v>
      </c>
      <c r="C38" s="3" t="s">
        <v>70</v>
      </c>
      <c r="D38" s="22">
        <v>0</v>
      </c>
      <c r="E38" s="22">
        <v>0</v>
      </c>
      <c r="F38" s="22">
        <f t="shared" si="9"/>
        <v>0</v>
      </c>
      <c r="G38" s="22">
        <v>0</v>
      </c>
      <c r="H38" s="22">
        <v>0</v>
      </c>
      <c r="I38" s="22">
        <f t="shared" si="10"/>
        <v>0</v>
      </c>
      <c r="J38" s="22">
        <v>0</v>
      </c>
      <c r="K38" s="22">
        <v>0</v>
      </c>
      <c r="L38" s="22">
        <f t="shared" si="11"/>
        <v>0</v>
      </c>
      <c r="M38" s="22">
        <v>0</v>
      </c>
      <c r="N38" s="22">
        <v>0</v>
      </c>
      <c r="O38" s="22">
        <f t="shared" si="12"/>
        <v>0</v>
      </c>
      <c r="P38" s="22">
        <v>0</v>
      </c>
      <c r="Q38" s="38" t="e">
        <f>M38-#REF!</f>
        <v>#REF!</v>
      </c>
    </row>
    <row r="39" spans="1:17" ht="12.75">
      <c r="A39" s="23">
        <v>3217</v>
      </c>
      <c r="B39" s="23">
        <v>3217</v>
      </c>
      <c r="C39" s="3" t="s">
        <v>71</v>
      </c>
      <c r="D39" s="22">
        <v>0</v>
      </c>
      <c r="E39" s="22">
        <v>0</v>
      </c>
      <c r="F39" s="22">
        <f t="shared" si="9"/>
        <v>0</v>
      </c>
      <c r="G39" s="22">
        <v>0</v>
      </c>
      <c r="H39" s="22">
        <v>0</v>
      </c>
      <c r="I39" s="22">
        <f t="shared" si="10"/>
        <v>0</v>
      </c>
      <c r="J39" s="22">
        <v>0</v>
      </c>
      <c r="K39" s="22">
        <v>0</v>
      </c>
      <c r="L39" s="22">
        <f t="shared" si="11"/>
        <v>0</v>
      </c>
      <c r="M39" s="22">
        <v>0</v>
      </c>
      <c r="N39" s="22">
        <v>0</v>
      </c>
      <c r="O39" s="22">
        <f t="shared" si="12"/>
        <v>0</v>
      </c>
      <c r="P39" s="22">
        <v>0</v>
      </c>
      <c r="Q39" s="38" t="e">
        <f>M39-#REF!</f>
        <v>#REF!</v>
      </c>
    </row>
    <row r="40" spans="1:17" ht="12.75">
      <c r="A40" s="23">
        <v>3218</v>
      </c>
      <c r="B40" s="23">
        <v>3218</v>
      </c>
      <c r="C40" s="3" t="s">
        <v>72</v>
      </c>
      <c r="D40" s="22">
        <v>0</v>
      </c>
      <c r="E40" s="22">
        <v>0</v>
      </c>
      <c r="F40" s="22">
        <f t="shared" si="9"/>
        <v>0</v>
      </c>
      <c r="G40" s="22">
        <v>0</v>
      </c>
      <c r="H40" s="22">
        <v>0</v>
      </c>
      <c r="I40" s="22">
        <f t="shared" si="10"/>
        <v>0</v>
      </c>
      <c r="J40" s="22">
        <v>0</v>
      </c>
      <c r="K40" s="22">
        <v>0</v>
      </c>
      <c r="L40" s="22">
        <f t="shared" si="11"/>
        <v>0</v>
      </c>
      <c r="M40" s="22">
        <v>0</v>
      </c>
      <c r="N40" s="22">
        <v>0</v>
      </c>
      <c r="O40" s="22">
        <f t="shared" si="12"/>
        <v>0</v>
      </c>
      <c r="P40" s="22">
        <v>0</v>
      </c>
      <c r="Q40" s="38" t="e">
        <f>M40-#REF!</f>
        <v>#REF!</v>
      </c>
    </row>
    <row r="41" spans="1:17" ht="12.75">
      <c r="A41" s="23">
        <v>3220</v>
      </c>
      <c r="B41" s="23">
        <v>3220</v>
      </c>
      <c r="C41" s="3" t="s">
        <v>73</v>
      </c>
      <c r="D41" s="22">
        <v>0</v>
      </c>
      <c r="E41" s="22">
        <v>0</v>
      </c>
      <c r="F41" s="22">
        <f t="shared" si="9"/>
        <v>0</v>
      </c>
      <c r="G41" s="22">
        <v>0</v>
      </c>
      <c r="H41" s="22">
        <v>0</v>
      </c>
      <c r="I41" s="22">
        <f t="shared" si="10"/>
        <v>0</v>
      </c>
      <c r="J41" s="22">
        <v>0</v>
      </c>
      <c r="K41" s="22">
        <v>0</v>
      </c>
      <c r="L41" s="22">
        <f t="shared" si="11"/>
        <v>0</v>
      </c>
      <c r="M41" s="22">
        <v>0</v>
      </c>
      <c r="N41" s="22">
        <v>0</v>
      </c>
      <c r="O41" s="22">
        <f t="shared" si="12"/>
        <v>0</v>
      </c>
      <c r="P41" s="22">
        <v>0</v>
      </c>
      <c r="Q41" s="38" t="e">
        <f>M41-#REF!</f>
        <v>#REF!</v>
      </c>
    </row>
    <row r="42" spans="1:17" ht="12.75">
      <c r="A42" s="23">
        <v>3320</v>
      </c>
      <c r="B42" s="23">
        <v>3320</v>
      </c>
      <c r="C42" s="3" t="s">
        <v>74</v>
      </c>
      <c r="D42" s="22">
        <v>0</v>
      </c>
      <c r="E42" s="22">
        <v>0</v>
      </c>
      <c r="F42" s="22">
        <f t="shared" si="9"/>
        <v>0</v>
      </c>
      <c r="G42" s="22">
        <v>0</v>
      </c>
      <c r="H42" s="22">
        <v>0</v>
      </c>
      <c r="I42" s="22">
        <f t="shared" si="10"/>
        <v>0</v>
      </c>
      <c r="J42" s="22">
        <v>0</v>
      </c>
      <c r="K42" s="22">
        <v>0</v>
      </c>
      <c r="L42" s="22">
        <f t="shared" si="11"/>
        <v>0</v>
      </c>
      <c r="M42" s="22">
        <v>0</v>
      </c>
      <c r="N42" s="22">
        <v>0</v>
      </c>
      <c r="O42" s="22">
        <f t="shared" si="12"/>
        <v>0</v>
      </c>
      <c r="P42" s="22">
        <v>0</v>
      </c>
      <c r="Q42" s="38" t="e">
        <f>M42-#REF!</f>
        <v>#REF!</v>
      </c>
    </row>
    <row r="43" spans="1:17" ht="12.75">
      <c r="A43" s="23">
        <v>3321</v>
      </c>
      <c r="B43" s="23">
        <v>3321</v>
      </c>
      <c r="C43" s="3" t="s">
        <v>75</v>
      </c>
      <c r="D43" s="22">
        <v>0</v>
      </c>
      <c r="E43" s="22">
        <v>0</v>
      </c>
      <c r="F43" s="22">
        <f t="shared" si="9"/>
        <v>0</v>
      </c>
      <c r="G43" s="22">
        <v>0</v>
      </c>
      <c r="H43" s="22">
        <v>0</v>
      </c>
      <c r="I43" s="22">
        <f t="shared" si="10"/>
        <v>0</v>
      </c>
      <c r="J43" s="22">
        <v>0</v>
      </c>
      <c r="K43" s="22">
        <v>0</v>
      </c>
      <c r="L43" s="22">
        <f t="shared" si="11"/>
        <v>0</v>
      </c>
      <c r="M43" s="22">
        <v>0</v>
      </c>
      <c r="N43" s="22">
        <v>0</v>
      </c>
      <c r="O43" s="22">
        <f t="shared" si="12"/>
        <v>0</v>
      </c>
      <c r="P43" s="22">
        <v>0</v>
      </c>
      <c r="Q43" s="38" t="e">
        <f>M43-#REF!</f>
        <v>#REF!</v>
      </c>
    </row>
    <row r="44" spans="1:17" ht="12.75">
      <c r="A44" s="23">
        <v>3325</v>
      </c>
      <c r="B44" s="23">
        <v>3325</v>
      </c>
      <c r="C44" s="3" t="s">
        <v>22</v>
      </c>
      <c r="D44" s="22">
        <v>0</v>
      </c>
      <c r="E44" s="22">
        <v>0</v>
      </c>
      <c r="F44" s="22">
        <f t="shared" si="9"/>
        <v>0</v>
      </c>
      <c r="G44" s="22">
        <v>0</v>
      </c>
      <c r="H44" s="22">
        <v>0</v>
      </c>
      <c r="I44" s="22">
        <f t="shared" si="10"/>
        <v>0</v>
      </c>
      <c r="J44" s="22">
        <v>0</v>
      </c>
      <c r="K44" s="22">
        <v>0</v>
      </c>
      <c r="L44" s="22">
        <f t="shared" si="11"/>
        <v>0</v>
      </c>
      <c r="M44" s="22">
        <v>0</v>
      </c>
      <c r="N44" s="22">
        <v>0</v>
      </c>
      <c r="O44" s="22">
        <f t="shared" si="12"/>
        <v>0</v>
      </c>
      <c r="P44" s="22">
        <v>0</v>
      </c>
      <c r="Q44" s="38" t="e">
        <f>M44-#REF!</f>
        <v>#REF!</v>
      </c>
    </row>
    <row r="45" spans="1:17" ht="12.75">
      <c r="A45" s="23">
        <v>3350</v>
      </c>
      <c r="B45" s="23">
        <v>3350</v>
      </c>
      <c r="C45" s="3" t="s">
        <v>76</v>
      </c>
      <c r="D45" s="22">
        <v>0</v>
      </c>
      <c r="E45" s="22">
        <v>0</v>
      </c>
      <c r="F45" s="22">
        <f t="shared" si="9"/>
        <v>0</v>
      </c>
      <c r="G45" s="22">
        <v>0</v>
      </c>
      <c r="H45" s="22">
        <v>300</v>
      </c>
      <c r="I45" s="22">
        <f t="shared" si="10"/>
        <v>-300</v>
      </c>
      <c r="J45" s="22">
        <v>240</v>
      </c>
      <c r="K45" s="22">
        <v>800</v>
      </c>
      <c r="L45" s="22">
        <f t="shared" si="11"/>
        <v>-560</v>
      </c>
      <c r="M45" s="22">
        <v>240</v>
      </c>
      <c r="N45" s="22">
        <v>800</v>
      </c>
      <c r="O45" s="22">
        <f t="shared" si="12"/>
        <v>-560</v>
      </c>
      <c r="P45" s="22">
        <v>800</v>
      </c>
      <c r="Q45" s="38" t="e">
        <f>M45-#REF!</f>
        <v>#REF!</v>
      </c>
    </row>
    <row r="46" spans="1:17" ht="12.75">
      <c r="A46" s="23">
        <v>3360</v>
      </c>
      <c r="B46" s="23">
        <v>3360</v>
      </c>
      <c r="C46" s="3" t="s">
        <v>77</v>
      </c>
      <c r="D46" s="22">
        <v>0</v>
      </c>
      <c r="E46" s="22">
        <v>0</v>
      </c>
      <c r="F46" s="22">
        <f t="shared" si="9"/>
        <v>0</v>
      </c>
      <c r="G46" s="22">
        <v>0</v>
      </c>
      <c r="H46" s="22">
        <v>0</v>
      </c>
      <c r="I46" s="22">
        <f t="shared" si="10"/>
        <v>0</v>
      </c>
      <c r="J46" s="22">
        <v>0</v>
      </c>
      <c r="K46" s="22">
        <v>0</v>
      </c>
      <c r="L46" s="22">
        <f t="shared" si="11"/>
        <v>0</v>
      </c>
      <c r="M46" s="22">
        <v>0</v>
      </c>
      <c r="N46" s="22">
        <v>0</v>
      </c>
      <c r="O46" s="22">
        <f t="shared" si="12"/>
        <v>0</v>
      </c>
      <c r="P46" s="22">
        <v>0</v>
      </c>
      <c r="Q46" s="38" t="e">
        <f>M46-#REF!</f>
        <v>#REF!</v>
      </c>
    </row>
    <row r="47" spans="1:17" ht="12.75">
      <c r="A47" s="23">
        <v>3440</v>
      </c>
      <c r="B47" s="23">
        <v>3440</v>
      </c>
      <c r="C47" s="3" t="s">
        <v>27</v>
      </c>
      <c r="D47" s="22">
        <v>0</v>
      </c>
      <c r="E47" s="22">
        <v>0</v>
      </c>
      <c r="F47" s="22">
        <f t="shared" si="9"/>
        <v>0</v>
      </c>
      <c r="G47" s="22">
        <v>0</v>
      </c>
      <c r="H47" s="22">
        <v>0</v>
      </c>
      <c r="I47" s="22">
        <f t="shared" si="10"/>
        <v>0</v>
      </c>
      <c r="J47" s="22">
        <v>0</v>
      </c>
      <c r="K47" s="22">
        <v>0</v>
      </c>
      <c r="L47" s="22">
        <f t="shared" si="11"/>
        <v>0</v>
      </c>
      <c r="M47" s="22">
        <v>0</v>
      </c>
      <c r="N47" s="22">
        <v>0</v>
      </c>
      <c r="O47" s="22">
        <f t="shared" si="12"/>
        <v>0</v>
      </c>
      <c r="P47" s="22">
        <v>0</v>
      </c>
      <c r="Q47" s="38" t="e">
        <f>M47-#REF!</f>
        <v>#REF!</v>
      </c>
    </row>
    <row r="48" spans="1:17" ht="12.75">
      <c r="A48" s="23">
        <v>3500</v>
      </c>
      <c r="B48" s="23">
        <v>3500</v>
      </c>
      <c r="C48" s="3" t="s">
        <v>23</v>
      </c>
      <c r="D48" s="22">
        <v>0</v>
      </c>
      <c r="E48" s="22">
        <v>0</v>
      </c>
      <c r="F48" s="22">
        <f t="shared" si="9"/>
        <v>0</v>
      </c>
      <c r="G48" s="22">
        <v>0</v>
      </c>
      <c r="H48" s="22">
        <v>0</v>
      </c>
      <c r="I48" s="22">
        <f t="shared" si="10"/>
        <v>0</v>
      </c>
      <c r="J48" s="22">
        <v>0</v>
      </c>
      <c r="K48" s="22">
        <v>0</v>
      </c>
      <c r="L48" s="22">
        <f t="shared" si="11"/>
        <v>0</v>
      </c>
      <c r="M48" s="22">
        <v>0</v>
      </c>
      <c r="N48" s="22">
        <v>0</v>
      </c>
      <c r="O48" s="22">
        <f t="shared" si="12"/>
        <v>0</v>
      </c>
      <c r="P48" s="22">
        <v>0</v>
      </c>
      <c r="Q48" s="38" t="e">
        <f>M48-#REF!</f>
        <v>#REF!</v>
      </c>
    </row>
    <row r="49" spans="1:17" ht="12.75">
      <c r="A49" s="23">
        <v>3605</v>
      </c>
      <c r="B49" s="23">
        <v>3605</v>
      </c>
      <c r="C49" s="3" t="s">
        <v>78</v>
      </c>
      <c r="D49" s="22">
        <v>0</v>
      </c>
      <c r="E49" s="22">
        <v>0</v>
      </c>
      <c r="F49" s="22">
        <f t="shared" si="9"/>
        <v>0</v>
      </c>
      <c r="G49" s="22">
        <v>0</v>
      </c>
      <c r="H49" s="22">
        <v>0</v>
      </c>
      <c r="I49" s="22">
        <f t="shared" si="10"/>
        <v>0</v>
      </c>
      <c r="J49" s="22">
        <v>0</v>
      </c>
      <c r="K49" s="22">
        <v>0</v>
      </c>
      <c r="L49" s="22">
        <f t="shared" si="11"/>
        <v>0</v>
      </c>
      <c r="M49" s="22">
        <v>0</v>
      </c>
      <c r="N49" s="22">
        <v>0</v>
      </c>
      <c r="O49" s="22">
        <f t="shared" si="12"/>
        <v>0</v>
      </c>
      <c r="P49" s="22">
        <v>0</v>
      </c>
      <c r="Q49" s="38" t="e">
        <f>M49-#REF!</f>
        <v>#REF!</v>
      </c>
    </row>
    <row r="50" spans="1:17" ht="12.75">
      <c r="A50" s="23">
        <v>3610</v>
      </c>
      <c r="B50" s="23">
        <v>3610</v>
      </c>
      <c r="C50" s="3" t="s">
        <v>79</v>
      </c>
      <c r="D50" s="22">
        <v>0</v>
      </c>
      <c r="E50" s="22">
        <v>0</v>
      </c>
      <c r="F50" s="22">
        <f t="shared" si="9"/>
        <v>0</v>
      </c>
      <c r="G50" s="22">
        <v>0</v>
      </c>
      <c r="H50" s="22">
        <v>0</v>
      </c>
      <c r="I50" s="22">
        <f t="shared" si="10"/>
        <v>0</v>
      </c>
      <c r="J50" s="22">
        <v>0</v>
      </c>
      <c r="K50" s="22">
        <v>0</v>
      </c>
      <c r="L50" s="22">
        <f t="shared" si="11"/>
        <v>0</v>
      </c>
      <c r="M50" s="22">
        <v>0</v>
      </c>
      <c r="N50" s="22">
        <v>0</v>
      </c>
      <c r="O50" s="22">
        <f t="shared" si="12"/>
        <v>0</v>
      </c>
      <c r="P50" s="22">
        <v>0</v>
      </c>
      <c r="Q50" s="38" t="e">
        <f>M50-#REF!</f>
        <v>#REF!</v>
      </c>
    </row>
    <row r="51" spans="1:17" ht="12.75">
      <c r="A51" s="23"/>
      <c r="B51" s="23"/>
      <c r="C51" s="14" t="s">
        <v>6</v>
      </c>
      <c r="D51" s="15">
        <f>SUM(D32:D50)</f>
        <v>0</v>
      </c>
      <c r="E51" s="15">
        <f>SUM(E32:E50)</f>
        <v>0</v>
      </c>
      <c r="F51" s="15">
        <f t="shared" si="9"/>
        <v>0</v>
      </c>
      <c r="G51" s="15">
        <f>SUM(G32:G50)</f>
        <v>48720</v>
      </c>
      <c r="H51" s="15">
        <f>SUM(H32:H50)</f>
        <v>50300</v>
      </c>
      <c r="I51" s="15">
        <f t="shared" si="10"/>
        <v>-1580</v>
      </c>
      <c r="J51" s="15">
        <f>SUM(J32:J50)</f>
        <v>40800</v>
      </c>
      <c r="K51" s="15">
        <f>SUM(K32:K50)</f>
        <v>59800</v>
      </c>
      <c r="L51" s="15">
        <f t="shared" si="11"/>
        <v>-19000</v>
      </c>
      <c r="M51" s="15">
        <f>SUM(M32:M50)</f>
        <v>40740</v>
      </c>
      <c r="N51" s="15">
        <f>SUM(N32:N50)</f>
        <v>59800</v>
      </c>
      <c r="O51" s="15">
        <f t="shared" si="12"/>
        <v>-19060</v>
      </c>
      <c r="P51" s="15">
        <f>SUM(P32:P50)</f>
        <v>59800</v>
      </c>
      <c r="Q51" s="39" t="e">
        <f>M51-#REF!</f>
        <v>#REF!</v>
      </c>
    </row>
    <row r="52" spans="1:17" ht="12.75">
      <c r="A52" s="23"/>
      <c r="B52" s="23"/>
      <c r="C52" s="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38"/>
    </row>
    <row r="53" spans="1:17" ht="12.75">
      <c r="A53" s="23">
        <v>3240</v>
      </c>
      <c r="B53" s="23">
        <v>3240</v>
      </c>
      <c r="C53" s="3" t="s">
        <v>80</v>
      </c>
      <c r="D53" s="22">
        <v>0</v>
      </c>
      <c r="E53" s="22">
        <v>0</v>
      </c>
      <c r="F53" s="22">
        <f aca="true" t="shared" si="13" ref="F53:F59">D53-E53</f>
        <v>0</v>
      </c>
      <c r="G53" s="22">
        <v>0</v>
      </c>
      <c r="H53" s="22">
        <v>0</v>
      </c>
      <c r="I53" s="22">
        <f aca="true" t="shared" si="14" ref="I53:I59">G53-H53</f>
        <v>0</v>
      </c>
      <c r="J53" s="22">
        <v>0</v>
      </c>
      <c r="K53" s="22">
        <v>0</v>
      </c>
      <c r="L53" s="22">
        <f aca="true" t="shared" si="15" ref="L53:L59">J53-K53</f>
        <v>0</v>
      </c>
      <c r="M53" s="22">
        <v>0</v>
      </c>
      <c r="N53" s="22">
        <v>0</v>
      </c>
      <c r="O53" s="22">
        <f aca="true" t="shared" si="16" ref="O53:O59">M53-N53</f>
        <v>0</v>
      </c>
      <c r="P53" s="22">
        <v>0</v>
      </c>
      <c r="Q53" s="38" t="e">
        <f>M53-#REF!</f>
        <v>#REF!</v>
      </c>
    </row>
    <row r="54" spans="1:17" ht="12.75">
      <c r="A54" s="23">
        <v>3441</v>
      </c>
      <c r="B54" s="23">
        <v>3441</v>
      </c>
      <c r="C54" s="3" t="s">
        <v>81</v>
      </c>
      <c r="D54" s="22">
        <v>0</v>
      </c>
      <c r="E54" s="22">
        <v>0</v>
      </c>
      <c r="F54" s="22">
        <f t="shared" si="13"/>
        <v>0</v>
      </c>
      <c r="G54" s="22">
        <v>0</v>
      </c>
      <c r="H54" s="22">
        <v>0</v>
      </c>
      <c r="I54" s="22">
        <f t="shared" si="14"/>
        <v>0</v>
      </c>
      <c r="J54" s="22">
        <v>0</v>
      </c>
      <c r="K54" s="22">
        <v>0</v>
      </c>
      <c r="L54" s="22">
        <f t="shared" si="15"/>
        <v>0</v>
      </c>
      <c r="M54" s="22">
        <v>3085</v>
      </c>
      <c r="N54" s="22">
        <v>0</v>
      </c>
      <c r="O54" s="22">
        <f t="shared" si="16"/>
        <v>3085</v>
      </c>
      <c r="P54" s="22">
        <v>0</v>
      </c>
      <c r="Q54" s="38" t="e">
        <f>M54-#REF!</f>
        <v>#REF!</v>
      </c>
    </row>
    <row r="55" spans="1:17" ht="12.75">
      <c r="A55" s="23">
        <v>3461</v>
      </c>
      <c r="B55" s="23">
        <v>3461</v>
      </c>
      <c r="C55" s="3" t="s">
        <v>82</v>
      </c>
      <c r="D55" s="22">
        <v>0</v>
      </c>
      <c r="E55" s="22">
        <v>0</v>
      </c>
      <c r="F55" s="22">
        <f t="shared" si="13"/>
        <v>0</v>
      </c>
      <c r="G55" s="22">
        <v>0</v>
      </c>
      <c r="H55" s="22">
        <v>0</v>
      </c>
      <c r="I55" s="22">
        <f t="shared" si="14"/>
        <v>0</v>
      </c>
      <c r="J55" s="22">
        <v>13628</v>
      </c>
      <c r="K55" s="22">
        <v>17000</v>
      </c>
      <c r="L55" s="22">
        <f t="shared" si="15"/>
        <v>-3372</v>
      </c>
      <c r="M55" s="22">
        <v>13628</v>
      </c>
      <c r="N55" s="22">
        <v>17000</v>
      </c>
      <c r="O55" s="22">
        <f t="shared" si="16"/>
        <v>-3372</v>
      </c>
      <c r="P55" s="22">
        <v>17000</v>
      </c>
      <c r="Q55" s="38" t="e">
        <f>M55-#REF!</f>
        <v>#REF!</v>
      </c>
    </row>
    <row r="56" spans="1:17" ht="12.75">
      <c r="A56" s="23">
        <v>3630</v>
      </c>
      <c r="B56" s="23">
        <v>3630</v>
      </c>
      <c r="C56" s="3" t="s">
        <v>83</v>
      </c>
      <c r="D56" s="22">
        <v>0</v>
      </c>
      <c r="E56" s="22">
        <v>0</v>
      </c>
      <c r="F56" s="22">
        <f t="shared" si="13"/>
        <v>0</v>
      </c>
      <c r="G56" s="22">
        <v>0</v>
      </c>
      <c r="H56" s="22">
        <v>0</v>
      </c>
      <c r="I56" s="22">
        <f t="shared" si="14"/>
        <v>0</v>
      </c>
      <c r="J56" s="22">
        <v>0</v>
      </c>
      <c r="K56" s="22">
        <v>0</v>
      </c>
      <c r="L56" s="22">
        <f t="shared" si="15"/>
        <v>0</v>
      </c>
      <c r="M56" s="22">
        <v>0</v>
      </c>
      <c r="N56" s="22">
        <v>0</v>
      </c>
      <c r="O56" s="22">
        <f t="shared" si="16"/>
        <v>0</v>
      </c>
      <c r="P56" s="22">
        <v>0</v>
      </c>
      <c r="Q56" s="38" t="e">
        <f>M56-#REF!</f>
        <v>#REF!</v>
      </c>
    </row>
    <row r="57" spans="1:17" ht="12.75">
      <c r="A57" s="23">
        <v>3800</v>
      </c>
      <c r="B57" s="23">
        <v>3800</v>
      </c>
      <c r="C57" s="3" t="s">
        <v>161</v>
      </c>
      <c r="D57" s="22">
        <v>0</v>
      </c>
      <c r="E57" s="22">
        <v>0</v>
      </c>
      <c r="F57" s="22">
        <f>D57-E57</f>
        <v>0</v>
      </c>
      <c r="G57" s="22">
        <v>0</v>
      </c>
      <c r="H57" s="22">
        <v>0</v>
      </c>
      <c r="I57" s="22">
        <f>G57-H57</f>
        <v>0</v>
      </c>
      <c r="J57" s="22">
        <v>0</v>
      </c>
      <c r="K57" s="22">
        <v>0</v>
      </c>
      <c r="L57" s="22">
        <f>J57-K57</f>
        <v>0</v>
      </c>
      <c r="M57" s="22">
        <v>0</v>
      </c>
      <c r="N57" s="22">
        <v>0</v>
      </c>
      <c r="O57" s="22">
        <f>M57-N57</f>
        <v>0</v>
      </c>
      <c r="P57" s="22">
        <v>0</v>
      </c>
      <c r="Q57" s="38" t="e">
        <f>M57-#REF!</f>
        <v>#REF!</v>
      </c>
    </row>
    <row r="58" spans="1:17" ht="12.75">
      <c r="A58" s="23">
        <v>3990</v>
      </c>
      <c r="B58" s="23">
        <v>3990</v>
      </c>
      <c r="C58" s="3" t="s">
        <v>84</v>
      </c>
      <c r="D58" s="22">
        <v>0</v>
      </c>
      <c r="E58" s="22">
        <v>0</v>
      </c>
      <c r="F58" s="22">
        <f t="shared" si="13"/>
        <v>0</v>
      </c>
      <c r="G58" s="22">
        <v>0</v>
      </c>
      <c r="H58" s="22">
        <v>0</v>
      </c>
      <c r="I58" s="22">
        <f t="shared" si="14"/>
        <v>0</v>
      </c>
      <c r="J58" s="22">
        <v>0</v>
      </c>
      <c r="K58" s="22">
        <v>0</v>
      </c>
      <c r="L58" s="22">
        <f t="shared" si="15"/>
        <v>0</v>
      </c>
      <c r="M58" s="22">
        <v>1300</v>
      </c>
      <c r="N58" s="22">
        <v>0</v>
      </c>
      <c r="O58" s="22">
        <f t="shared" si="16"/>
        <v>1300</v>
      </c>
      <c r="P58" s="22">
        <v>0</v>
      </c>
      <c r="Q58" s="38" t="e">
        <f>M58-#REF!</f>
        <v>#REF!</v>
      </c>
    </row>
    <row r="59" spans="1:17" ht="12.75">
      <c r="A59" s="23">
        <v>3995</v>
      </c>
      <c r="B59" s="23">
        <v>3995</v>
      </c>
      <c r="C59" s="3" t="s">
        <v>28</v>
      </c>
      <c r="D59" s="22">
        <v>0</v>
      </c>
      <c r="E59" s="22">
        <v>0</v>
      </c>
      <c r="F59" s="22">
        <f t="shared" si="13"/>
        <v>0</v>
      </c>
      <c r="G59" s="22">
        <v>0</v>
      </c>
      <c r="H59" s="22">
        <v>0</v>
      </c>
      <c r="I59" s="22">
        <f t="shared" si="14"/>
        <v>0</v>
      </c>
      <c r="J59" s="22">
        <v>0</v>
      </c>
      <c r="K59" s="22">
        <v>0</v>
      </c>
      <c r="L59" s="22">
        <f t="shared" si="15"/>
        <v>0</v>
      </c>
      <c r="M59" s="22">
        <v>0</v>
      </c>
      <c r="N59" s="22">
        <v>0</v>
      </c>
      <c r="O59" s="22">
        <f t="shared" si="16"/>
        <v>0</v>
      </c>
      <c r="P59" s="22">
        <v>0</v>
      </c>
      <c r="Q59" s="38" t="e">
        <f>M59-#REF!</f>
        <v>#REF!</v>
      </c>
    </row>
    <row r="60" spans="1:17" ht="12.75">
      <c r="A60" s="23"/>
      <c r="B60" s="23"/>
      <c r="C60" s="14" t="s">
        <v>15</v>
      </c>
      <c r="D60" s="15">
        <f>SUM(D53:D59)</f>
        <v>0</v>
      </c>
      <c r="E60" s="15">
        <f aca="true" t="shared" si="17" ref="E60:P60">SUM(E53:E59)</f>
        <v>0</v>
      </c>
      <c r="F60" s="15">
        <f t="shared" si="17"/>
        <v>0</v>
      </c>
      <c r="G60" s="15">
        <f t="shared" si="17"/>
        <v>0</v>
      </c>
      <c r="H60" s="15">
        <f t="shared" si="17"/>
        <v>0</v>
      </c>
      <c r="I60" s="15">
        <f t="shared" si="17"/>
        <v>0</v>
      </c>
      <c r="J60" s="15">
        <f t="shared" si="17"/>
        <v>13628</v>
      </c>
      <c r="K60" s="15">
        <f t="shared" si="17"/>
        <v>17000</v>
      </c>
      <c r="L60" s="15">
        <f t="shared" si="17"/>
        <v>-3372</v>
      </c>
      <c r="M60" s="15">
        <f t="shared" si="17"/>
        <v>18013</v>
      </c>
      <c r="N60" s="15">
        <f t="shared" si="17"/>
        <v>17000</v>
      </c>
      <c r="O60" s="15">
        <f t="shared" si="17"/>
        <v>1013</v>
      </c>
      <c r="P60" s="15">
        <f t="shared" si="17"/>
        <v>17000</v>
      </c>
      <c r="Q60" s="39" t="e">
        <f>M60-#REF!</f>
        <v>#REF!</v>
      </c>
    </row>
    <row r="61" spans="1:17" ht="12.75">
      <c r="A61" s="19"/>
      <c r="B61" s="19"/>
      <c r="C61" s="14" t="s">
        <v>2</v>
      </c>
      <c r="D61" s="15">
        <f>D51+D60</f>
        <v>0</v>
      </c>
      <c r="E61" s="15">
        <f aca="true" t="shared" si="18" ref="E61:P61">E51+E60</f>
        <v>0</v>
      </c>
      <c r="F61" s="15">
        <f t="shared" si="18"/>
        <v>0</v>
      </c>
      <c r="G61" s="15">
        <f t="shared" si="18"/>
        <v>48720</v>
      </c>
      <c r="H61" s="15">
        <f t="shared" si="18"/>
        <v>50300</v>
      </c>
      <c r="I61" s="15">
        <f t="shared" si="18"/>
        <v>-1580</v>
      </c>
      <c r="J61" s="15">
        <f t="shared" si="18"/>
        <v>54428</v>
      </c>
      <c r="K61" s="15">
        <f t="shared" si="18"/>
        <v>76800</v>
      </c>
      <c r="L61" s="15">
        <f t="shared" si="18"/>
        <v>-22372</v>
      </c>
      <c r="M61" s="15">
        <f t="shared" si="18"/>
        <v>58753</v>
      </c>
      <c r="N61" s="15">
        <f t="shared" si="18"/>
        <v>76800</v>
      </c>
      <c r="O61" s="15">
        <f t="shared" si="18"/>
        <v>-18047</v>
      </c>
      <c r="P61" s="15">
        <f t="shared" si="18"/>
        <v>76800</v>
      </c>
      <c r="Q61" s="39" t="e">
        <f>M61-#REF!</f>
        <v>#REF!</v>
      </c>
    </row>
    <row r="62" spans="1:17" ht="12.75">
      <c r="A62" s="23"/>
      <c r="B62" s="23"/>
      <c r="C62" s="3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38"/>
    </row>
    <row r="63" spans="1:17" ht="12.75">
      <c r="A63" s="23">
        <v>4220</v>
      </c>
      <c r="B63" s="23">
        <v>4220</v>
      </c>
      <c r="C63" s="3" t="s">
        <v>86</v>
      </c>
      <c r="D63" s="22">
        <v>0</v>
      </c>
      <c r="E63" s="22">
        <v>0</v>
      </c>
      <c r="F63" s="22">
        <f aca="true" t="shared" si="19" ref="F63:F75">+E63-D63</f>
        <v>0</v>
      </c>
      <c r="G63" s="22">
        <v>5460</v>
      </c>
      <c r="H63" s="22">
        <v>0</v>
      </c>
      <c r="I63" s="22">
        <f aca="true" t="shared" si="20" ref="I63:I74">G63-H63</f>
        <v>5460</v>
      </c>
      <c r="J63" s="22">
        <v>13960</v>
      </c>
      <c r="K63" s="22">
        <v>7000</v>
      </c>
      <c r="L63" s="22">
        <f aca="true" t="shared" si="21" ref="L63:L74">J63-K63</f>
        <v>6960</v>
      </c>
      <c r="M63" s="22">
        <v>13960</v>
      </c>
      <c r="N63" s="22">
        <v>7000</v>
      </c>
      <c r="O63" s="22">
        <f aca="true" t="shared" si="22" ref="O63:O74">M63-N63</f>
        <v>6960</v>
      </c>
      <c r="P63" s="22">
        <v>7000</v>
      </c>
      <c r="Q63" s="38" t="e">
        <f>M63-#REF!</f>
        <v>#REF!</v>
      </c>
    </row>
    <row r="64" spans="1:17" ht="12.75">
      <c r="A64" s="23">
        <v>4221</v>
      </c>
      <c r="B64" s="23">
        <v>4221</v>
      </c>
      <c r="C64" s="3" t="s">
        <v>29</v>
      </c>
      <c r="D64" s="22">
        <v>0</v>
      </c>
      <c r="E64" s="22">
        <v>0</v>
      </c>
      <c r="F64" s="22">
        <f t="shared" si="19"/>
        <v>0</v>
      </c>
      <c r="G64" s="22">
        <v>0</v>
      </c>
      <c r="H64" s="22">
        <v>0</v>
      </c>
      <c r="I64" s="22">
        <f t="shared" si="20"/>
        <v>0</v>
      </c>
      <c r="J64" s="22">
        <v>0</v>
      </c>
      <c r="K64" s="22">
        <v>0</v>
      </c>
      <c r="L64" s="22">
        <f t="shared" si="21"/>
        <v>0</v>
      </c>
      <c r="M64" s="22">
        <v>0</v>
      </c>
      <c r="N64" s="22">
        <v>0</v>
      </c>
      <c r="O64" s="22">
        <f t="shared" si="22"/>
        <v>0</v>
      </c>
      <c r="P64" s="22">
        <v>0</v>
      </c>
      <c r="Q64" s="38" t="e">
        <f>M64-#REF!</f>
        <v>#REF!</v>
      </c>
    </row>
    <row r="65" spans="1:17" ht="12.75">
      <c r="A65" s="23">
        <v>4230</v>
      </c>
      <c r="B65" s="23">
        <v>4230</v>
      </c>
      <c r="C65" s="3" t="s">
        <v>170</v>
      </c>
      <c r="D65" s="22">
        <v>0</v>
      </c>
      <c r="E65" s="22">
        <v>0</v>
      </c>
      <c r="F65" s="22">
        <f t="shared" si="19"/>
        <v>0</v>
      </c>
      <c r="G65" s="22">
        <v>0</v>
      </c>
      <c r="H65" s="22">
        <v>0</v>
      </c>
      <c r="I65" s="22">
        <f>G65-H65</f>
        <v>0</v>
      </c>
      <c r="J65" s="22">
        <v>0</v>
      </c>
      <c r="K65" s="22">
        <v>0</v>
      </c>
      <c r="L65" s="22">
        <f>J65-K65</f>
        <v>0</v>
      </c>
      <c r="M65" s="22">
        <v>0</v>
      </c>
      <c r="N65" s="22">
        <v>0</v>
      </c>
      <c r="O65" s="22">
        <f>M65-N65</f>
        <v>0</v>
      </c>
      <c r="P65" s="22">
        <v>0</v>
      </c>
      <c r="Q65" s="38" t="e">
        <f>M65-#REF!</f>
        <v>#REF!</v>
      </c>
    </row>
    <row r="66" spans="1:17" ht="12.75">
      <c r="A66" s="23">
        <v>4241</v>
      </c>
      <c r="B66" s="23">
        <v>4241</v>
      </c>
      <c r="C66" s="3" t="s">
        <v>88</v>
      </c>
      <c r="D66" s="22">
        <v>4990.55</v>
      </c>
      <c r="E66" s="22">
        <v>0</v>
      </c>
      <c r="F66" s="22">
        <f t="shared" si="19"/>
        <v>-4990.55</v>
      </c>
      <c r="G66" s="22">
        <v>4990.55</v>
      </c>
      <c r="H66" s="22">
        <v>7500</v>
      </c>
      <c r="I66" s="22">
        <f t="shared" si="20"/>
        <v>-2509.45</v>
      </c>
      <c r="J66" s="22">
        <v>4990.55</v>
      </c>
      <c r="K66" s="22">
        <v>15000</v>
      </c>
      <c r="L66" s="22">
        <f t="shared" si="21"/>
        <v>-10009.45</v>
      </c>
      <c r="M66" s="22">
        <v>4990.55</v>
      </c>
      <c r="N66" s="22">
        <v>15000</v>
      </c>
      <c r="O66" s="22">
        <f t="shared" si="22"/>
        <v>-10009.45</v>
      </c>
      <c r="P66" s="22">
        <v>15000</v>
      </c>
      <c r="Q66" s="38" t="e">
        <f>M66-#REF!</f>
        <v>#REF!</v>
      </c>
    </row>
    <row r="67" spans="1:17" ht="12.75">
      <c r="A67" s="23">
        <v>4280</v>
      </c>
      <c r="B67" s="23">
        <v>4280</v>
      </c>
      <c r="C67" s="3" t="s">
        <v>90</v>
      </c>
      <c r="D67" s="22">
        <v>0</v>
      </c>
      <c r="E67" s="22">
        <v>0</v>
      </c>
      <c r="F67" s="22">
        <f t="shared" si="19"/>
        <v>0</v>
      </c>
      <c r="G67" s="22">
        <v>0</v>
      </c>
      <c r="H67" s="22">
        <v>0</v>
      </c>
      <c r="I67" s="22">
        <f t="shared" si="20"/>
        <v>0</v>
      </c>
      <c r="J67" s="22">
        <v>0</v>
      </c>
      <c r="K67" s="22">
        <v>0</v>
      </c>
      <c r="L67" s="22">
        <f t="shared" si="21"/>
        <v>0</v>
      </c>
      <c r="M67" s="22">
        <v>1300</v>
      </c>
      <c r="N67" s="22">
        <v>0</v>
      </c>
      <c r="O67" s="22">
        <f t="shared" si="22"/>
        <v>1300</v>
      </c>
      <c r="P67" s="22">
        <v>0</v>
      </c>
      <c r="Q67" s="38" t="e">
        <f>M67-#REF!</f>
        <v>#REF!</v>
      </c>
    </row>
    <row r="68" spans="1:17" ht="12.75">
      <c r="A68" s="23">
        <v>6550</v>
      </c>
      <c r="B68" s="23">
        <v>6550</v>
      </c>
      <c r="C68" s="3" t="s">
        <v>111</v>
      </c>
      <c r="D68" s="22">
        <v>0</v>
      </c>
      <c r="E68" s="22">
        <v>0</v>
      </c>
      <c r="F68" s="22">
        <f t="shared" si="19"/>
        <v>0</v>
      </c>
      <c r="G68" s="22">
        <v>0</v>
      </c>
      <c r="H68" s="22">
        <v>0</v>
      </c>
      <c r="I68" s="22">
        <f t="shared" si="20"/>
        <v>0</v>
      </c>
      <c r="J68" s="22">
        <v>4770</v>
      </c>
      <c r="K68" s="22">
        <v>0</v>
      </c>
      <c r="L68" s="22">
        <f t="shared" si="21"/>
        <v>4770</v>
      </c>
      <c r="M68" s="22">
        <v>4770</v>
      </c>
      <c r="N68" s="22">
        <v>0</v>
      </c>
      <c r="O68" s="22">
        <f t="shared" si="22"/>
        <v>4770</v>
      </c>
      <c r="P68" s="22">
        <v>0</v>
      </c>
      <c r="Q68" s="38" t="e">
        <f>M68-#REF!</f>
        <v>#REF!</v>
      </c>
    </row>
    <row r="69" spans="1:17" ht="12.75">
      <c r="A69" s="23">
        <v>6555</v>
      </c>
      <c r="B69" s="23">
        <v>6555</v>
      </c>
      <c r="C69" s="3" t="s">
        <v>112</v>
      </c>
      <c r="D69" s="22">
        <v>11355.5</v>
      </c>
      <c r="E69" s="22">
        <v>0</v>
      </c>
      <c r="F69" s="22">
        <f t="shared" si="19"/>
        <v>-11355.5</v>
      </c>
      <c r="G69" s="22">
        <v>11355.5</v>
      </c>
      <c r="H69" s="22">
        <v>0</v>
      </c>
      <c r="I69" s="22">
        <f t="shared" si="20"/>
        <v>11355.5</v>
      </c>
      <c r="J69" s="22">
        <v>11355.5</v>
      </c>
      <c r="K69" s="22">
        <v>0</v>
      </c>
      <c r="L69" s="22">
        <f t="shared" si="21"/>
        <v>11355.5</v>
      </c>
      <c r="M69" s="22">
        <v>11355.5</v>
      </c>
      <c r="N69" s="22">
        <v>0</v>
      </c>
      <c r="O69" s="22">
        <f t="shared" si="22"/>
        <v>11355.5</v>
      </c>
      <c r="P69" s="22">
        <v>0</v>
      </c>
      <c r="Q69" s="38" t="e">
        <f>M69-#REF!</f>
        <v>#REF!</v>
      </c>
    </row>
    <row r="70" spans="1:17" ht="12.75">
      <c r="A70" s="19"/>
      <c r="B70" s="19"/>
      <c r="C70" s="14" t="s">
        <v>46</v>
      </c>
      <c r="D70" s="15">
        <f>SUM(D63:D69)</f>
        <v>16346.05</v>
      </c>
      <c r="E70" s="15">
        <f aca="true" t="shared" si="23" ref="E70:P70">SUM(E63:E69)</f>
        <v>0</v>
      </c>
      <c r="F70" s="15">
        <f t="shared" si="23"/>
        <v>-16346.05</v>
      </c>
      <c r="G70" s="15">
        <f t="shared" si="23"/>
        <v>21806.05</v>
      </c>
      <c r="H70" s="15">
        <f t="shared" si="23"/>
        <v>7500</v>
      </c>
      <c r="I70" s="15">
        <f t="shared" si="23"/>
        <v>14306.05</v>
      </c>
      <c r="J70" s="15">
        <f t="shared" si="23"/>
        <v>35076.05</v>
      </c>
      <c r="K70" s="15">
        <f t="shared" si="23"/>
        <v>22000</v>
      </c>
      <c r="L70" s="15">
        <f t="shared" si="23"/>
        <v>13076.05</v>
      </c>
      <c r="M70" s="15">
        <f t="shared" si="23"/>
        <v>36376.05</v>
      </c>
      <c r="N70" s="15">
        <f t="shared" si="23"/>
        <v>22000</v>
      </c>
      <c r="O70" s="15">
        <f t="shared" si="23"/>
        <v>14376.05</v>
      </c>
      <c r="P70" s="15">
        <f t="shared" si="23"/>
        <v>22000</v>
      </c>
      <c r="Q70" s="39" t="e">
        <f>M70-#REF!</f>
        <v>#REF!</v>
      </c>
    </row>
    <row r="71" spans="1:17" ht="12.75">
      <c r="A71" s="23"/>
      <c r="B71" s="23"/>
      <c r="C71" s="3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38" t="e">
        <f>M71-#REF!</f>
        <v>#REF!</v>
      </c>
    </row>
    <row r="72" spans="1:17" ht="12.75">
      <c r="A72" s="23">
        <v>4225</v>
      </c>
      <c r="B72" s="23">
        <v>4225</v>
      </c>
      <c r="C72" s="3" t="s">
        <v>171</v>
      </c>
      <c r="D72" s="22">
        <v>0</v>
      </c>
      <c r="E72" s="22">
        <v>0</v>
      </c>
      <c r="F72" s="22">
        <f t="shared" si="19"/>
        <v>0</v>
      </c>
      <c r="G72" s="22">
        <v>0</v>
      </c>
      <c r="H72" s="22">
        <v>0</v>
      </c>
      <c r="I72" s="22">
        <f t="shared" si="20"/>
        <v>0</v>
      </c>
      <c r="J72" s="22">
        <v>0</v>
      </c>
      <c r="K72" s="22">
        <v>0</v>
      </c>
      <c r="L72" s="22">
        <f t="shared" si="21"/>
        <v>0</v>
      </c>
      <c r="M72" s="22">
        <v>0</v>
      </c>
      <c r="N72" s="22">
        <v>0</v>
      </c>
      <c r="O72" s="22">
        <f t="shared" si="22"/>
        <v>0</v>
      </c>
      <c r="P72" s="22">
        <v>0</v>
      </c>
      <c r="Q72" s="38" t="e">
        <f>M72-#REF!</f>
        <v>#REF!</v>
      </c>
    </row>
    <row r="73" spans="1:17" ht="12.75">
      <c r="A73" s="23">
        <v>4228</v>
      </c>
      <c r="B73" s="23">
        <v>4228</v>
      </c>
      <c r="C73" s="3" t="s">
        <v>172</v>
      </c>
      <c r="D73" s="22">
        <v>0</v>
      </c>
      <c r="E73" s="22">
        <v>0</v>
      </c>
      <c r="F73" s="22">
        <f t="shared" si="19"/>
        <v>0</v>
      </c>
      <c r="G73" s="22">
        <v>0</v>
      </c>
      <c r="H73" s="22">
        <v>0</v>
      </c>
      <c r="I73" s="22">
        <f t="shared" si="20"/>
        <v>0</v>
      </c>
      <c r="J73" s="22">
        <v>0</v>
      </c>
      <c r="K73" s="22">
        <v>0</v>
      </c>
      <c r="L73" s="22">
        <f t="shared" si="21"/>
        <v>0</v>
      </c>
      <c r="M73" s="22">
        <v>0</v>
      </c>
      <c r="N73" s="22">
        <v>0</v>
      </c>
      <c r="O73" s="22">
        <f t="shared" si="22"/>
        <v>0</v>
      </c>
      <c r="P73" s="22">
        <v>0</v>
      </c>
      <c r="Q73" s="38" t="e">
        <f>M73-#REF!</f>
        <v>#REF!</v>
      </c>
    </row>
    <row r="74" spans="1:17" ht="12.75">
      <c r="A74" s="23">
        <v>4331</v>
      </c>
      <c r="B74" s="23">
        <v>4331</v>
      </c>
      <c r="C74" s="3" t="s">
        <v>92</v>
      </c>
      <c r="D74" s="22">
        <v>0</v>
      </c>
      <c r="E74" s="22">
        <v>0</v>
      </c>
      <c r="F74" s="22">
        <f t="shared" si="19"/>
        <v>0</v>
      </c>
      <c r="G74" s="22">
        <v>0</v>
      </c>
      <c r="H74" s="22">
        <v>500</v>
      </c>
      <c r="I74" s="22">
        <f t="shared" si="20"/>
        <v>-500</v>
      </c>
      <c r="J74" s="22">
        <v>0</v>
      </c>
      <c r="K74" s="22">
        <v>500</v>
      </c>
      <c r="L74" s="22">
        <f t="shared" si="21"/>
        <v>-500</v>
      </c>
      <c r="M74" s="22">
        <v>0</v>
      </c>
      <c r="N74" s="22">
        <v>500</v>
      </c>
      <c r="O74" s="22">
        <f t="shared" si="22"/>
        <v>-500</v>
      </c>
      <c r="P74" s="22">
        <v>500</v>
      </c>
      <c r="Q74" s="38" t="e">
        <f>M74-#REF!</f>
        <v>#REF!</v>
      </c>
    </row>
    <row r="75" spans="1:17" ht="12.75">
      <c r="A75" s="23">
        <v>7400</v>
      </c>
      <c r="B75" s="23">
        <v>7400</v>
      </c>
      <c r="C75" s="3" t="s">
        <v>131</v>
      </c>
      <c r="D75" s="22">
        <v>0</v>
      </c>
      <c r="E75" s="22">
        <v>0</v>
      </c>
      <c r="F75" s="22">
        <f t="shared" si="19"/>
        <v>0</v>
      </c>
      <c r="G75" s="22">
        <v>0</v>
      </c>
      <c r="H75" s="22">
        <v>0</v>
      </c>
      <c r="I75" s="22">
        <f>G75-H75</f>
        <v>0</v>
      </c>
      <c r="J75" s="22">
        <v>0</v>
      </c>
      <c r="K75" s="22">
        <v>0</v>
      </c>
      <c r="L75" s="22">
        <f>J75-K75</f>
        <v>0</v>
      </c>
      <c r="M75" s="22">
        <v>0</v>
      </c>
      <c r="N75" s="22">
        <v>0</v>
      </c>
      <c r="O75" s="22">
        <f>M75-N75</f>
        <v>0</v>
      </c>
      <c r="P75" s="22">
        <v>0</v>
      </c>
      <c r="Q75" s="38" t="e">
        <f>M75-#REF!</f>
        <v>#REF!</v>
      </c>
    </row>
    <row r="76" spans="1:17" ht="12.75">
      <c r="A76" s="19"/>
      <c r="B76" s="19"/>
      <c r="C76" s="14" t="s">
        <v>47</v>
      </c>
      <c r="D76" s="15">
        <f>SUM(D72:D75)</f>
        <v>0</v>
      </c>
      <c r="E76" s="15">
        <f aca="true" t="shared" si="24" ref="E76:P76">SUM(E72:E75)</f>
        <v>0</v>
      </c>
      <c r="F76" s="15">
        <f t="shared" si="24"/>
        <v>0</v>
      </c>
      <c r="G76" s="15">
        <f t="shared" si="24"/>
        <v>0</v>
      </c>
      <c r="H76" s="15">
        <f t="shared" si="24"/>
        <v>500</v>
      </c>
      <c r="I76" s="15">
        <f t="shared" si="24"/>
        <v>-500</v>
      </c>
      <c r="J76" s="15">
        <f t="shared" si="24"/>
        <v>0</v>
      </c>
      <c r="K76" s="15">
        <f t="shared" si="24"/>
        <v>500</v>
      </c>
      <c r="L76" s="15">
        <f t="shared" si="24"/>
        <v>-500</v>
      </c>
      <c r="M76" s="15">
        <f t="shared" si="24"/>
        <v>0</v>
      </c>
      <c r="N76" s="15">
        <f t="shared" si="24"/>
        <v>500</v>
      </c>
      <c r="O76" s="15">
        <f t="shared" si="24"/>
        <v>-500</v>
      </c>
      <c r="P76" s="15">
        <f t="shared" si="24"/>
        <v>500</v>
      </c>
      <c r="Q76" s="39" t="e">
        <f>M76-#REF!</f>
        <v>#REF!</v>
      </c>
    </row>
    <row r="77" spans="1:17" ht="12.75">
      <c r="A77" s="23"/>
      <c r="B77" s="23"/>
      <c r="C77" s="3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38" t="e">
        <f>M77-#REF!</f>
        <v>#REF!</v>
      </c>
    </row>
    <row r="78" spans="1:17" ht="12.75">
      <c r="A78" s="23">
        <v>4120</v>
      </c>
      <c r="B78" s="23">
        <v>4120</v>
      </c>
      <c r="C78" s="3" t="s">
        <v>85</v>
      </c>
      <c r="D78" s="22">
        <v>0</v>
      </c>
      <c r="E78" s="22">
        <v>0</v>
      </c>
      <c r="F78" s="22">
        <f>+E78-D78</f>
        <v>0</v>
      </c>
      <c r="G78" s="22">
        <v>0</v>
      </c>
      <c r="H78" s="22">
        <v>0</v>
      </c>
      <c r="I78" s="22">
        <f>G78-H78</f>
        <v>0</v>
      </c>
      <c r="J78" s="22">
        <v>0</v>
      </c>
      <c r="K78" s="22">
        <v>0</v>
      </c>
      <c r="L78" s="22">
        <f>J78-K78</f>
        <v>0</v>
      </c>
      <c r="M78" s="22">
        <v>0</v>
      </c>
      <c r="N78" s="22">
        <v>0</v>
      </c>
      <c r="O78" s="22">
        <f>M78-N78</f>
        <v>0</v>
      </c>
      <c r="P78" s="22">
        <v>0</v>
      </c>
      <c r="Q78" s="38"/>
    </row>
    <row r="79" spans="1:17" ht="12.75">
      <c r="A79" s="23">
        <v>4300</v>
      </c>
      <c r="B79" s="23">
        <v>4300</v>
      </c>
      <c r="C79" s="3" t="s">
        <v>91</v>
      </c>
      <c r="D79" s="22">
        <v>0</v>
      </c>
      <c r="E79" s="22">
        <v>0</v>
      </c>
      <c r="F79" s="22">
        <f>+E79-D79</f>
        <v>0</v>
      </c>
      <c r="G79" s="22">
        <v>0</v>
      </c>
      <c r="H79" s="22">
        <v>10000</v>
      </c>
      <c r="I79" s="22">
        <f>G79-H79</f>
        <v>-10000</v>
      </c>
      <c r="J79" s="22">
        <v>0</v>
      </c>
      <c r="K79" s="22">
        <v>10000</v>
      </c>
      <c r="L79" s="22">
        <f>J79-K79</f>
        <v>-10000</v>
      </c>
      <c r="M79" s="22">
        <v>0</v>
      </c>
      <c r="N79" s="22">
        <v>10000</v>
      </c>
      <c r="O79" s="22">
        <f>M79-N79</f>
        <v>-10000</v>
      </c>
      <c r="P79" s="22">
        <v>10000</v>
      </c>
      <c r="Q79" s="38"/>
    </row>
    <row r="80" spans="1:17" ht="12.75">
      <c r="A80" s="23">
        <v>4400</v>
      </c>
      <c r="B80" s="23">
        <v>4400</v>
      </c>
      <c r="C80" s="3" t="s">
        <v>173</v>
      </c>
      <c r="D80" s="22">
        <v>0</v>
      </c>
      <c r="E80" s="22">
        <v>0</v>
      </c>
      <c r="F80" s="22">
        <f>+E80-D80</f>
        <v>0</v>
      </c>
      <c r="G80" s="22">
        <v>0</v>
      </c>
      <c r="H80" s="22">
        <v>0</v>
      </c>
      <c r="I80" s="22">
        <f>G80-H80</f>
        <v>0</v>
      </c>
      <c r="J80" s="22">
        <v>0</v>
      </c>
      <c r="K80" s="22">
        <v>0</v>
      </c>
      <c r="L80" s="22">
        <f>J80-K80</f>
        <v>0</v>
      </c>
      <c r="M80" s="22">
        <v>0</v>
      </c>
      <c r="N80" s="22">
        <v>0</v>
      </c>
      <c r="O80" s="22">
        <f>M80-N80</f>
        <v>0</v>
      </c>
      <c r="P80" s="22">
        <v>0</v>
      </c>
      <c r="Q80" s="38"/>
    </row>
    <row r="81" spans="1:17" ht="12.75">
      <c r="A81" s="23">
        <v>4990</v>
      </c>
      <c r="B81" s="23">
        <v>4990</v>
      </c>
      <c r="C81" s="3" t="s">
        <v>93</v>
      </c>
      <c r="D81" s="22">
        <v>3225</v>
      </c>
      <c r="E81" s="22">
        <v>0</v>
      </c>
      <c r="F81" s="22">
        <f>+E81-D81</f>
        <v>-3225</v>
      </c>
      <c r="G81" s="22">
        <v>3400</v>
      </c>
      <c r="H81" s="22">
        <v>15000</v>
      </c>
      <c r="I81" s="22">
        <f>G81-H81</f>
        <v>-11600</v>
      </c>
      <c r="J81" s="22">
        <v>3400</v>
      </c>
      <c r="K81" s="22">
        <v>15000</v>
      </c>
      <c r="L81" s="22">
        <f>J81-K81</f>
        <v>-11600</v>
      </c>
      <c r="M81" s="22">
        <v>3400</v>
      </c>
      <c r="N81" s="22">
        <v>15000</v>
      </c>
      <c r="O81" s="22">
        <f>M81-N81</f>
        <v>-11600</v>
      </c>
      <c r="P81" s="22">
        <v>15000</v>
      </c>
      <c r="Q81" s="38"/>
    </row>
    <row r="82" spans="1:17" ht="12.75">
      <c r="A82" s="19"/>
      <c r="B82" s="19"/>
      <c r="C82" s="14" t="s">
        <v>48</v>
      </c>
      <c r="D82" s="15">
        <f>SUM(D78:D81)</f>
        <v>3225</v>
      </c>
      <c r="E82" s="15">
        <f aca="true" t="shared" si="25" ref="E82:P82">SUM(E78:E81)</f>
        <v>0</v>
      </c>
      <c r="F82" s="15">
        <f t="shared" si="25"/>
        <v>-3225</v>
      </c>
      <c r="G82" s="15">
        <f t="shared" si="25"/>
        <v>3400</v>
      </c>
      <c r="H82" s="15">
        <f t="shared" si="25"/>
        <v>25000</v>
      </c>
      <c r="I82" s="15">
        <f t="shared" si="25"/>
        <v>-21600</v>
      </c>
      <c r="J82" s="15">
        <f t="shared" si="25"/>
        <v>3400</v>
      </c>
      <c r="K82" s="15">
        <f t="shared" si="25"/>
        <v>25000</v>
      </c>
      <c r="L82" s="15">
        <f t="shared" si="25"/>
        <v>-21600</v>
      </c>
      <c r="M82" s="15">
        <f t="shared" si="25"/>
        <v>3400</v>
      </c>
      <c r="N82" s="15">
        <f t="shared" si="25"/>
        <v>25000</v>
      </c>
      <c r="O82" s="15">
        <f t="shared" si="25"/>
        <v>-21600</v>
      </c>
      <c r="P82" s="15">
        <f t="shared" si="25"/>
        <v>25000</v>
      </c>
      <c r="Q82" s="39"/>
    </row>
    <row r="83" spans="1:17" ht="12.75">
      <c r="A83" s="23"/>
      <c r="B83" s="23"/>
      <c r="C83" s="3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38"/>
    </row>
    <row r="84" spans="1:17" ht="12.75">
      <c r="A84" s="19"/>
      <c r="B84" s="19"/>
      <c r="C84" s="14" t="s">
        <v>7</v>
      </c>
      <c r="D84" s="15">
        <f>+D82+D76+D70</f>
        <v>19571.05</v>
      </c>
      <c r="E84" s="15">
        <f aca="true" t="shared" si="26" ref="E84:P84">+E82+E76+E70</f>
        <v>0</v>
      </c>
      <c r="F84" s="15">
        <f t="shared" si="26"/>
        <v>-19571.05</v>
      </c>
      <c r="G84" s="15">
        <f t="shared" si="26"/>
        <v>25206.05</v>
      </c>
      <c r="H84" s="15">
        <f t="shared" si="26"/>
        <v>33000</v>
      </c>
      <c r="I84" s="15">
        <f t="shared" si="26"/>
        <v>-7793.950000000001</v>
      </c>
      <c r="J84" s="15">
        <f t="shared" si="26"/>
        <v>38476.05</v>
      </c>
      <c r="K84" s="15">
        <f t="shared" si="26"/>
        <v>47500</v>
      </c>
      <c r="L84" s="15">
        <f t="shared" si="26"/>
        <v>-9023.95</v>
      </c>
      <c r="M84" s="15">
        <f t="shared" si="26"/>
        <v>39776.05</v>
      </c>
      <c r="N84" s="15">
        <f t="shared" si="26"/>
        <v>47500</v>
      </c>
      <c r="O84" s="15">
        <f t="shared" si="26"/>
        <v>-7723.950000000001</v>
      </c>
      <c r="P84" s="15">
        <f t="shared" si="26"/>
        <v>47500</v>
      </c>
      <c r="Q84" s="39" t="e">
        <f>M84-#REF!</f>
        <v>#REF!</v>
      </c>
    </row>
    <row r="85" spans="1:17" ht="12.75">
      <c r="A85" s="23"/>
      <c r="B85" s="23"/>
      <c r="C85" s="3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38"/>
    </row>
    <row r="86" spans="1:17" ht="12.75">
      <c r="A86" s="23">
        <v>4240</v>
      </c>
      <c r="B86" s="23">
        <v>4240</v>
      </c>
      <c r="C86" s="3" t="s">
        <v>87</v>
      </c>
      <c r="D86" s="22">
        <v>0</v>
      </c>
      <c r="E86" s="22">
        <v>0</v>
      </c>
      <c r="F86" s="22">
        <f aca="true" t="shared" si="27" ref="F86:F108">+E86-D86</f>
        <v>0</v>
      </c>
      <c r="G86" s="22">
        <v>0</v>
      </c>
      <c r="H86" s="22">
        <v>0</v>
      </c>
      <c r="I86" s="22">
        <f aca="true" t="shared" si="28" ref="I86:I108">G86-H86</f>
        <v>0</v>
      </c>
      <c r="J86" s="22">
        <v>0</v>
      </c>
      <c r="K86" s="22">
        <v>0</v>
      </c>
      <c r="L86" s="22">
        <f aca="true" t="shared" si="29" ref="L86:L108">J86-K86</f>
        <v>0</v>
      </c>
      <c r="M86" s="22">
        <v>0</v>
      </c>
      <c r="N86" s="22">
        <v>0</v>
      </c>
      <c r="O86" s="22">
        <f aca="true" t="shared" si="30" ref="O86:O108">M86-N86</f>
        <v>0</v>
      </c>
      <c r="P86" s="22">
        <v>0</v>
      </c>
      <c r="Q86" s="38" t="e">
        <f>M86-#REF!</f>
        <v>#REF!</v>
      </c>
    </row>
    <row r="87" spans="1:17" ht="12.75">
      <c r="A87" s="23">
        <v>4250</v>
      </c>
      <c r="B87" s="23">
        <v>4250</v>
      </c>
      <c r="C87" s="3" t="s">
        <v>89</v>
      </c>
      <c r="D87" s="22">
        <v>0</v>
      </c>
      <c r="E87" s="22">
        <v>0</v>
      </c>
      <c r="F87" s="22">
        <f t="shared" si="27"/>
        <v>0</v>
      </c>
      <c r="G87" s="22">
        <v>0</v>
      </c>
      <c r="H87" s="22">
        <v>0</v>
      </c>
      <c r="I87" s="22">
        <f>G87-H87</f>
        <v>0</v>
      </c>
      <c r="J87" s="22">
        <v>0</v>
      </c>
      <c r="K87" s="22">
        <v>6500</v>
      </c>
      <c r="L87" s="22">
        <f>J87-K87</f>
        <v>-6500</v>
      </c>
      <c r="M87" s="22">
        <v>0</v>
      </c>
      <c r="N87" s="22">
        <v>6500</v>
      </c>
      <c r="O87" s="22">
        <f>M87-N87</f>
        <v>-6500</v>
      </c>
      <c r="P87" s="22">
        <v>6500</v>
      </c>
      <c r="Q87" s="38" t="e">
        <f>M87-#REF!</f>
        <v>#REF!</v>
      </c>
    </row>
    <row r="88" spans="1:17" ht="12.75">
      <c r="A88" s="23">
        <v>5000</v>
      </c>
      <c r="B88" s="23">
        <v>5000</v>
      </c>
      <c r="C88" s="3" t="s">
        <v>94</v>
      </c>
      <c r="D88" s="22">
        <v>0</v>
      </c>
      <c r="E88" s="22">
        <v>0</v>
      </c>
      <c r="F88" s="22">
        <f t="shared" si="27"/>
        <v>0</v>
      </c>
      <c r="G88" s="22">
        <v>0</v>
      </c>
      <c r="H88" s="22">
        <v>0</v>
      </c>
      <c r="I88" s="22">
        <f>G88-H88</f>
        <v>0</v>
      </c>
      <c r="J88" s="22">
        <v>0</v>
      </c>
      <c r="K88" s="22">
        <v>0</v>
      </c>
      <c r="L88" s="22">
        <f>J88-K88</f>
        <v>0</v>
      </c>
      <c r="M88" s="22">
        <v>0</v>
      </c>
      <c r="N88" s="22">
        <v>0</v>
      </c>
      <c r="O88" s="22">
        <f>M88-N88</f>
        <v>0</v>
      </c>
      <c r="P88" s="22">
        <v>0</v>
      </c>
      <c r="Q88" s="38" t="e">
        <f>M88-#REF!</f>
        <v>#REF!</v>
      </c>
    </row>
    <row r="89" spans="1:17" ht="12.75">
      <c r="A89" s="23">
        <v>5006</v>
      </c>
      <c r="B89" s="23">
        <v>5006</v>
      </c>
      <c r="C89" s="3" t="s">
        <v>155</v>
      </c>
      <c r="D89" s="22">
        <v>0</v>
      </c>
      <c r="E89" s="22">
        <v>0</v>
      </c>
      <c r="F89" s="22">
        <f t="shared" si="27"/>
        <v>0</v>
      </c>
      <c r="G89" s="22">
        <v>0</v>
      </c>
      <c r="H89" s="22">
        <v>0</v>
      </c>
      <c r="I89" s="22">
        <f>G89-H89</f>
        <v>0</v>
      </c>
      <c r="J89" s="22">
        <v>0</v>
      </c>
      <c r="K89" s="22">
        <v>0</v>
      </c>
      <c r="L89" s="22">
        <f>J89-K89</f>
        <v>0</v>
      </c>
      <c r="M89" s="22">
        <v>0</v>
      </c>
      <c r="N89" s="22">
        <v>0</v>
      </c>
      <c r="O89" s="22">
        <f>M89-N89</f>
        <v>0</v>
      </c>
      <c r="P89" s="22">
        <v>0</v>
      </c>
      <c r="Q89" s="38" t="e">
        <f>M89-#REF!</f>
        <v>#REF!</v>
      </c>
    </row>
    <row r="90" spans="1:17" ht="12.75">
      <c r="A90" s="23">
        <v>5007</v>
      </c>
      <c r="B90" s="23">
        <v>5007</v>
      </c>
      <c r="C90" s="3" t="s">
        <v>36</v>
      </c>
      <c r="D90" s="22">
        <v>0</v>
      </c>
      <c r="E90" s="22">
        <v>0</v>
      </c>
      <c r="F90" s="22">
        <f t="shared" si="27"/>
        <v>0</v>
      </c>
      <c r="G90" s="22">
        <v>0</v>
      </c>
      <c r="H90" s="22">
        <v>0</v>
      </c>
      <c r="I90" s="22">
        <f t="shared" si="28"/>
        <v>0</v>
      </c>
      <c r="J90" s="22">
        <v>0</v>
      </c>
      <c r="K90" s="22">
        <v>0</v>
      </c>
      <c r="L90" s="22">
        <f t="shared" si="29"/>
        <v>0</v>
      </c>
      <c r="M90" s="22">
        <v>0</v>
      </c>
      <c r="N90" s="22">
        <v>0</v>
      </c>
      <c r="O90" s="22">
        <f t="shared" si="30"/>
        <v>0</v>
      </c>
      <c r="P90" s="22">
        <v>0</v>
      </c>
      <c r="Q90" s="38" t="e">
        <f>M90-#REF!</f>
        <v>#REF!</v>
      </c>
    </row>
    <row r="91" spans="1:17" ht="12.75">
      <c r="A91" s="23">
        <v>5010</v>
      </c>
      <c r="B91" s="23">
        <v>5010</v>
      </c>
      <c r="C91" s="3" t="s">
        <v>95</v>
      </c>
      <c r="D91" s="22">
        <v>0</v>
      </c>
      <c r="E91" s="22">
        <v>0</v>
      </c>
      <c r="F91" s="22">
        <f t="shared" si="27"/>
        <v>0</v>
      </c>
      <c r="G91" s="22">
        <v>0</v>
      </c>
      <c r="H91" s="22">
        <v>0</v>
      </c>
      <c r="I91" s="22">
        <f t="shared" si="28"/>
        <v>0</v>
      </c>
      <c r="J91" s="22">
        <v>0</v>
      </c>
      <c r="K91" s="22">
        <v>0</v>
      </c>
      <c r="L91" s="22">
        <f t="shared" si="29"/>
        <v>0</v>
      </c>
      <c r="M91" s="22">
        <v>0</v>
      </c>
      <c r="N91" s="22">
        <v>0</v>
      </c>
      <c r="O91" s="22">
        <f t="shared" si="30"/>
        <v>0</v>
      </c>
      <c r="P91" s="22">
        <v>0</v>
      </c>
      <c r="Q91" s="38" t="e">
        <f>M91-#REF!</f>
        <v>#REF!</v>
      </c>
    </row>
    <row r="92" spans="1:17" ht="12.75">
      <c r="A92" s="23">
        <v>5040</v>
      </c>
      <c r="B92" s="23">
        <v>5040</v>
      </c>
      <c r="C92" s="3" t="s">
        <v>26</v>
      </c>
      <c r="D92" s="22">
        <v>0</v>
      </c>
      <c r="E92" s="22">
        <v>0</v>
      </c>
      <c r="F92" s="22">
        <f t="shared" si="27"/>
        <v>0</v>
      </c>
      <c r="G92" s="22">
        <v>0</v>
      </c>
      <c r="H92" s="22">
        <v>0</v>
      </c>
      <c r="I92" s="22">
        <f t="shared" si="28"/>
        <v>0</v>
      </c>
      <c r="J92" s="22">
        <v>0</v>
      </c>
      <c r="K92" s="22">
        <v>0</v>
      </c>
      <c r="L92" s="22">
        <f t="shared" si="29"/>
        <v>0</v>
      </c>
      <c r="M92" s="22">
        <v>0</v>
      </c>
      <c r="N92" s="22">
        <v>0</v>
      </c>
      <c r="O92" s="22">
        <f t="shared" si="30"/>
        <v>0</v>
      </c>
      <c r="P92" s="22">
        <v>0</v>
      </c>
      <c r="Q92" s="38" t="e">
        <f>M92-#REF!</f>
        <v>#REF!</v>
      </c>
    </row>
    <row r="93" spans="1:17" ht="12.75">
      <c r="A93" s="23">
        <v>5090</v>
      </c>
      <c r="B93" s="23">
        <v>5090</v>
      </c>
      <c r="C93" s="3" t="s">
        <v>96</v>
      </c>
      <c r="D93" s="22">
        <v>0</v>
      </c>
      <c r="E93" s="22">
        <v>0</v>
      </c>
      <c r="F93" s="22">
        <f t="shared" si="27"/>
        <v>0</v>
      </c>
      <c r="G93" s="22">
        <v>0</v>
      </c>
      <c r="H93" s="22">
        <v>0</v>
      </c>
      <c r="I93" s="22">
        <f t="shared" si="28"/>
        <v>0</v>
      </c>
      <c r="J93" s="22">
        <v>0</v>
      </c>
      <c r="K93" s="22">
        <v>0</v>
      </c>
      <c r="L93" s="22">
        <f t="shared" si="29"/>
        <v>0</v>
      </c>
      <c r="M93" s="22">
        <v>0</v>
      </c>
      <c r="N93" s="22">
        <v>0</v>
      </c>
      <c r="O93" s="22">
        <f t="shared" si="30"/>
        <v>0</v>
      </c>
      <c r="P93" s="22">
        <v>0</v>
      </c>
      <c r="Q93" s="38" t="e">
        <f>M93-#REF!</f>
        <v>#REF!</v>
      </c>
    </row>
    <row r="94" spans="1:17" ht="12.75">
      <c r="A94" s="23">
        <v>5100</v>
      </c>
      <c r="B94" s="23">
        <v>5100</v>
      </c>
      <c r="C94" s="3" t="s">
        <v>31</v>
      </c>
      <c r="D94" s="22">
        <v>2352</v>
      </c>
      <c r="E94" s="22">
        <v>0</v>
      </c>
      <c r="F94" s="22">
        <f t="shared" si="27"/>
        <v>-2352</v>
      </c>
      <c r="G94" s="22">
        <v>2352</v>
      </c>
      <c r="H94" s="22">
        <v>0</v>
      </c>
      <c r="I94" s="22">
        <f t="shared" si="28"/>
        <v>2352</v>
      </c>
      <c r="J94" s="22">
        <v>2352</v>
      </c>
      <c r="K94" s="22">
        <v>0</v>
      </c>
      <c r="L94" s="22">
        <f t="shared" si="29"/>
        <v>2352</v>
      </c>
      <c r="M94" s="22">
        <v>2352</v>
      </c>
      <c r="N94" s="22">
        <v>0</v>
      </c>
      <c r="O94" s="22">
        <f t="shared" si="30"/>
        <v>2352</v>
      </c>
      <c r="P94" s="22">
        <v>0</v>
      </c>
      <c r="Q94" s="38" t="e">
        <f>M94-#REF!</f>
        <v>#REF!</v>
      </c>
    </row>
    <row r="95" spans="1:17" ht="12.75">
      <c r="A95" s="23">
        <v>5180</v>
      </c>
      <c r="B95" s="23">
        <v>5180</v>
      </c>
      <c r="C95" s="3" t="s">
        <v>97</v>
      </c>
      <c r="D95" s="22">
        <v>0</v>
      </c>
      <c r="E95" s="22">
        <v>0</v>
      </c>
      <c r="F95" s="22">
        <f t="shared" si="27"/>
        <v>0</v>
      </c>
      <c r="G95" s="22">
        <v>0</v>
      </c>
      <c r="H95" s="22">
        <v>0</v>
      </c>
      <c r="I95" s="22">
        <f t="shared" si="28"/>
        <v>0</v>
      </c>
      <c r="J95" s="22">
        <v>0</v>
      </c>
      <c r="K95" s="22">
        <v>780</v>
      </c>
      <c r="L95" s="22">
        <f t="shared" si="29"/>
        <v>-780</v>
      </c>
      <c r="M95" s="22">
        <v>0</v>
      </c>
      <c r="N95" s="22">
        <v>780</v>
      </c>
      <c r="O95" s="22">
        <f t="shared" si="30"/>
        <v>-780</v>
      </c>
      <c r="P95" s="22">
        <v>780</v>
      </c>
      <c r="Q95" s="38" t="e">
        <f>M95-#REF!</f>
        <v>#REF!</v>
      </c>
    </row>
    <row r="96" spans="1:17" ht="12.75">
      <c r="A96" s="23">
        <v>5182</v>
      </c>
      <c r="B96" s="23">
        <v>5182</v>
      </c>
      <c r="C96" s="3" t="s">
        <v>98</v>
      </c>
      <c r="D96" s="22">
        <v>0</v>
      </c>
      <c r="E96" s="22">
        <v>0</v>
      </c>
      <c r="F96" s="22">
        <f t="shared" si="27"/>
        <v>0</v>
      </c>
      <c r="G96" s="22">
        <v>0</v>
      </c>
      <c r="H96" s="22">
        <v>0</v>
      </c>
      <c r="I96" s="22">
        <f t="shared" si="28"/>
        <v>0</v>
      </c>
      <c r="J96" s="22">
        <v>0</v>
      </c>
      <c r="K96" s="22">
        <v>0</v>
      </c>
      <c r="L96" s="22">
        <f t="shared" si="29"/>
        <v>0</v>
      </c>
      <c r="M96" s="22">
        <v>0</v>
      </c>
      <c r="N96" s="22">
        <v>0</v>
      </c>
      <c r="O96" s="22">
        <f t="shared" si="30"/>
        <v>0</v>
      </c>
      <c r="P96" s="22">
        <v>0</v>
      </c>
      <c r="Q96" s="38" t="e">
        <f>M96-#REF!</f>
        <v>#REF!</v>
      </c>
    </row>
    <row r="97" spans="1:17" ht="12.75">
      <c r="A97" s="23">
        <v>5210</v>
      </c>
      <c r="B97" s="23">
        <v>5210</v>
      </c>
      <c r="C97" s="3" t="s">
        <v>99</v>
      </c>
      <c r="D97" s="22">
        <v>0</v>
      </c>
      <c r="E97" s="22">
        <v>0</v>
      </c>
      <c r="F97" s="22">
        <f t="shared" si="27"/>
        <v>0</v>
      </c>
      <c r="G97" s="22">
        <v>0</v>
      </c>
      <c r="H97" s="22">
        <v>0</v>
      </c>
      <c r="I97" s="22">
        <f t="shared" si="28"/>
        <v>0</v>
      </c>
      <c r="J97" s="22">
        <v>0</v>
      </c>
      <c r="K97" s="22">
        <v>0</v>
      </c>
      <c r="L97" s="22">
        <f t="shared" si="29"/>
        <v>0</v>
      </c>
      <c r="M97" s="22">
        <v>0</v>
      </c>
      <c r="N97" s="22">
        <v>0</v>
      </c>
      <c r="O97" s="22">
        <f t="shared" si="30"/>
        <v>0</v>
      </c>
      <c r="P97" s="22">
        <v>0</v>
      </c>
      <c r="Q97" s="38" t="e">
        <f>M97-#REF!</f>
        <v>#REF!</v>
      </c>
    </row>
    <row r="98" spans="1:17" ht="12.75">
      <c r="A98" s="23">
        <v>5230</v>
      </c>
      <c r="B98" s="23">
        <v>5230</v>
      </c>
      <c r="C98" s="3" t="s">
        <v>32</v>
      </c>
      <c r="D98" s="22">
        <v>0</v>
      </c>
      <c r="E98" s="22">
        <v>0</v>
      </c>
      <c r="F98" s="22">
        <f t="shared" si="27"/>
        <v>0</v>
      </c>
      <c r="G98" s="22">
        <v>0</v>
      </c>
      <c r="H98" s="22">
        <v>0</v>
      </c>
      <c r="I98" s="22">
        <f t="shared" si="28"/>
        <v>0</v>
      </c>
      <c r="J98" s="22">
        <v>0</v>
      </c>
      <c r="K98" s="22">
        <v>0</v>
      </c>
      <c r="L98" s="22">
        <f t="shared" si="29"/>
        <v>0</v>
      </c>
      <c r="M98" s="22">
        <v>0</v>
      </c>
      <c r="N98" s="22">
        <v>0</v>
      </c>
      <c r="O98" s="22">
        <f t="shared" si="30"/>
        <v>0</v>
      </c>
      <c r="P98" s="22">
        <v>0</v>
      </c>
      <c r="Q98" s="38" t="e">
        <f>M98-#REF!</f>
        <v>#REF!</v>
      </c>
    </row>
    <row r="99" spans="1:17" ht="12.75">
      <c r="A99" s="23">
        <v>5231</v>
      </c>
      <c r="B99" s="23">
        <v>5231</v>
      </c>
      <c r="C99" s="3" t="s">
        <v>33</v>
      </c>
      <c r="D99" s="22">
        <v>0</v>
      </c>
      <c r="E99" s="22">
        <v>0</v>
      </c>
      <c r="F99" s="22">
        <f t="shared" si="27"/>
        <v>0</v>
      </c>
      <c r="G99" s="22">
        <v>0</v>
      </c>
      <c r="H99" s="22">
        <v>0</v>
      </c>
      <c r="I99" s="22">
        <f t="shared" si="28"/>
        <v>0</v>
      </c>
      <c r="J99" s="22">
        <v>0</v>
      </c>
      <c r="K99" s="22">
        <v>0</v>
      </c>
      <c r="L99" s="22">
        <f t="shared" si="29"/>
        <v>0</v>
      </c>
      <c r="M99" s="22">
        <v>0</v>
      </c>
      <c r="N99" s="22">
        <v>0</v>
      </c>
      <c r="O99" s="22">
        <f t="shared" si="30"/>
        <v>0</v>
      </c>
      <c r="P99" s="22">
        <v>0</v>
      </c>
      <c r="Q99" s="38" t="e">
        <f>M99-#REF!</f>
        <v>#REF!</v>
      </c>
    </row>
    <row r="100" spans="1:17" ht="12.75">
      <c r="A100" s="23">
        <v>5250</v>
      </c>
      <c r="B100" s="23">
        <v>5250</v>
      </c>
      <c r="C100" s="3" t="s">
        <v>100</v>
      </c>
      <c r="D100" s="22">
        <v>0</v>
      </c>
      <c r="E100" s="22">
        <v>0</v>
      </c>
      <c r="F100" s="22">
        <f t="shared" si="27"/>
        <v>0</v>
      </c>
      <c r="G100" s="22">
        <v>0</v>
      </c>
      <c r="H100" s="22">
        <v>0</v>
      </c>
      <c r="I100" s="22">
        <f t="shared" si="28"/>
        <v>0</v>
      </c>
      <c r="J100" s="22">
        <v>0</v>
      </c>
      <c r="K100" s="22">
        <v>0</v>
      </c>
      <c r="L100" s="22">
        <f t="shared" si="29"/>
        <v>0</v>
      </c>
      <c r="M100" s="22">
        <v>0</v>
      </c>
      <c r="N100" s="22">
        <v>0</v>
      </c>
      <c r="O100" s="22">
        <f t="shared" si="30"/>
        <v>0</v>
      </c>
      <c r="P100" s="22">
        <v>0</v>
      </c>
      <c r="Q100" s="38" t="e">
        <f>M100-#REF!</f>
        <v>#REF!</v>
      </c>
    </row>
    <row r="101" spans="1:17" ht="12.75">
      <c r="A101" s="23">
        <v>5290</v>
      </c>
      <c r="B101" s="23">
        <v>5290</v>
      </c>
      <c r="C101" s="3" t="s">
        <v>101</v>
      </c>
      <c r="D101" s="22">
        <v>0</v>
      </c>
      <c r="E101" s="22">
        <v>0</v>
      </c>
      <c r="F101" s="22">
        <f t="shared" si="27"/>
        <v>0</v>
      </c>
      <c r="G101" s="22">
        <v>0</v>
      </c>
      <c r="H101" s="22">
        <v>0</v>
      </c>
      <c r="I101" s="22">
        <f t="shared" si="28"/>
        <v>0</v>
      </c>
      <c r="J101" s="22">
        <v>0</v>
      </c>
      <c r="K101" s="22">
        <v>0</v>
      </c>
      <c r="L101" s="22">
        <f t="shared" si="29"/>
        <v>0</v>
      </c>
      <c r="M101" s="22">
        <v>0</v>
      </c>
      <c r="N101" s="22">
        <v>0</v>
      </c>
      <c r="O101" s="22">
        <f t="shared" si="30"/>
        <v>0</v>
      </c>
      <c r="P101" s="22">
        <v>0</v>
      </c>
      <c r="Q101" s="38" t="e">
        <f>M101-#REF!</f>
        <v>#REF!</v>
      </c>
    </row>
    <row r="102" spans="1:17" ht="12.75">
      <c r="A102" s="23">
        <v>5330</v>
      </c>
      <c r="B102" s="23">
        <v>5330</v>
      </c>
      <c r="C102" s="3" t="s">
        <v>102</v>
      </c>
      <c r="D102" s="22">
        <v>0</v>
      </c>
      <c r="E102" s="22">
        <v>0</v>
      </c>
      <c r="F102" s="22">
        <f t="shared" si="27"/>
        <v>0</v>
      </c>
      <c r="G102" s="22">
        <v>0</v>
      </c>
      <c r="H102" s="22">
        <v>0</v>
      </c>
      <c r="I102" s="22">
        <f t="shared" si="28"/>
        <v>0</v>
      </c>
      <c r="J102" s="22">
        <v>0</v>
      </c>
      <c r="K102" s="22">
        <v>0</v>
      </c>
      <c r="L102" s="22">
        <f t="shared" si="29"/>
        <v>0</v>
      </c>
      <c r="M102" s="22">
        <v>0</v>
      </c>
      <c r="N102" s="22">
        <v>0</v>
      </c>
      <c r="O102" s="22">
        <f t="shared" si="30"/>
        <v>0</v>
      </c>
      <c r="P102" s="22">
        <v>0</v>
      </c>
      <c r="Q102" s="38" t="e">
        <f>M102-#REF!</f>
        <v>#REF!</v>
      </c>
    </row>
    <row r="103" spans="1:17" ht="12.75">
      <c r="A103" s="23">
        <v>5400</v>
      </c>
      <c r="B103" s="23">
        <v>5400</v>
      </c>
      <c r="C103" s="3" t="s">
        <v>103</v>
      </c>
      <c r="D103" s="22">
        <v>0</v>
      </c>
      <c r="E103" s="22">
        <v>0</v>
      </c>
      <c r="F103" s="22">
        <f t="shared" si="27"/>
        <v>0</v>
      </c>
      <c r="G103" s="22">
        <v>0</v>
      </c>
      <c r="H103" s="22">
        <v>0</v>
      </c>
      <c r="I103" s="22">
        <f t="shared" si="28"/>
        <v>0</v>
      </c>
      <c r="J103" s="22">
        <v>0</v>
      </c>
      <c r="K103" s="22">
        <v>0</v>
      </c>
      <c r="L103" s="22">
        <f t="shared" si="29"/>
        <v>0</v>
      </c>
      <c r="M103" s="22">
        <v>0</v>
      </c>
      <c r="N103" s="22">
        <v>0</v>
      </c>
      <c r="O103" s="22">
        <f t="shared" si="30"/>
        <v>0</v>
      </c>
      <c r="P103" s="22">
        <v>0</v>
      </c>
      <c r="Q103" s="38" t="e">
        <f>M103-#REF!</f>
        <v>#REF!</v>
      </c>
    </row>
    <row r="104" spans="1:17" ht="12.75">
      <c r="A104" s="23">
        <v>5425</v>
      </c>
      <c r="B104" s="23">
        <v>5425</v>
      </c>
      <c r="C104" s="3" t="s">
        <v>104</v>
      </c>
      <c r="D104" s="22">
        <v>0</v>
      </c>
      <c r="E104" s="22">
        <v>0</v>
      </c>
      <c r="F104" s="22">
        <f t="shared" si="27"/>
        <v>0</v>
      </c>
      <c r="G104" s="22">
        <v>0</v>
      </c>
      <c r="H104" s="22">
        <v>0</v>
      </c>
      <c r="I104" s="22">
        <f t="shared" si="28"/>
        <v>0</v>
      </c>
      <c r="J104" s="22">
        <v>0</v>
      </c>
      <c r="K104" s="22">
        <v>0</v>
      </c>
      <c r="L104" s="22">
        <f t="shared" si="29"/>
        <v>0</v>
      </c>
      <c r="M104" s="22">
        <v>0</v>
      </c>
      <c r="N104" s="22">
        <v>0</v>
      </c>
      <c r="O104" s="22">
        <f t="shared" si="30"/>
        <v>0</v>
      </c>
      <c r="P104" s="22">
        <v>0</v>
      </c>
      <c r="Q104" s="38" t="e">
        <f>M104-#REF!</f>
        <v>#REF!</v>
      </c>
    </row>
    <row r="105" spans="1:17" ht="12.75">
      <c r="A105" s="23">
        <v>5800</v>
      </c>
      <c r="B105" s="23">
        <v>5800</v>
      </c>
      <c r="C105" s="3" t="s">
        <v>34</v>
      </c>
      <c r="D105" s="22">
        <v>0</v>
      </c>
      <c r="E105" s="22">
        <v>0</v>
      </c>
      <c r="F105" s="22">
        <f t="shared" si="27"/>
        <v>0</v>
      </c>
      <c r="G105" s="22">
        <v>0</v>
      </c>
      <c r="H105" s="22">
        <v>0</v>
      </c>
      <c r="I105" s="22">
        <f t="shared" si="28"/>
        <v>0</v>
      </c>
      <c r="J105" s="22">
        <v>0</v>
      </c>
      <c r="K105" s="22">
        <v>0</v>
      </c>
      <c r="L105" s="22">
        <f t="shared" si="29"/>
        <v>0</v>
      </c>
      <c r="M105" s="22">
        <v>0</v>
      </c>
      <c r="N105" s="22">
        <v>0</v>
      </c>
      <c r="O105" s="22">
        <f t="shared" si="30"/>
        <v>0</v>
      </c>
      <c r="P105" s="22">
        <v>0</v>
      </c>
      <c r="Q105" s="38" t="e">
        <f>M105-#REF!</f>
        <v>#REF!</v>
      </c>
    </row>
    <row r="106" spans="1:17" ht="12.75">
      <c r="A106" s="23">
        <v>5950</v>
      </c>
      <c r="B106" s="23">
        <v>5950</v>
      </c>
      <c r="C106" s="36" t="s">
        <v>105</v>
      </c>
      <c r="D106" s="22">
        <v>0</v>
      </c>
      <c r="E106" s="22">
        <v>0</v>
      </c>
      <c r="F106" s="22">
        <f t="shared" si="27"/>
        <v>0</v>
      </c>
      <c r="G106" s="22">
        <v>0</v>
      </c>
      <c r="H106" s="22">
        <v>0</v>
      </c>
      <c r="I106" s="22">
        <f t="shared" si="28"/>
        <v>0</v>
      </c>
      <c r="J106" s="22">
        <v>0</v>
      </c>
      <c r="K106" s="22">
        <v>0</v>
      </c>
      <c r="L106" s="22">
        <f t="shared" si="29"/>
        <v>0</v>
      </c>
      <c r="M106" s="22">
        <v>0</v>
      </c>
      <c r="N106" s="22">
        <v>0</v>
      </c>
      <c r="O106" s="22">
        <f t="shared" si="30"/>
        <v>0</v>
      </c>
      <c r="P106" s="22">
        <v>0</v>
      </c>
      <c r="Q106" s="38" t="e">
        <f>M106-#REF!</f>
        <v>#REF!</v>
      </c>
    </row>
    <row r="107" spans="1:17" ht="12.75">
      <c r="A107" s="23">
        <v>5990</v>
      </c>
      <c r="B107" s="23">
        <v>5990</v>
      </c>
      <c r="C107" s="3" t="s">
        <v>106</v>
      </c>
      <c r="D107" s="22">
        <v>0</v>
      </c>
      <c r="E107" s="22">
        <v>0</v>
      </c>
      <c r="F107" s="22">
        <f t="shared" si="27"/>
        <v>0</v>
      </c>
      <c r="G107" s="22">
        <v>0</v>
      </c>
      <c r="H107" s="22">
        <v>0</v>
      </c>
      <c r="I107" s="22">
        <f>G107-H107</f>
        <v>0</v>
      </c>
      <c r="J107" s="22">
        <v>0</v>
      </c>
      <c r="K107" s="22">
        <v>0</v>
      </c>
      <c r="L107" s="22">
        <f>J107-K107</f>
        <v>0</v>
      </c>
      <c r="M107" s="22">
        <v>0</v>
      </c>
      <c r="N107" s="22">
        <v>0</v>
      </c>
      <c r="O107" s="22">
        <f>M107-N107</f>
        <v>0</v>
      </c>
      <c r="P107" s="22">
        <v>0</v>
      </c>
      <c r="Q107" s="38" t="e">
        <f>M107-#REF!</f>
        <v>#REF!</v>
      </c>
    </row>
    <row r="108" spans="1:17" ht="12.75">
      <c r="A108" s="23">
        <v>7100</v>
      </c>
      <c r="B108" s="23">
        <v>7100</v>
      </c>
      <c r="C108" s="3" t="s">
        <v>128</v>
      </c>
      <c r="D108" s="22">
        <v>0</v>
      </c>
      <c r="E108" s="22">
        <v>0</v>
      </c>
      <c r="F108" s="22">
        <f t="shared" si="27"/>
        <v>0</v>
      </c>
      <c r="G108" s="22">
        <v>0</v>
      </c>
      <c r="H108" s="22">
        <v>0</v>
      </c>
      <c r="I108" s="22">
        <f t="shared" si="28"/>
        <v>0</v>
      </c>
      <c r="J108" s="22">
        <v>0</v>
      </c>
      <c r="K108" s="22">
        <v>0</v>
      </c>
      <c r="L108" s="22">
        <f t="shared" si="29"/>
        <v>0</v>
      </c>
      <c r="M108" s="22">
        <v>0</v>
      </c>
      <c r="N108" s="22">
        <v>0</v>
      </c>
      <c r="O108" s="22">
        <f t="shared" si="30"/>
        <v>0</v>
      </c>
      <c r="P108" s="22">
        <v>0</v>
      </c>
      <c r="Q108" s="38" t="e">
        <f>M108-#REF!</f>
        <v>#REF!</v>
      </c>
    </row>
    <row r="109" spans="1:17" ht="12.75">
      <c r="A109" s="19"/>
      <c r="B109" s="19"/>
      <c r="C109" s="14" t="s">
        <v>8</v>
      </c>
      <c r="D109" s="15">
        <f>SUM(D86:D108)</f>
        <v>2352</v>
      </c>
      <c r="E109" s="15">
        <f aca="true" t="shared" si="31" ref="E109:P109">SUM(E86:E108)</f>
        <v>0</v>
      </c>
      <c r="F109" s="15">
        <f t="shared" si="31"/>
        <v>-2352</v>
      </c>
      <c r="G109" s="15">
        <f t="shared" si="31"/>
        <v>2352</v>
      </c>
      <c r="H109" s="15">
        <f t="shared" si="31"/>
        <v>0</v>
      </c>
      <c r="I109" s="15">
        <f t="shared" si="31"/>
        <v>2352</v>
      </c>
      <c r="J109" s="15">
        <f t="shared" si="31"/>
        <v>2352</v>
      </c>
      <c r="K109" s="15">
        <f t="shared" si="31"/>
        <v>7280</v>
      </c>
      <c r="L109" s="15">
        <f t="shared" si="31"/>
        <v>-4928</v>
      </c>
      <c r="M109" s="15">
        <f t="shared" si="31"/>
        <v>2352</v>
      </c>
      <c r="N109" s="15">
        <f t="shared" si="31"/>
        <v>7280</v>
      </c>
      <c r="O109" s="15">
        <f t="shared" si="31"/>
        <v>-4928</v>
      </c>
      <c r="P109" s="15">
        <f t="shared" si="31"/>
        <v>7280</v>
      </c>
      <c r="Q109" s="39" t="e">
        <f>M109-#REF!</f>
        <v>#REF!</v>
      </c>
    </row>
    <row r="110" spans="1:17" ht="12.75">
      <c r="A110" s="23"/>
      <c r="B110" s="23"/>
      <c r="C110" s="3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38"/>
    </row>
    <row r="111" spans="1:17" ht="12.75">
      <c r="A111" s="23">
        <v>4120</v>
      </c>
      <c r="B111" s="23">
        <v>4120</v>
      </c>
      <c r="C111" s="3" t="s">
        <v>107</v>
      </c>
      <c r="D111" s="22">
        <v>0</v>
      </c>
      <c r="E111" s="22">
        <v>0</v>
      </c>
      <c r="F111" s="22">
        <f aca="true" t="shared" si="32" ref="F111:F145">+E111-D111</f>
        <v>0</v>
      </c>
      <c r="G111" s="22">
        <v>0</v>
      </c>
      <c r="H111" s="22">
        <v>0</v>
      </c>
      <c r="I111" s="22">
        <f aca="true" t="shared" si="33" ref="I111:I145">G111-H111</f>
        <v>0</v>
      </c>
      <c r="J111" s="22">
        <v>0</v>
      </c>
      <c r="K111" s="22">
        <v>0</v>
      </c>
      <c r="L111" s="22">
        <f aca="true" t="shared" si="34" ref="L111:L145">J111-K111</f>
        <v>0</v>
      </c>
      <c r="M111" s="22">
        <v>0</v>
      </c>
      <c r="N111" s="22">
        <v>0</v>
      </c>
      <c r="O111" s="22">
        <f aca="true" t="shared" si="35" ref="O111:O145">M111-N111</f>
        <v>0</v>
      </c>
      <c r="P111" s="22">
        <v>0</v>
      </c>
      <c r="Q111" s="38" t="e">
        <f>M111-#REF!</f>
        <v>#REF!</v>
      </c>
    </row>
    <row r="112" spans="1:17" ht="12.75">
      <c r="A112" s="23">
        <v>6320</v>
      </c>
      <c r="B112" s="23">
        <v>6320</v>
      </c>
      <c r="C112" s="3" t="s">
        <v>107</v>
      </c>
      <c r="D112" s="22">
        <v>0</v>
      </c>
      <c r="E112" s="22">
        <v>0</v>
      </c>
      <c r="F112" s="22">
        <f t="shared" si="32"/>
        <v>0</v>
      </c>
      <c r="G112" s="22">
        <v>0</v>
      </c>
      <c r="H112" s="22">
        <v>0</v>
      </c>
      <c r="I112" s="22">
        <f>G112-H112</f>
        <v>0</v>
      </c>
      <c r="J112" s="22">
        <v>0</v>
      </c>
      <c r="K112" s="22">
        <v>0</v>
      </c>
      <c r="L112" s="22">
        <f>J112-K112</f>
        <v>0</v>
      </c>
      <c r="M112" s="22">
        <v>0</v>
      </c>
      <c r="N112" s="22">
        <v>0</v>
      </c>
      <c r="O112" s="22">
        <f>M112-N112</f>
        <v>0</v>
      </c>
      <c r="P112" s="22">
        <v>0</v>
      </c>
      <c r="Q112" s="38" t="e">
        <f>M112-#REF!</f>
        <v>#REF!</v>
      </c>
    </row>
    <row r="113" spans="1:17" ht="12.75">
      <c r="A113" s="23">
        <v>6340</v>
      </c>
      <c r="B113" s="23">
        <v>6340</v>
      </c>
      <c r="C113" s="3" t="s">
        <v>108</v>
      </c>
      <c r="D113" s="22">
        <v>0</v>
      </c>
      <c r="E113" s="22">
        <v>0</v>
      </c>
      <c r="F113" s="22">
        <f t="shared" si="32"/>
        <v>0</v>
      </c>
      <c r="G113" s="22">
        <v>0</v>
      </c>
      <c r="H113" s="22">
        <v>0</v>
      </c>
      <c r="I113" s="22">
        <f t="shared" si="33"/>
        <v>0</v>
      </c>
      <c r="J113" s="22">
        <v>0</v>
      </c>
      <c r="K113" s="22">
        <v>0</v>
      </c>
      <c r="L113" s="22">
        <f t="shared" si="34"/>
        <v>0</v>
      </c>
      <c r="M113" s="22">
        <v>0</v>
      </c>
      <c r="N113" s="22">
        <v>0</v>
      </c>
      <c r="O113" s="22">
        <f t="shared" si="35"/>
        <v>0</v>
      </c>
      <c r="P113" s="22">
        <v>0</v>
      </c>
      <c r="Q113" s="38" t="e">
        <f>M113-#REF!</f>
        <v>#REF!</v>
      </c>
    </row>
    <row r="114" spans="1:17" ht="12.75">
      <c r="A114" s="23">
        <v>6420</v>
      </c>
      <c r="B114" s="23">
        <v>6420</v>
      </c>
      <c r="C114" s="3" t="s">
        <v>109</v>
      </c>
      <c r="D114" s="22">
        <v>0</v>
      </c>
      <c r="E114" s="22">
        <v>0</v>
      </c>
      <c r="F114" s="22">
        <f t="shared" si="32"/>
        <v>0</v>
      </c>
      <c r="G114" s="22">
        <v>0</v>
      </c>
      <c r="H114" s="22">
        <v>0</v>
      </c>
      <c r="I114" s="22">
        <f t="shared" si="33"/>
        <v>0</v>
      </c>
      <c r="J114" s="22">
        <v>0</v>
      </c>
      <c r="K114" s="22">
        <v>0</v>
      </c>
      <c r="L114" s="22">
        <f t="shared" si="34"/>
        <v>0</v>
      </c>
      <c r="M114" s="22">
        <v>0</v>
      </c>
      <c r="N114" s="22">
        <v>0</v>
      </c>
      <c r="O114" s="22">
        <f t="shared" si="35"/>
        <v>0</v>
      </c>
      <c r="P114" s="22">
        <v>0</v>
      </c>
      <c r="Q114" s="38" t="e">
        <f>M114-#REF!</f>
        <v>#REF!</v>
      </c>
    </row>
    <row r="115" spans="1:17" ht="12.75">
      <c r="A115" s="23">
        <v>6500</v>
      </c>
      <c r="B115" s="23">
        <v>6500</v>
      </c>
      <c r="C115" s="3" t="s">
        <v>110</v>
      </c>
      <c r="D115" s="22">
        <v>0</v>
      </c>
      <c r="E115" s="22">
        <v>0</v>
      </c>
      <c r="F115" s="22">
        <f t="shared" si="32"/>
        <v>0</v>
      </c>
      <c r="G115" s="22">
        <v>0</v>
      </c>
      <c r="H115" s="22">
        <v>0</v>
      </c>
      <c r="I115" s="22">
        <f t="shared" si="33"/>
        <v>0</v>
      </c>
      <c r="J115" s="22">
        <v>0</v>
      </c>
      <c r="K115" s="22">
        <v>0</v>
      </c>
      <c r="L115" s="22">
        <f t="shared" si="34"/>
        <v>0</v>
      </c>
      <c r="M115" s="22">
        <v>0</v>
      </c>
      <c r="N115" s="22">
        <v>0</v>
      </c>
      <c r="O115" s="22">
        <f t="shared" si="35"/>
        <v>0</v>
      </c>
      <c r="P115" s="22">
        <v>0</v>
      </c>
      <c r="Q115" s="38" t="e">
        <f>M115-#REF!</f>
        <v>#REF!</v>
      </c>
    </row>
    <row r="116" spans="1:17" ht="12.75">
      <c r="A116" s="23">
        <v>6600</v>
      </c>
      <c r="B116" s="23">
        <v>6600</v>
      </c>
      <c r="C116" s="3" t="s">
        <v>113</v>
      </c>
      <c r="D116" s="22">
        <v>0</v>
      </c>
      <c r="E116" s="22">
        <v>0</v>
      </c>
      <c r="F116" s="22">
        <f t="shared" si="32"/>
        <v>0</v>
      </c>
      <c r="G116" s="22">
        <v>0</v>
      </c>
      <c r="H116" s="22">
        <v>0</v>
      </c>
      <c r="I116" s="22">
        <f t="shared" si="33"/>
        <v>0</v>
      </c>
      <c r="J116" s="22">
        <v>0</v>
      </c>
      <c r="K116" s="22">
        <v>0</v>
      </c>
      <c r="L116" s="22">
        <f t="shared" si="34"/>
        <v>0</v>
      </c>
      <c r="M116" s="22">
        <v>0</v>
      </c>
      <c r="N116" s="22">
        <v>0</v>
      </c>
      <c r="O116" s="22">
        <f t="shared" si="35"/>
        <v>0</v>
      </c>
      <c r="P116" s="22">
        <v>0</v>
      </c>
      <c r="Q116" s="38" t="e">
        <f>M116-#REF!</f>
        <v>#REF!</v>
      </c>
    </row>
    <row r="117" spans="1:17" ht="12.75">
      <c r="A117" s="23">
        <v>6620</v>
      </c>
      <c r="B117" s="23">
        <v>6620</v>
      </c>
      <c r="C117" s="3" t="s">
        <v>114</v>
      </c>
      <c r="D117" s="22">
        <v>0</v>
      </c>
      <c r="E117" s="22">
        <v>0</v>
      </c>
      <c r="F117" s="22">
        <f t="shared" si="32"/>
        <v>0</v>
      </c>
      <c r="G117" s="22">
        <v>0</v>
      </c>
      <c r="H117" s="22">
        <v>0</v>
      </c>
      <c r="I117" s="22">
        <f t="shared" si="33"/>
        <v>0</v>
      </c>
      <c r="J117" s="22">
        <v>0</v>
      </c>
      <c r="K117" s="22">
        <v>0</v>
      </c>
      <c r="L117" s="22">
        <f t="shared" si="34"/>
        <v>0</v>
      </c>
      <c r="M117" s="22">
        <v>0</v>
      </c>
      <c r="N117" s="22">
        <v>0</v>
      </c>
      <c r="O117" s="22">
        <f t="shared" si="35"/>
        <v>0</v>
      </c>
      <c r="P117" s="22">
        <v>0</v>
      </c>
      <c r="Q117" s="38" t="e">
        <f>M117-#REF!</f>
        <v>#REF!</v>
      </c>
    </row>
    <row r="118" spans="1:17" ht="12.75">
      <c r="A118" s="23">
        <v>6625</v>
      </c>
      <c r="B118" s="23">
        <v>6625</v>
      </c>
      <c r="C118" s="3" t="s">
        <v>115</v>
      </c>
      <c r="D118" s="22">
        <v>0</v>
      </c>
      <c r="E118" s="22">
        <v>0</v>
      </c>
      <c r="F118" s="22">
        <f t="shared" si="32"/>
        <v>0</v>
      </c>
      <c r="G118" s="22">
        <v>0</v>
      </c>
      <c r="H118" s="22">
        <v>0</v>
      </c>
      <c r="I118" s="22">
        <f t="shared" si="33"/>
        <v>0</v>
      </c>
      <c r="J118" s="22">
        <v>0</v>
      </c>
      <c r="K118" s="22">
        <v>0</v>
      </c>
      <c r="L118" s="22">
        <f t="shared" si="34"/>
        <v>0</v>
      </c>
      <c r="M118" s="22">
        <v>0</v>
      </c>
      <c r="N118" s="22">
        <v>0</v>
      </c>
      <c r="O118" s="22">
        <f t="shared" si="35"/>
        <v>0</v>
      </c>
      <c r="P118" s="22">
        <v>0</v>
      </c>
      <c r="Q118" s="38" t="e">
        <f>M118-#REF!</f>
        <v>#REF!</v>
      </c>
    </row>
    <row r="119" spans="1:17" ht="12.75">
      <c r="A119" s="23">
        <v>6630</v>
      </c>
      <c r="B119" s="23">
        <v>6630</v>
      </c>
      <c r="C119" s="3" t="s">
        <v>116</v>
      </c>
      <c r="D119" s="22">
        <v>0</v>
      </c>
      <c r="E119" s="22">
        <v>0</v>
      </c>
      <c r="F119" s="22">
        <f t="shared" si="32"/>
        <v>0</v>
      </c>
      <c r="G119" s="22">
        <v>14072.98</v>
      </c>
      <c r="H119" s="22">
        <v>15000</v>
      </c>
      <c r="I119" s="22">
        <f t="shared" si="33"/>
        <v>-927.0200000000004</v>
      </c>
      <c r="J119" s="22">
        <v>14582.38</v>
      </c>
      <c r="K119" s="22">
        <v>15000</v>
      </c>
      <c r="L119" s="22">
        <f t="shared" si="34"/>
        <v>-417.6200000000008</v>
      </c>
      <c r="M119" s="22">
        <v>14582.38</v>
      </c>
      <c r="N119" s="22">
        <v>15000</v>
      </c>
      <c r="O119" s="22">
        <f t="shared" si="35"/>
        <v>-417.6200000000008</v>
      </c>
      <c r="P119" s="22">
        <v>15000</v>
      </c>
      <c r="Q119" s="38" t="e">
        <f>M119-#REF!</f>
        <v>#REF!</v>
      </c>
    </row>
    <row r="120" spans="1:17" ht="12.75">
      <c r="A120" s="23">
        <v>6700</v>
      </c>
      <c r="B120" s="23">
        <v>6700</v>
      </c>
      <c r="C120" s="3" t="s">
        <v>117</v>
      </c>
      <c r="D120" s="22">
        <v>0</v>
      </c>
      <c r="E120" s="22">
        <v>0</v>
      </c>
      <c r="F120" s="22">
        <f t="shared" si="32"/>
        <v>0</v>
      </c>
      <c r="G120" s="22">
        <v>0</v>
      </c>
      <c r="H120" s="22">
        <v>0</v>
      </c>
      <c r="I120" s="22">
        <f t="shared" si="33"/>
        <v>0</v>
      </c>
      <c r="J120" s="22">
        <v>0</v>
      </c>
      <c r="K120" s="22">
        <v>0</v>
      </c>
      <c r="L120" s="22">
        <f t="shared" si="34"/>
        <v>0</v>
      </c>
      <c r="M120" s="22">
        <v>0</v>
      </c>
      <c r="N120" s="22">
        <v>0</v>
      </c>
      <c r="O120" s="22">
        <f t="shared" si="35"/>
        <v>0</v>
      </c>
      <c r="P120" s="22">
        <v>0</v>
      </c>
      <c r="Q120" s="38" t="e">
        <f>M120-#REF!</f>
        <v>#REF!</v>
      </c>
    </row>
    <row r="121" spans="1:17" ht="12.75">
      <c r="A121" s="23">
        <v>6710</v>
      </c>
      <c r="B121" s="23">
        <v>6710</v>
      </c>
      <c r="C121" s="3" t="s">
        <v>118</v>
      </c>
      <c r="D121" s="22">
        <v>0</v>
      </c>
      <c r="E121" s="22">
        <v>0</v>
      </c>
      <c r="F121" s="22">
        <f t="shared" si="32"/>
        <v>0</v>
      </c>
      <c r="G121" s="22">
        <v>0</v>
      </c>
      <c r="H121" s="22">
        <v>0</v>
      </c>
      <c r="I121" s="22">
        <f t="shared" si="33"/>
        <v>0</v>
      </c>
      <c r="J121" s="22">
        <v>0</v>
      </c>
      <c r="K121" s="22">
        <v>0</v>
      </c>
      <c r="L121" s="22">
        <f t="shared" si="34"/>
        <v>0</v>
      </c>
      <c r="M121" s="22">
        <v>0</v>
      </c>
      <c r="N121" s="22">
        <v>0</v>
      </c>
      <c r="O121" s="22">
        <f t="shared" si="35"/>
        <v>0</v>
      </c>
      <c r="P121" s="22">
        <v>0</v>
      </c>
      <c r="Q121" s="38" t="e">
        <f>M121-#REF!</f>
        <v>#REF!</v>
      </c>
    </row>
    <row r="122" spans="1:17" ht="12.75">
      <c r="A122" s="23">
        <v>6790</v>
      </c>
      <c r="B122" s="23">
        <v>6790</v>
      </c>
      <c r="C122" s="3" t="s">
        <v>119</v>
      </c>
      <c r="D122" s="22">
        <v>0</v>
      </c>
      <c r="E122" s="22">
        <v>0</v>
      </c>
      <c r="F122" s="22">
        <f t="shared" si="32"/>
        <v>0</v>
      </c>
      <c r="G122" s="22">
        <v>0</v>
      </c>
      <c r="H122" s="22">
        <v>0</v>
      </c>
      <c r="I122" s="22">
        <f t="shared" si="33"/>
        <v>0</v>
      </c>
      <c r="J122" s="22">
        <v>0</v>
      </c>
      <c r="K122" s="22">
        <v>0</v>
      </c>
      <c r="L122" s="22">
        <f t="shared" si="34"/>
        <v>0</v>
      </c>
      <c r="M122" s="22">
        <v>0</v>
      </c>
      <c r="N122" s="22">
        <v>0</v>
      </c>
      <c r="O122" s="22">
        <f t="shared" si="35"/>
        <v>0</v>
      </c>
      <c r="P122" s="22">
        <v>0</v>
      </c>
      <c r="Q122" s="38" t="e">
        <f>M122-#REF!</f>
        <v>#REF!</v>
      </c>
    </row>
    <row r="123" spans="1:17" ht="12.75">
      <c r="A123" s="23">
        <v>6800</v>
      </c>
      <c r="B123" s="23">
        <v>6800</v>
      </c>
      <c r="C123" s="3" t="s">
        <v>120</v>
      </c>
      <c r="D123" s="22">
        <v>0</v>
      </c>
      <c r="E123" s="22">
        <v>0</v>
      </c>
      <c r="F123" s="22">
        <f t="shared" si="32"/>
        <v>0</v>
      </c>
      <c r="G123" s="22">
        <v>0</v>
      </c>
      <c r="H123" s="22">
        <v>0</v>
      </c>
      <c r="I123" s="22">
        <f t="shared" si="33"/>
        <v>0</v>
      </c>
      <c r="J123" s="22">
        <v>0</v>
      </c>
      <c r="K123" s="22">
        <v>0</v>
      </c>
      <c r="L123" s="22">
        <f t="shared" si="34"/>
        <v>0</v>
      </c>
      <c r="M123" s="22">
        <v>0</v>
      </c>
      <c r="N123" s="22">
        <v>0</v>
      </c>
      <c r="O123" s="22">
        <f t="shared" si="35"/>
        <v>0</v>
      </c>
      <c r="P123" s="22">
        <v>0</v>
      </c>
      <c r="Q123" s="38" t="e">
        <f>M123-#REF!</f>
        <v>#REF!</v>
      </c>
    </row>
    <row r="124" spans="1:17" ht="12.75">
      <c r="A124" s="23">
        <v>6815</v>
      </c>
      <c r="B124" s="23">
        <v>6815</v>
      </c>
      <c r="C124" s="3" t="s">
        <v>121</v>
      </c>
      <c r="D124" s="22">
        <v>0</v>
      </c>
      <c r="E124" s="22">
        <v>0</v>
      </c>
      <c r="F124" s="22">
        <f t="shared" si="32"/>
        <v>0</v>
      </c>
      <c r="G124" s="22">
        <v>0</v>
      </c>
      <c r="H124" s="22">
        <v>0</v>
      </c>
      <c r="I124" s="22">
        <f t="shared" si="33"/>
        <v>0</v>
      </c>
      <c r="J124" s="22">
        <v>0</v>
      </c>
      <c r="K124" s="22">
        <v>0</v>
      </c>
      <c r="L124" s="22">
        <f t="shared" si="34"/>
        <v>0</v>
      </c>
      <c r="M124" s="22">
        <v>0</v>
      </c>
      <c r="N124" s="22">
        <v>0</v>
      </c>
      <c r="O124" s="22">
        <f t="shared" si="35"/>
        <v>0</v>
      </c>
      <c r="P124" s="22">
        <v>0</v>
      </c>
      <c r="Q124" s="38" t="e">
        <f>M124-#REF!</f>
        <v>#REF!</v>
      </c>
    </row>
    <row r="125" spans="1:17" ht="12.75">
      <c r="A125" s="23">
        <v>6820</v>
      </c>
      <c r="B125" s="23">
        <v>6820</v>
      </c>
      <c r="C125" s="3" t="s">
        <v>122</v>
      </c>
      <c r="D125" s="22">
        <v>0</v>
      </c>
      <c r="E125" s="22">
        <v>0</v>
      </c>
      <c r="F125" s="22">
        <f t="shared" si="32"/>
        <v>0</v>
      </c>
      <c r="G125" s="22">
        <v>0</v>
      </c>
      <c r="H125" s="22">
        <v>0</v>
      </c>
      <c r="I125" s="22">
        <f t="shared" si="33"/>
        <v>0</v>
      </c>
      <c r="J125" s="22">
        <v>0</v>
      </c>
      <c r="K125" s="22">
        <v>0</v>
      </c>
      <c r="L125" s="22">
        <f t="shared" si="34"/>
        <v>0</v>
      </c>
      <c r="M125" s="22">
        <v>0</v>
      </c>
      <c r="N125" s="22">
        <v>0</v>
      </c>
      <c r="O125" s="22">
        <f t="shared" si="35"/>
        <v>0</v>
      </c>
      <c r="P125" s="22">
        <v>0</v>
      </c>
      <c r="Q125" s="38" t="e">
        <f>M125-#REF!</f>
        <v>#REF!</v>
      </c>
    </row>
    <row r="126" spans="1:17" ht="12.75">
      <c r="A126" s="23">
        <v>6860</v>
      </c>
      <c r="B126" s="23">
        <v>6860</v>
      </c>
      <c r="C126" s="3" t="s">
        <v>123</v>
      </c>
      <c r="D126" s="22">
        <v>0</v>
      </c>
      <c r="E126" s="22">
        <v>0</v>
      </c>
      <c r="F126" s="22">
        <f t="shared" si="32"/>
        <v>0</v>
      </c>
      <c r="G126" s="22">
        <v>0</v>
      </c>
      <c r="H126" s="22">
        <v>0</v>
      </c>
      <c r="I126" s="22">
        <f t="shared" si="33"/>
        <v>0</v>
      </c>
      <c r="J126" s="22">
        <v>0</v>
      </c>
      <c r="K126" s="22">
        <v>0</v>
      </c>
      <c r="L126" s="22">
        <f t="shared" si="34"/>
        <v>0</v>
      </c>
      <c r="M126" s="22">
        <v>0</v>
      </c>
      <c r="N126" s="22">
        <v>0</v>
      </c>
      <c r="O126" s="22">
        <f t="shared" si="35"/>
        <v>0</v>
      </c>
      <c r="P126" s="22">
        <v>0</v>
      </c>
      <c r="Q126" s="38" t="e">
        <f>M126-#REF!</f>
        <v>#REF!</v>
      </c>
    </row>
    <row r="127" spans="1:17" ht="12.75">
      <c r="A127" s="23">
        <v>6900</v>
      </c>
      <c r="B127" s="23">
        <v>6900</v>
      </c>
      <c r="C127" s="3" t="s">
        <v>124</v>
      </c>
      <c r="D127" s="22">
        <v>0</v>
      </c>
      <c r="E127" s="22">
        <v>0</v>
      </c>
      <c r="F127" s="22">
        <f t="shared" si="32"/>
        <v>0</v>
      </c>
      <c r="G127" s="22">
        <v>0</v>
      </c>
      <c r="H127" s="22">
        <v>0</v>
      </c>
      <c r="I127" s="22">
        <f t="shared" si="33"/>
        <v>0</v>
      </c>
      <c r="J127" s="22">
        <v>0</v>
      </c>
      <c r="K127" s="22">
        <v>0</v>
      </c>
      <c r="L127" s="22">
        <f t="shared" si="34"/>
        <v>0</v>
      </c>
      <c r="M127" s="22">
        <v>0</v>
      </c>
      <c r="N127" s="22">
        <v>0</v>
      </c>
      <c r="O127" s="22">
        <f t="shared" si="35"/>
        <v>0</v>
      </c>
      <c r="P127" s="22">
        <v>0</v>
      </c>
      <c r="Q127" s="38" t="e">
        <f>M127-#REF!</f>
        <v>#REF!</v>
      </c>
    </row>
    <row r="128" spans="1:17" ht="12.75">
      <c r="A128" s="23">
        <v>6920</v>
      </c>
      <c r="B128" s="23">
        <v>6920</v>
      </c>
      <c r="C128" s="3" t="s">
        <v>125</v>
      </c>
      <c r="D128" s="22">
        <v>0</v>
      </c>
      <c r="E128" s="22">
        <v>0</v>
      </c>
      <c r="F128" s="22">
        <f t="shared" si="32"/>
        <v>0</v>
      </c>
      <c r="G128" s="22">
        <v>0</v>
      </c>
      <c r="H128" s="22">
        <v>0</v>
      </c>
      <c r="I128" s="22">
        <f t="shared" si="33"/>
        <v>0</v>
      </c>
      <c r="J128" s="22">
        <v>0</v>
      </c>
      <c r="K128" s="22">
        <v>0</v>
      </c>
      <c r="L128" s="22">
        <f t="shared" si="34"/>
        <v>0</v>
      </c>
      <c r="M128" s="22">
        <v>0</v>
      </c>
      <c r="N128" s="22">
        <v>0</v>
      </c>
      <c r="O128" s="22">
        <f t="shared" si="35"/>
        <v>0</v>
      </c>
      <c r="P128" s="22">
        <v>0</v>
      </c>
      <c r="Q128" s="38" t="e">
        <f>M128-#REF!</f>
        <v>#REF!</v>
      </c>
    </row>
    <row r="129" spans="1:17" ht="12.75">
      <c r="A129" s="23">
        <v>6930</v>
      </c>
      <c r="B129" s="23">
        <v>6930</v>
      </c>
      <c r="C129" s="3" t="s">
        <v>126</v>
      </c>
      <c r="D129" s="22">
        <v>0</v>
      </c>
      <c r="E129" s="22">
        <v>0</v>
      </c>
      <c r="F129" s="22">
        <f t="shared" si="32"/>
        <v>0</v>
      </c>
      <c r="G129" s="22">
        <v>0</v>
      </c>
      <c r="H129" s="22">
        <v>0</v>
      </c>
      <c r="I129" s="22">
        <f t="shared" si="33"/>
        <v>0</v>
      </c>
      <c r="J129" s="22">
        <v>0</v>
      </c>
      <c r="K129" s="22">
        <v>0</v>
      </c>
      <c r="L129" s="22">
        <f t="shared" si="34"/>
        <v>0</v>
      </c>
      <c r="M129" s="22">
        <v>0</v>
      </c>
      <c r="N129" s="22">
        <v>0</v>
      </c>
      <c r="O129" s="22">
        <f t="shared" si="35"/>
        <v>0</v>
      </c>
      <c r="P129" s="22">
        <v>0</v>
      </c>
      <c r="Q129" s="38" t="e">
        <f>M129-#REF!</f>
        <v>#REF!</v>
      </c>
    </row>
    <row r="130" spans="1:17" ht="12.75">
      <c r="A130" s="23">
        <v>6940</v>
      </c>
      <c r="B130" s="23">
        <v>6940</v>
      </c>
      <c r="C130" s="3" t="s">
        <v>127</v>
      </c>
      <c r="D130" s="22">
        <v>0</v>
      </c>
      <c r="E130" s="22">
        <v>0</v>
      </c>
      <c r="F130" s="22">
        <f t="shared" si="32"/>
        <v>0</v>
      </c>
      <c r="G130" s="22">
        <v>0</v>
      </c>
      <c r="H130" s="22">
        <v>0</v>
      </c>
      <c r="I130" s="22">
        <f t="shared" si="33"/>
        <v>0</v>
      </c>
      <c r="J130" s="22">
        <v>0</v>
      </c>
      <c r="K130" s="22">
        <v>0</v>
      </c>
      <c r="L130" s="22">
        <f t="shared" si="34"/>
        <v>0</v>
      </c>
      <c r="M130" s="22">
        <v>0</v>
      </c>
      <c r="N130" s="22">
        <v>0</v>
      </c>
      <c r="O130" s="22">
        <f t="shared" si="35"/>
        <v>0</v>
      </c>
      <c r="P130" s="22">
        <v>0</v>
      </c>
      <c r="Q130" s="38" t="e">
        <f>M130-#REF!</f>
        <v>#REF!</v>
      </c>
    </row>
    <row r="131" spans="1:17" ht="12.75">
      <c r="A131" s="23">
        <v>7140</v>
      </c>
      <c r="B131" s="23">
        <v>7140</v>
      </c>
      <c r="C131" s="3" t="s">
        <v>129</v>
      </c>
      <c r="D131" s="22">
        <v>0</v>
      </c>
      <c r="E131" s="22">
        <v>0</v>
      </c>
      <c r="F131" s="22">
        <f t="shared" si="32"/>
        <v>0</v>
      </c>
      <c r="G131" s="22">
        <v>0</v>
      </c>
      <c r="H131" s="22">
        <v>0</v>
      </c>
      <c r="I131" s="22">
        <f t="shared" si="33"/>
        <v>0</v>
      </c>
      <c r="J131" s="22">
        <v>0</v>
      </c>
      <c r="K131" s="22">
        <v>0</v>
      </c>
      <c r="L131" s="22">
        <f t="shared" si="34"/>
        <v>0</v>
      </c>
      <c r="M131" s="22">
        <v>0</v>
      </c>
      <c r="N131" s="22">
        <v>0</v>
      </c>
      <c r="O131" s="22">
        <f t="shared" si="35"/>
        <v>0</v>
      </c>
      <c r="P131" s="22">
        <v>0</v>
      </c>
      <c r="Q131" s="38" t="e">
        <f>M131-#REF!</f>
        <v>#REF!</v>
      </c>
    </row>
    <row r="132" spans="1:17" ht="12.75">
      <c r="A132" s="23">
        <v>7320</v>
      </c>
      <c r="B132" s="23">
        <v>7320</v>
      </c>
      <c r="C132" s="3" t="s">
        <v>130</v>
      </c>
      <c r="D132" s="22">
        <v>0</v>
      </c>
      <c r="E132" s="22">
        <v>0</v>
      </c>
      <c r="F132" s="22">
        <f t="shared" si="32"/>
        <v>0</v>
      </c>
      <c r="G132" s="22">
        <v>0</v>
      </c>
      <c r="H132" s="22">
        <v>0</v>
      </c>
      <c r="I132" s="22">
        <f t="shared" si="33"/>
        <v>0</v>
      </c>
      <c r="J132" s="22">
        <v>0</v>
      </c>
      <c r="K132" s="22">
        <v>0</v>
      </c>
      <c r="L132" s="22">
        <f t="shared" si="34"/>
        <v>0</v>
      </c>
      <c r="M132" s="22">
        <v>0</v>
      </c>
      <c r="N132" s="22">
        <v>0</v>
      </c>
      <c r="O132" s="22">
        <f t="shared" si="35"/>
        <v>0</v>
      </c>
      <c r="P132" s="22">
        <v>0</v>
      </c>
      <c r="Q132" s="38" t="e">
        <f>M132-#REF!</f>
        <v>#REF!</v>
      </c>
    </row>
    <row r="133" spans="1:17" ht="12.75">
      <c r="A133" s="23">
        <v>7430</v>
      </c>
      <c r="B133" s="23">
        <v>7430</v>
      </c>
      <c r="C133" s="3" t="s">
        <v>132</v>
      </c>
      <c r="D133" s="22">
        <v>0</v>
      </c>
      <c r="E133" s="22">
        <v>0</v>
      </c>
      <c r="F133" s="22">
        <f t="shared" si="32"/>
        <v>0</v>
      </c>
      <c r="G133" s="22">
        <v>0</v>
      </c>
      <c r="H133" s="22">
        <v>0</v>
      </c>
      <c r="I133" s="22">
        <f t="shared" si="33"/>
        <v>0</v>
      </c>
      <c r="J133" s="22">
        <v>0</v>
      </c>
      <c r="K133" s="22">
        <v>0</v>
      </c>
      <c r="L133" s="22">
        <f t="shared" si="34"/>
        <v>0</v>
      </c>
      <c r="M133" s="22">
        <v>0</v>
      </c>
      <c r="N133" s="22">
        <v>0</v>
      </c>
      <c r="O133" s="22">
        <f t="shared" si="35"/>
        <v>0</v>
      </c>
      <c r="P133" s="22">
        <v>0</v>
      </c>
      <c r="Q133" s="38" t="e">
        <f>M133-#REF!</f>
        <v>#REF!</v>
      </c>
    </row>
    <row r="134" spans="1:17" ht="12.75">
      <c r="A134" s="23">
        <v>7500</v>
      </c>
      <c r="B134" s="23">
        <v>7500</v>
      </c>
      <c r="C134" s="3" t="s">
        <v>133</v>
      </c>
      <c r="D134" s="22">
        <v>0</v>
      </c>
      <c r="E134" s="22">
        <v>0</v>
      </c>
      <c r="F134" s="22">
        <f t="shared" si="32"/>
        <v>0</v>
      </c>
      <c r="G134" s="22">
        <v>0</v>
      </c>
      <c r="H134" s="22">
        <v>0</v>
      </c>
      <c r="I134" s="22">
        <f t="shared" si="33"/>
        <v>0</v>
      </c>
      <c r="J134" s="22">
        <v>0</v>
      </c>
      <c r="K134" s="22">
        <v>0</v>
      </c>
      <c r="L134" s="22">
        <f t="shared" si="34"/>
        <v>0</v>
      </c>
      <c r="M134" s="22">
        <v>0</v>
      </c>
      <c r="N134" s="22">
        <v>0</v>
      </c>
      <c r="O134" s="22">
        <f t="shared" si="35"/>
        <v>0</v>
      </c>
      <c r="P134" s="22">
        <v>0</v>
      </c>
      <c r="Q134" s="38" t="e">
        <f>M134-#REF!</f>
        <v>#REF!</v>
      </c>
    </row>
    <row r="135" spans="1:17" ht="12.75">
      <c r="A135" s="23">
        <v>7601</v>
      </c>
      <c r="B135" s="23">
        <v>7601</v>
      </c>
      <c r="C135" s="3" t="s">
        <v>134</v>
      </c>
      <c r="D135" s="22">
        <v>0</v>
      </c>
      <c r="E135" s="22">
        <v>0</v>
      </c>
      <c r="F135" s="22">
        <f t="shared" si="32"/>
        <v>0</v>
      </c>
      <c r="G135" s="22">
        <v>0</v>
      </c>
      <c r="H135" s="22">
        <v>0</v>
      </c>
      <c r="I135" s="22">
        <f t="shared" si="33"/>
        <v>0</v>
      </c>
      <c r="J135" s="22">
        <v>0</v>
      </c>
      <c r="K135" s="22">
        <v>0</v>
      </c>
      <c r="L135" s="22">
        <f t="shared" si="34"/>
        <v>0</v>
      </c>
      <c r="M135" s="22">
        <v>0</v>
      </c>
      <c r="N135" s="22">
        <v>0</v>
      </c>
      <c r="O135" s="22">
        <f t="shared" si="35"/>
        <v>0</v>
      </c>
      <c r="P135" s="22">
        <v>0</v>
      </c>
      <c r="Q135" s="38" t="e">
        <f>M135-#REF!</f>
        <v>#REF!</v>
      </c>
    </row>
    <row r="136" spans="1:17" ht="12.75">
      <c r="A136" s="23">
        <v>7740</v>
      </c>
      <c r="B136" s="23">
        <v>7740</v>
      </c>
      <c r="C136" s="3" t="s">
        <v>135</v>
      </c>
      <c r="D136" s="22">
        <v>0</v>
      </c>
      <c r="E136" s="22">
        <v>0</v>
      </c>
      <c r="F136" s="22">
        <f t="shared" si="32"/>
        <v>0</v>
      </c>
      <c r="G136" s="22">
        <v>0</v>
      </c>
      <c r="H136" s="22">
        <v>0</v>
      </c>
      <c r="I136" s="22">
        <f t="shared" si="33"/>
        <v>0</v>
      </c>
      <c r="J136" s="22">
        <v>0</v>
      </c>
      <c r="K136" s="22">
        <v>0</v>
      </c>
      <c r="L136" s="22">
        <f t="shared" si="34"/>
        <v>0</v>
      </c>
      <c r="M136" s="22">
        <v>0</v>
      </c>
      <c r="N136" s="22">
        <v>0</v>
      </c>
      <c r="O136" s="22">
        <f t="shared" si="35"/>
        <v>0</v>
      </c>
      <c r="P136" s="22">
        <v>0</v>
      </c>
      <c r="Q136" s="38" t="e">
        <f>M136-#REF!</f>
        <v>#REF!</v>
      </c>
    </row>
    <row r="137" spans="1:17" ht="12.75">
      <c r="A137" s="23">
        <v>7770</v>
      </c>
      <c r="B137" s="23">
        <v>7770</v>
      </c>
      <c r="C137" s="3" t="s">
        <v>136</v>
      </c>
      <c r="D137" s="22">
        <v>7.75</v>
      </c>
      <c r="E137" s="22">
        <v>0</v>
      </c>
      <c r="F137" s="22">
        <f t="shared" si="32"/>
        <v>-7.75</v>
      </c>
      <c r="G137" s="22">
        <v>7.75</v>
      </c>
      <c r="H137" s="22">
        <v>0</v>
      </c>
      <c r="I137" s="22">
        <f t="shared" si="33"/>
        <v>7.75</v>
      </c>
      <c r="J137" s="22">
        <v>7.75</v>
      </c>
      <c r="K137" s="22">
        <v>0</v>
      </c>
      <c r="L137" s="22">
        <f t="shared" si="34"/>
        <v>7.75</v>
      </c>
      <c r="M137" s="22">
        <v>7.75</v>
      </c>
      <c r="N137" s="22">
        <v>0</v>
      </c>
      <c r="O137" s="22">
        <f t="shared" si="35"/>
        <v>7.75</v>
      </c>
      <c r="P137" s="22">
        <v>0</v>
      </c>
      <c r="Q137" s="38" t="e">
        <f>M137-#REF!</f>
        <v>#REF!</v>
      </c>
    </row>
    <row r="138" spans="1:17" ht="12.75">
      <c r="A138" s="23">
        <v>7780</v>
      </c>
      <c r="B138" s="23">
        <v>7780</v>
      </c>
      <c r="C138" s="3" t="s">
        <v>137</v>
      </c>
      <c r="D138" s="22">
        <v>0</v>
      </c>
      <c r="E138" s="22">
        <v>0</v>
      </c>
      <c r="F138" s="22">
        <f t="shared" si="32"/>
        <v>0</v>
      </c>
      <c r="G138" s="22">
        <v>0</v>
      </c>
      <c r="H138" s="22">
        <v>0</v>
      </c>
      <c r="I138" s="22">
        <f t="shared" si="33"/>
        <v>0</v>
      </c>
      <c r="J138" s="22">
        <v>0</v>
      </c>
      <c r="K138" s="22">
        <v>0</v>
      </c>
      <c r="L138" s="22">
        <f t="shared" si="34"/>
        <v>0</v>
      </c>
      <c r="M138" s="22">
        <v>0</v>
      </c>
      <c r="N138" s="22">
        <v>0</v>
      </c>
      <c r="O138" s="22">
        <f t="shared" si="35"/>
        <v>0</v>
      </c>
      <c r="P138" s="22">
        <v>0</v>
      </c>
      <c r="Q138" s="38" t="e">
        <f>M138-#REF!</f>
        <v>#REF!</v>
      </c>
    </row>
    <row r="139" spans="1:17" ht="12.75">
      <c r="A139" s="23">
        <v>7790</v>
      </c>
      <c r="B139" s="23">
        <v>7790</v>
      </c>
      <c r="C139" s="3" t="s">
        <v>138</v>
      </c>
      <c r="D139" s="22">
        <v>0</v>
      </c>
      <c r="E139" s="22">
        <v>0</v>
      </c>
      <c r="F139" s="22">
        <f t="shared" si="32"/>
        <v>0</v>
      </c>
      <c r="G139" s="22">
        <v>0</v>
      </c>
      <c r="H139" s="22">
        <v>0</v>
      </c>
      <c r="I139" s="22">
        <f t="shared" si="33"/>
        <v>0</v>
      </c>
      <c r="J139" s="22">
        <v>0</v>
      </c>
      <c r="K139" s="22">
        <v>0</v>
      </c>
      <c r="L139" s="22">
        <f t="shared" si="34"/>
        <v>0</v>
      </c>
      <c r="M139" s="22">
        <v>0</v>
      </c>
      <c r="N139" s="22">
        <v>0</v>
      </c>
      <c r="O139" s="22">
        <f t="shared" si="35"/>
        <v>0</v>
      </c>
      <c r="P139" s="22">
        <v>0</v>
      </c>
      <c r="Q139" s="38" t="e">
        <f>M139-#REF!</f>
        <v>#REF!</v>
      </c>
    </row>
    <row r="140" spans="1:17" ht="12.75">
      <c r="A140" s="23">
        <v>7791</v>
      </c>
      <c r="B140" s="23">
        <v>7791</v>
      </c>
      <c r="C140" s="3" t="s">
        <v>154</v>
      </c>
      <c r="D140" s="22">
        <v>0</v>
      </c>
      <c r="E140" s="22">
        <v>0</v>
      </c>
      <c r="F140" s="22">
        <f t="shared" si="32"/>
        <v>0</v>
      </c>
      <c r="G140" s="22">
        <v>0</v>
      </c>
      <c r="H140" s="22">
        <v>0</v>
      </c>
      <c r="I140" s="22">
        <f>G140-H140</f>
        <v>0</v>
      </c>
      <c r="J140" s="22">
        <v>0</v>
      </c>
      <c r="K140" s="22">
        <v>0</v>
      </c>
      <c r="L140" s="22">
        <f>J140-K140</f>
        <v>0</v>
      </c>
      <c r="M140" s="22">
        <v>0</v>
      </c>
      <c r="N140" s="22">
        <v>0</v>
      </c>
      <c r="O140" s="22">
        <f>M140-N140</f>
        <v>0</v>
      </c>
      <c r="P140" s="22">
        <v>0</v>
      </c>
      <c r="Q140" s="38" t="e">
        <f>M140-#REF!</f>
        <v>#REF!</v>
      </c>
    </row>
    <row r="141" spans="1:17" ht="12.75">
      <c r="A141" s="23">
        <v>7795</v>
      </c>
      <c r="B141" s="23">
        <v>7795</v>
      </c>
      <c r="C141" s="3" t="s">
        <v>158</v>
      </c>
      <c r="D141" s="22">
        <v>74.64</v>
      </c>
      <c r="E141" s="22">
        <v>0</v>
      </c>
      <c r="F141" s="22">
        <f t="shared" si="32"/>
        <v>-74.64</v>
      </c>
      <c r="G141" s="22">
        <v>438.48</v>
      </c>
      <c r="H141" s="22">
        <v>300</v>
      </c>
      <c r="I141" s="22">
        <f>G141-H141</f>
        <v>138.48000000000002</v>
      </c>
      <c r="J141" s="22">
        <v>480.48</v>
      </c>
      <c r="K141" s="22">
        <v>650</v>
      </c>
      <c r="L141" s="22">
        <f>J141-K141</f>
        <v>-169.51999999999998</v>
      </c>
      <c r="M141" s="22">
        <v>480.48</v>
      </c>
      <c r="N141" s="22">
        <v>900</v>
      </c>
      <c r="O141" s="22">
        <f>M141-N141</f>
        <v>-419.52</v>
      </c>
      <c r="P141" s="22">
        <v>900</v>
      </c>
      <c r="Q141" s="38" t="e">
        <f>M141-#REF!</f>
        <v>#REF!</v>
      </c>
    </row>
    <row r="142" spans="1:17" ht="12.75">
      <c r="A142" s="23">
        <v>7796</v>
      </c>
      <c r="B142" s="23">
        <v>7796</v>
      </c>
      <c r="C142" s="3" t="s">
        <v>159</v>
      </c>
      <c r="D142" s="22">
        <v>0</v>
      </c>
      <c r="E142" s="22">
        <v>0</v>
      </c>
      <c r="F142" s="22">
        <f t="shared" si="32"/>
        <v>0</v>
      </c>
      <c r="G142" s="22">
        <v>0</v>
      </c>
      <c r="H142" s="22">
        <v>0</v>
      </c>
      <c r="I142" s="22">
        <f>G142-H142</f>
        <v>0</v>
      </c>
      <c r="J142" s="22">
        <v>0</v>
      </c>
      <c r="K142" s="22">
        <v>0</v>
      </c>
      <c r="L142" s="22">
        <f>J142-K142</f>
        <v>0</v>
      </c>
      <c r="M142" s="22">
        <v>0</v>
      </c>
      <c r="N142" s="22">
        <v>0</v>
      </c>
      <c r="O142" s="22">
        <f>M142-N142</f>
        <v>0</v>
      </c>
      <c r="P142" s="22">
        <v>0</v>
      </c>
      <c r="Q142" s="38"/>
    </row>
    <row r="143" spans="1:17" ht="12.75">
      <c r="A143" s="23">
        <v>7797</v>
      </c>
      <c r="B143" s="23">
        <v>7797</v>
      </c>
      <c r="C143" s="3" t="s">
        <v>160</v>
      </c>
      <c r="D143" s="22">
        <v>0</v>
      </c>
      <c r="E143" s="22">
        <v>0</v>
      </c>
      <c r="F143" s="22">
        <f t="shared" si="32"/>
        <v>0</v>
      </c>
      <c r="G143" s="22">
        <v>252</v>
      </c>
      <c r="H143" s="22">
        <v>0</v>
      </c>
      <c r="I143" s="22">
        <f>G143-H143</f>
        <v>252</v>
      </c>
      <c r="J143" s="22">
        <v>277.2</v>
      </c>
      <c r="K143" s="22">
        <v>0</v>
      </c>
      <c r="L143" s="22">
        <f>J143-K143</f>
        <v>277.2</v>
      </c>
      <c r="M143" s="22">
        <v>303.45</v>
      </c>
      <c r="N143" s="22">
        <v>0</v>
      </c>
      <c r="O143" s="22">
        <f>M143-N143</f>
        <v>303.45</v>
      </c>
      <c r="P143" s="22">
        <v>0</v>
      </c>
      <c r="Q143" s="38"/>
    </row>
    <row r="144" spans="1:17" ht="12.75">
      <c r="A144" s="23">
        <v>7830</v>
      </c>
      <c r="B144" s="23">
        <v>7830</v>
      </c>
      <c r="C144" s="3" t="s">
        <v>139</v>
      </c>
      <c r="D144" s="22">
        <v>0</v>
      </c>
      <c r="E144" s="22">
        <v>0</v>
      </c>
      <c r="F144" s="22">
        <f t="shared" si="32"/>
        <v>0</v>
      </c>
      <c r="G144" s="22">
        <v>0</v>
      </c>
      <c r="H144" s="22">
        <v>0</v>
      </c>
      <c r="I144" s="22">
        <f t="shared" si="33"/>
        <v>0</v>
      </c>
      <c r="J144" s="22">
        <v>0</v>
      </c>
      <c r="K144" s="22">
        <v>0</v>
      </c>
      <c r="L144" s="22">
        <f t="shared" si="34"/>
        <v>0</v>
      </c>
      <c r="M144" s="22">
        <v>0</v>
      </c>
      <c r="N144" s="22">
        <v>0</v>
      </c>
      <c r="O144" s="22">
        <f t="shared" si="35"/>
        <v>0</v>
      </c>
      <c r="P144" s="22">
        <v>0</v>
      </c>
      <c r="Q144" s="38" t="e">
        <f>M144-#REF!</f>
        <v>#REF!</v>
      </c>
    </row>
    <row r="145" spans="1:17" ht="12.75">
      <c r="A145" s="23">
        <v>7990</v>
      </c>
      <c r="B145" s="23">
        <v>7990</v>
      </c>
      <c r="C145" s="3" t="s">
        <v>140</v>
      </c>
      <c r="D145" s="22">
        <v>0</v>
      </c>
      <c r="E145" s="22">
        <v>0</v>
      </c>
      <c r="F145" s="22">
        <f t="shared" si="32"/>
        <v>0</v>
      </c>
      <c r="G145" s="22">
        <v>0</v>
      </c>
      <c r="H145" s="22">
        <v>0</v>
      </c>
      <c r="I145" s="22">
        <f t="shared" si="33"/>
        <v>0</v>
      </c>
      <c r="J145" s="22">
        <v>0</v>
      </c>
      <c r="K145" s="22">
        <v>0</v>
      </c>
      <c r="L145" s="22">
        <f t="shared" si="34"/>
        <v>0</v>
      </c>
      <c r="M145" s="22">
        <v>0</v>
      </c>
      <c r="N145" s="22">
        <v>0</v>
      </c>
      <c r="O145" s="22">
        <f t="shared" si="35"/>
        <v>0</v>
      </c>
      <c r="P145" s="22">
        <v>0</v>
      </c>
      <c r="Q145" s="38" t="e">
        <f>M145-#REF!</f>
        <v>#REF!</v>
      </c>
    </row>
    <row r="146" spans="1:17" ht="12.75">
      <c r="A146" s="23"/>
      <c r="B146" s="23"/>
      <c r="C146" s="3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38"/>
    </row>
    <row r="147" spans="1:17" ht="12.75">
      <c r="A147" s="19"/>
      <c r="B147" s="19"/>
      <c r="C147" s="14" t="s">
        <v>9</v>
      </c>
      <c r="D147" s="15">
        <f aca="true" t="shared" si="36" ref="D147:P147">SUM(D111:D146)</f>
        <v>82.39</v>
      </c>
      <c r="E147" s="15">
        <f t="shared" si="36"/>
        <v>0</v>
      </c>
      <c r="F147" s="15">
        <f t="shared" si="36"/>
        <v>-82.39</v>
      </c>
      <c r="G147" s="15">
        <f t="shared" si="36"/>
        <v>14771.21</v>
      </c>
      <c r="H147" s="15">
        <f t="shared" si="36"/>
        <v>15300</v>
      </c>
      <c r="I147" s="15">
        <f t="shared" si="36"/>
        <v>-528.7900000000004</v>
      </c>
      <c r="J147" s="15">
        <f t="shared" si="36"/>
        <v>15347.81</v>
      </c>
      <c r="K147" s="15">
        <f t="shared" si="36"/>
        <v>15650</v>
      </c>
      <c r="L147" s="15">
        <f t="shared" si="36"/>
        <v>-302.1900000000008</v>
      </c>
      <c r="M147" s="15">
        <f t="shared" si="36"/>
        <v>15374.06</v>
      </c>
      <c r="N147" s="15">
        <f t="shared" si="36"/>
        <v>15900</v>
      </c>
      <c r="O147" s="15">
        <f t="shared" si="36"/>
        <v>-525.9400000000007</v>
      </c>
      <c r="P147" s="15">
        <f t="shared" si="36"/>
        <v>15900</v>
      </c>
      <c r="Q147" s="39" t="e">
        <f>M147-#REF!</f>
        <v>#REF!</v>
      </c>
    </row>
    <row r="148" spans="1:17" ht="12.75">
      <c r="A148" s="19"/>
      <c r="B148" s="19"/>
      <c r="C148" s="14"/>
      <c r="D148" s="22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38"/>
    </row>
    <row r="149" spans="1:17" ht="12.75">
      <c r="A149" s="23">
        <v>6000</v>
      </c>
      <c r="B149" s="23">
        <v>6000</v>
      </c>
      <c r="C149" s="3" t="s">
        <v>141</v>
      </c>
      <c r="D149" s="22">
        <v>0</v>
      </c>
      <c r="E149" s="22">
        <v>0</v>
      </c>
      <c r="F149" s="22">
        <f>+E149-D149</f>
        <v>0</v>
      </c>
      <c r="G149" s="22">
        <v>0</v>
      </c>
      <c r="H149" s="22">
        <v>0</v>
      </c>
      <c r="I149" s="22">
        <f>G149-H149</f>
        <v>0</v>
      </c>
      <c r="J149" s="22">
        <v>0</v>
      </c>
      <c r="K149" s="22">
        <v>0</v>
      </c>
      <c r="L149" s="22">
        <f>J149-K149</f>
        <v>0</v>
      </c>
      <c r="M149" s="22">
        <v>0</v>
      </c>
      <c r="N149" s="22">
        <v>0</v>
      </c>
      <c r="O149" s="22">
        <f>M149-N149</f>
        <v>0</v>
      </c>
      <c r="P149" s="22">
        <v>0</v>
      </c>
      <c r="Q149" s="38" t="e">
        <f>M149-#REF!</f>
        <v>#REF!</v>
      </c>
    </row>
    <row r="150" spans="1:17" ht="12.75">
      <c r="A150" s="23">
        <v>6010</v>
      </c>
      <c r="B150" s="23">
        <v>6010</v>
      </c>
      <c r="C150" s="3" t="s">
        <v>142</v>
      </c>
      <c r="D150" s="22">
        <v>0</v>
      </c>
      <c r="E150" s="22">
        <v>0</v>
      </c>
      <c r="F150" s="22">
        <f>+E150-D150</f>
        <v>0</v>
      </c>
      <c r="G150" s="22">
        <v>0</v>
      </c>
      <c r="H150" s="22">
        <v>0</v>
      </c>
      <c r="I150" s="22">
        <f>G150-H150</f>
        <v>0</v>
      </c>
      <c r="J150" s="22">
        <v>0</v>
      </c>
      <c r="K150" s="22">
        <v>0</v>
      </c>
      <c r="L150" s="22">
        <f>J150-K150</f>
        <v>0</v>
      </c>
      <c r="M150" s="22">
        <v>0</v>
      </c>
      <c r="N150" s="22">
        <v>0</v>
      </c>
      <c r="O150" s="22">
        <f>M150-N150</f>
        <v>0</v>
      </c>
      <c r="P150" s="22">
        <v>0</v>
      </c>
      <c r="Q150" s="38" t="e">
        <f>M150-#REF!</f>
        <v>#REF!</v>
      </c>
    </row>
    <row r="151" spans="1:17" ht="12.75">
      <c r="A151" s="19"/>
      <c r="B151" s="19"/>
      <c r="C151" s="14" t="s">
        <v>16</v>
      </c>
      <c r="D151" s="15">
        <f>SUM(D149:D150)</f>
        <v>0</v>
      </c>
      <c r="E151" s="15">
        <f aca="true" t="shared" si="37" ref="E151:P151">SUM(E149:E150)</f>
        <v>0</v>
      </c>
      <c r="F151" s="15">
        <f t="shared" si="37"/>
        <v>0</v>
      </c>
      <c r="G151" s="15">
        <f t="shared" si="37"/>
        <v>0</v>
      </c>
      <c r="H151" s="15">
        <f t="shared" si="37"/>
        <v>0</v>
      </c>
      <c r="I151" s="15">
        <f t="shared" si="37"/>
        <v>0</v>
      </c>
      <c r="J151" s="15">
        <f t="shared" si="37"/>
        <v>0</v>
      </c>
      <c r="K151" s="15">
        <f t="shared" si="37"/>
        <v>0</v>
      </c>
      <c r="L151" s="15">
        <f t="shared" si="37"/>
        <v>0</v>
      </c>
      <c r="M151" s="15">
        <f t="shared" si="37"/>
        <v>0</v>
      </c>
      <c r="N151" s="15">
        <f t="shared" si="37"/>
        <v>0</v>
      </c>
      <c r="O151" s="15">
        <f t="shared" si="37"/>
        <v>0</v>
      </c>
      <c r="P151" s="15">
        <f t="shared" si="37"/>
        <v>0</v>
      </c>
      <c r="Q151" s="38" t="e">
        <f>M151-#REF!</f>
        <v>#REF!</v>
      </c>
    </row>
    <row r="152" spans="1:17" ht="12.75">
      <c r="A152" s="23"/>
      <c r="B152" s="23"/>
      <c r="C152" s="3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38"/>
    </row>
    <row r="153" spans="1:17" ht="13.5" customHeight="1">
      <c r="A153" s="19"/>
      <c r="B153" s="19"/>
      <c r="C153" s="14" t="s">
        <v>5</v>
      </c>
      <c r="D153" s="15">
        <f>D61-D84-D109-D147-D151</f>
        <v>-22005.44</v>
      </c>
      <c r="E153" s="15">
        <f>E61-E84-E109-E147-E151</f>
        <v>0</v>
      </c>
      <c r="F153" s="15">
        <f>F61+F84+F109+F147+F151</f>
        <v>-22005.44</v>
      </c>
      <c r="G153" s="15">
        <f aca="true" t="shared" si="38" ref="G153:P153">G61-G84-G109-G147-G151</f>
        <v>6390.740000000002</v>
      </c>
      <c r="H153" s="15">
        <f t="shared" si="38"/>
        <v>2000</v>
      </c>
      <c r="I153" s="15">
        <f t="shared" si="38"/>
        <v>4390.740000000002</v>
      </c>
      <c r="J153" s="15">
        <f t="shared" si="38"/>
        <v>-1747.8600000000024</v>
      </c>
      <c r="K153" s="15">
        <f t="shared" si="38"/>
        <v>6370</v>
      </c>
      <c r="L153" s="15">
        <f t="shared" si="38"/>
        <v>-8117.859999999999</v>
      </c>
      <c r="M153" s="15">
        <f t="shared" si="38"/>
        <v>1250.8899999999976</v>
      </c>
      <c r="N153" s="15">
        <f t="shared" si="38"/>
        <v>6120</v>
      </c>
      <c r="O153" s="15">
        <f t="shared" si="38"/>
        <v>-4869.109999999999</v>
      </c>
      <c r="P153" s="15">
        <f t="shared" si="38"/>
        <v>6120</v>
      </c>
      <c r="Q153" s="39" t="e">
        <f>M153-#REF!</f>
        <v>#REF!</v>
      </c>
    </row>
    <row r="154" spans="1:17" ht="13.5" customHeight="1">
      <c r="A154" s="23"/>
      <c r="B154" s="23"/>
      <c r="C154" s="3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38"/>
    </row>
    <row r="155" spans="1:17" ht="13.5" customHeight="1">
      <c r="A155" s="23">
        <v>8050</v>
      </c>
      <c r="B155" s="23">
        <v>8050</v>
      </c>
      <c r="C155" s="3" t="s">
        <v>11</v>
      </c>
      <c r="D155" s="22">
        <v>0</v>
      </c>
      <c r="E155" s="22">
        <v>0</v>
      </c>
      <c r="F155" s="22">
        <f>+E155-D155</f>
        <v>0</v>
      </c>
      <c r="G155" s="22">
        <v>0</v>
      </c>
      <c r="H155" s="22">
        <v>0</v>
      </c>
      <c r="I155" s="22">
        <f>G155-H155</f>
        <v>0</v>
      </c>
      <c r="J155" s="22">
        <v>0</v>
      </c>
      <c r="K155" s="22">
        <v>0</v>
      </c>
      <c r="L155" s="22">
        <f>J155-K155</f>
        <v>0</v>
      </c>
      <c r="M155" s="22">
        <v>-36.63</v>
      </c>
      <c r="N155" s="22">
        <v>0</v>
      </c>
      <c r="O155" s="22">
        <f>M155-N155</f>
        <v>-36.63</v>
      </c>
      <c r="P155" s="22">
        <v>0</v>
      </c>
      <c r="Q155" s="38" t="e">
        <f>M155-#REF!</f>
        <v>#REF!</v>
      </c>
    </row>
    <row r="156" spans="1:17" ht="13.5" customHeight="1">
      <c r="A156" s="23">
        <v>8070</v>
      </c>
      <c r="B156" s="23">
        <v>8070</v>
      </c>
      <c r="C156" s="3" t="s">
        <v>35</v>
      </c>
      <c r="D156" s="22">
        <v>0</v>
      </c>
      <c r="E156" s="22">
        <v>0</v>
      </c>
      <c r="F156" s="22">
        <f>+E156-D156</f>
        <v>0</v>
      </c>
      <c r="G156" s="22">
        <v>0</v>
      </c>
      <c r="H156" s="22">
        <v>0</v>
      </c>
      <c r="I156" s="22">
        <f>G156-H156</f>
        <v>0</v>
      </c>
      <c r="J156" s="22">
        <v>0</v>
      </c>
      <c r="K156" s="22">
        <v>0</v>
      </c>
      <c r="L156" s="22">
        <f>J156-K156</f>
        <v>0</v>
      </c>
      <c r="M156" s="22">
        <v>0</v>
      </c>
      <c r="N156" s="22">
        <v>0</v>
      </c>
      <c r="O156" s="22">
        <f>M156-N156</f>
        <v>0</v>
      </c>
      <c r="P156" s="22">
        <v>0</v>
      </c>
      <c r="Q156" s="38" t="e">
        <f>M156-#REF!</f>
        <v>#REF!</v>
      </c>
    </row>
    <row r="157" spans="1:17" ht="13.5" customHeight="1">
      <c r="A157" s="23">
        <v>8150</v>
      </c>
      <c r="B157" s="23">
        <v>8150</v>
      </c>
      <c r="C157" s="3" t="s">
        <v>143</v>
      </c>
      <c r="D157" s="22">
        <v>0</v>
      </c>
      <c r="E157" s="22">
        <v>0</v>
      </c>
      <c r="F157" s="22">
        <f>+E157-D157</f>
        <v>0</v>
      </c>
      <c r="G157" s="22">
        <v>0</v>
      </c>
      <c r="H157" s="22">
        <v>0</v>
      </c>
      <c r="I157" s="22">
        <f>G157-H157</f>
        <v>0</v>
      </c>
      <c r="J157" s="22">
        <v>0</v>
      </c>
      <c r="K157" s="22">
        <v>0</v>
      </c>
      <c r="L157" s="22">
        <f>J157-K157</f>
        <v>0</v>
      </c>
      <c r="M157" s="22">
        <v>0</v>
      </c>
      <c r="N157" s="22">
        <v>0</v>
      </c>
      <c r="O157" s="22">
        <f>M157-N157</f>
        <v>0</v>
      </c>
      <c r="P157" s="22">
        <v>0</v>
      </c>
      <c r="Q157" s="38" t="e">
        <f>M157-#REF!</f>
        <v>#REF!</v>
      </c>
    </row>
    <row r="158" spans="1:17" ht="13.5" customHeight="1">
      <c r="A158" s="19"/>
      <c r="B158" s="19"/>
      <c r="C158" s="14" t="s">
        <v>24</v>
      </c>
      <c r="D158" s="15">
        <f>SUM(D155:D157)</f>
        <v>0</v>
      </c>
      <c r="E158" s="15">
        <f aca="true" t="shared" si="39" ref="E158:P158">SUM(E155:E157)</f>
        <v>0</v>
      </c>
      <c r="F158" s="15">
        <f t="shared" si="39"/>
        <v>0</v>
      </c>
      <c r="G158" s="15">
        <f t="shared" si="39"/>
        <v>0</v>
      </c>
      <c r="H158" s="15">
        <f t="shared" si="39"/>
        <v>0</v>
      </c>
      <c r="I158" s="15">
        <f t="shared" si="39"/>
        <v>0</v>
      </c>
      <c r="J158" s="15">
        <f t="shared" si="39"/>
        <v>0</v>
      </c>
      <c r="K158" s="15">
        <f t="shared" si="39"/>
        <v>0</v>
      </c>
      <c r="L158" s="15">
        <f t="shared" si="39"/>
        <v>0</v>
      </c>
      <c r="M158" s="15">
        <f t="shared" si="39"/>
        <v>-36.63</v>
      </c>
      <c r="N158" s="15">
        <f t="shared" si="39"/>
        <v>0</v>
      </c>
      <c r="O158" s="15">
        <f t="shared" si="39"/>
        <v>-36.63</v>
      </c>
      <c r="P158" s="15">
        <f t="shared" si="39"/>
        <v>0</v>
      </c>
      <c r="Q158" s="38" t="e">
        <f>M158-#REF!</f>
        <v>#REF!</v>
      </c>
    </row>
    <row r="159" spans="1:17" ht="12.75">
      <c r="A159" s="23"/>
      <c r="B159" s="23"/>
      <c r="C159" s="3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38"/>
    </row>
    <row r="160" spans="1:17" ht="12.75">
      <c r="A160" s="19"/>
      <c r="B160" s="19"/>
      <c r="C160" s="16" t="s">
        <v>14</v>
      </c>
      <c r="D160" s="17">
        <f>D153-D158</f>
        <v>-22005.44</v>
      </c>
      <c r="E160" s="17">
        <f aca="true" t="shared" si="40" ref="E160:P160">E153-E158</f>
        <v>0</v>
      </c>
      <c r="F160" s="17">
        <f>F153+F158</f>
        <v>-22005.44</v>
      </c>
      <c r="G160" s="17">
        <f t="shared" si="40"/>
        <v>6390.740000000002</v>
      </c>
      <c r="H160" s="17">
        <f t="shared" si="40"/>
        <v>2000</v>
      </c>
      <c r="I160" s="17">
        <f t="shared" si="40"/>
        <v>4390.740000000002</v>
      </c>
      <c r="J160" s="17">
        <f t="shared" si="40"/>
        <v>-1747.8600000000024</v>
      </c>
      <c r="K160" s="17">
        <f t="shared" si="40"/>
        <v>6370</v>
      </c>
      <c r="L160" s="17">
        <f t="shared" si="40"/>
        <v>-8117.859999999999</v>
      </c>
      <c r="M160" s="17">
        <f t="shared" si="40"/>
        <v>1287.5199999999977</v>
      </c>
      <c r="N160" s="17">
        <f t="shared" si="40"/>
        <v>6120</v>
      </c>
      <c r="O160" s="17">
        <f t="shared" si="40"/>
        <v>-4832.479999999999</v>
      </c>
      <c r="P160" s="17">
        <f t="shared" si="40"/>
        <v>6120</v>
      </c>
      <c r="Q160" s="40" t="e">
        <f>M160-#REF!</f>
        <v>#REF!</v>
      </c>
    </row>
    <row r="161" spans="5:17" ht="15.75" customHeight="1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Q162"/>
  <sheetViews>
    <sheetView zoomScalePageLayoutView="0" workbookViewId="0" topLeftCell="A1">
      <selection activeCell="R1" sqref="R1:R16384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</cols>
  <sheetData>
    <row r="1" spans="1:16" ht="15">
      <c r="A1" s="2">
        <v>118</v>
      </c>
      <c r="C1" s="1" t="s">
        <v>152</v>
      </c>
      <c r="D1" s="1" t="str">
        <f>Totalt!D1</f>
        <v>Pr Desember</v>
      </c>
      <c r="H1" s="7"/>
      <c r="J1" s="7"/>
      <c r="K1"/>
      <c r="M1"/>
      <c r="N1"/>
      <c r="O1"/>
      <c r="P1"/>
    </row>
    <row r="2" spans="1:17" ht="14.25">
      <c r="A2" s="4"/>
      <c r="B2" s="4"/>
      <c r="C2" s="4"/>
      <c r="D2" s="10" t="s">
        <v>12</v>
      </c>
      <c r="E2" s="10" t="s">
        <v>13</v>
      </c>
      <c r="F2" s="10" t="s">
        <v>17</v>
      </c>
      <c r="G2" s="10" t="s">
        <v>12</v>
      </c>
      <c r="H2" s="10" t="s">
        <v>13</v>
      </c>
      <c r="I2" s="10" t="s">
        <v>17</v>
      </c>
      <c r="J2" s="10" t="s">
        <v>12</v>
      </c>
      <c r="K2" s="10" t="s">
        <v>13</v>
      </c>
      <c r="L2" s="10" t="s">
        <v>17</v>
      </c>
      <c r="M2" s="10" t="s">
        <v>12</v>
      </c>
      <c r="N2" s="10" t="s">
        <v>13</v>
      </c>
      <c r="O2" s="10" t="s">
        <v>17</v>
      </c>
      <c r="P2" s="10" t="s">
        <v>13</v>
      </c>
      <c r="Q2" s="10" t="s">
        <v>17</v>
      </c>
    </row>
    <row r="3" spans="1:17" ht="14.25">
      <c r="A3" s="4"/>
      <c r="B3" s="9"/>
      <c r="C3" s="5" t="s">
        <v>0</v>
      </c>
      <c r="D3" s="11" t="s">
        <v>144</v>
      </c>
      <c r="E3" s="11" t="s">
        <v>144</v>
      </c>
      <c r="F3" s="11" t="s">
        <v>144</v>
      </c>
      <c r="G3" s="20" t="s">
        <v>145</v>
      </c>
      <c r="H3" s="20" t="s">
        <v>145</v>
      </c>
      <c r="I3" s="20" t="s">
        <v>145</v>
      </c>
      <c r="J3" s="11" t="s">
        <v>146</v>
      </c>
      <c r="K3" s="11" t="s">
        <v>146</v>
      </c>
      <c r="L3" s="11" t="s">
        <v>146</v>
      </c>
      <c r="M3" s="11" t="s">
        <v>147</v>
      </c>
      <c r="N3" s="11" t="s">
        <v>147</v>
      </c>
      <c r="O3" s="11" t="s">
        <v>147</v>
      </c>
      <c r="P3" s="20">
        <v>2020</v>
      </c>
      <c r="Q3" s="11" t="s">
        <v>61</v>
      </c>
    </row>
    <row r="4" spans="1:17" ht="12.75">
      <c r="A4" s="2">
        <v>321</v>
      </c>
      <c r="B4" s="2">
        <v>321</v>
      </c>
      <c r="C4" s="3" t="s">
        <v>37</v>
      </c>
      <c r="D4" s="21">
        <v>9300</v>
      </c>
      <c r="E4" s="21">
        <v>22500</v>
      </c>
      <c r="F4" s="21">
        <f aca="true" t="shared" si="0" ref="F4:F10">D4-E4</f>
        <v>-13200</v>
      </c>
      <c r="G4" s="21">
        <v>14090.93</v>
      </c>
      <c r="H4" s="21">
        <v>22500</v>
      </c>
      <c r="I4" s="21">
        <f aca="true" t="shared" si="1" ref="I4:I10">G4-H4</f>
        <v>-8409.07</v>
      </c>
      <c r="J4" s="21">
        <v>14090.93</v>
      </c>
      <c r="K4" s="21">
        <v>22500</v>
      </c>
      <c r="L4" s="21">
        <f aca="true" t="shared" si="2" ref="L4:L10">J4-K4</f>
        <v>-8409.07</v>
      </c>
      <c r="M4" s="21">
        <v>18590.93</v>
      </c>
      <c r="N4" s="21">
        <v>22500</v>
      </c>
      <c r="O4" s="21">
        <f aca="true" t="shared" si="3" ref="O4:O10">M4-N4</f>
        <v>-3909.0699999999997</v>
      </c>
      <c r="P4" s="21">
        <v>22500</v>
      </c>
      <c r="Q4" s="37" t="e">
        <f>M4-#REF!</f>
        <v>#REF!</v>
      </c>
    </row>
    <row r="5" spans="1:17" ht="12.75">
      <c r="A5" s="2">
        <v>322</v>
      </c>
      <c r="B5" s="2">
        <v>322</v>
      </c>
      <c r="C5" s="3" t="s">
        <v>38</v>
      </c>
      <c r="D5" s="22">
        <v>0</v>
      </c>
      <c r="E5" s="22">
        <v>0</v>
      </c>
      <c r="F5" s="22">
        <f t="shared" si="0"/>
        <v>0</v>
      </c>
      <c r="G5" s="22">
        <v>0</v>
      </c>
      <c r="H5" s="22">
        <v>0</v>
      </c>
      <c r="I5" s="22">
        <f t="shared" si="1"/>
        <v>0</v>
      </c>
      <c r="J5" s="22">
        <v>0</v>
      </c>
      <c r="K5" s="22">
        <v>0</v>
      </c>
      <c r="L5" s="22">
        <f t="shared" si="2"/>
        <v>0</v>
      </c>
      <c r="M5" s="22">
        <v>0</v>
      </c>
      <c r="N5" s="22">
        <v>0</v>
      </c>
      <c r="O5" s="22">
        <f t="shared" si="3"/>
        <v>0</v>
      </c>
      <c r="P5" s="22">
        <v>0</v>
      </c>
      <c r="Q5" s="38" t="e">
        <f>M5-#REF!</f>
        <v>#REF!</v>
      </c>
    </row>
    <row r="6" spans="1:17" ht="12.75">
      <c r="A6" s="2">
        <v>323</v>
      </c>
      <c r="B6" s="2">
        <v>323</v>
      </c>
      <c r="C6" s="3" t="s">
        <v>39</v>
      </c>
      <c r="D6" s="22">
        <v>0</v>
      </c>
      <c r="E6" s="22">
        <v>0</v>
      </c>
      <c r="F6" s="22">
        <f t="shared" si="0"/>
        <v>0</v>
      </c>
      <c r="G6" s="22">
        <v>0</v>
      </c>
      <c r="H6" s="22">
        <v>0</v>
      </c>
      <c r="I6" s="22">
        <f t="shared" si="1"/>
        <v>0</v>
      </c>
      <c r="J6" s="22">
        <v>0</v>
      </c>
      <c r="K6" s="22">
        <v>0</v>
      </c>
      <c r="L6" s="22">
        <f t="shared" si="2"/>
        <v>0</v>
      </c>
      <c r="M6" s="22">
        <v>0</v>
      </c>
      <c r="N6" s="22">
        <v>0</v>
      </c>
      <c r="O6" s="22">
        <f t="shared" si="3"/>
        <v>0</v>
      </c>
      <c r="P6" s="22">
        <v>0</v>
      </c>
      <c r="Q6" s="38" t="e">
        <f>M6-#REF!</f>
        <v>#REF!</v>
      </c>
    </row>
    <row r="7" spans="1:17" ht="12.75">
      <c r="A7" s="2">
        <v>324</v>
      </c>
      <c r="B7" s="2">
        <v>324</v>
      </c>
      <c r="C7" s="3" t="s">
        <v>40</v>
      </c>
      <c r="D7" s="22">
        <v>0</v>
      </c>
      <c r="E7" s="22">
        <v>0</v>
      </c>
      <c r="F7" s="22">
        <f t="shared" si="0"/>
        <v>0</v>
      </c>
      <c r="G7" s="22">
        <v>0</v>
      </c>
      <c r="H7" s="22">
        <v>0</v>
      </c>
      <c r="I7" s="22">
        <f t="shared" si="1"/>
        <v>0</v>
      </c>
      <c r="J7" s="22">
        <v>0</v>
      </c>
      <c r="K7" s="22">
        <v>0</v>
      </c>
      <c r="L7" s="22">
        <f t="shared" si="2"/>
        <v>0</v>
      </c>
      <c r="M7" s="22">
        <v>200</v>
      </c>
      <c r="N7" s="22">
        <v>0</v>
      </c>
      <c r="O7" s="22">
        <f t="shared" si="3"/>
        <v>200</v>
      </c>
      <c r="P7" s="22">
        <v>0</v>
      </c>
      <c r="Q7" s="38" t="e">
        <f>M7-#REF!</f>
        <v>#REF!</v>
      </c>
    </row>
    <row r="8" spans="1:17" ht="12.75">
      <c r="A8" s="2">
        <v>325</v>
      </c>
      <c r="B8" s="2">
        <v>325</v>
      </c>
      <c r="C8" s="3" t="s">
        <v>41</v>
      </c>
      <c r="D8" s="22">
        <v>50000</v>
      </c>
      <c r="E8" s="22">
        <v>50000</v>
      </c>
      <c r="F8" s="22">
        <f t="shared" si="0"/>
        <v>0</v>
      </c>
      <c r="G8" s="22">
        <v>50000</v>
      </c>
      <c r="H8" s="22">
        <v>50000</v>
      </c>
      <c r="I8" s="22">
        <f t="shared" si="1"/>
        <v>0</v>
      </c>
      <c r="J8" s="22">
        <v>66952</v>
      </c>
      <c r="K8" s="22">
        <v>64604</v>
      </c>
      <c r="L8" s="22">
        <f t="shared" si="2"/>
        <v>2348</v>
      </c>
      <c r="M8" s="22">
        <v>69591</v>
      </c>
      <c r="N8" s="22">
        <v>65604</v>
      </c>
      <c r="O8" s="22">
        <f t="shared" si="3"/>
        <v>3987</v>
      </c>
      <c r="P8" s="22">
        <v>65604</v>
      </c>
      <c r="Q8" s="38" t="e">
        <f>M8-#REF!</f>
        <v>#REF!</v>
      </c>
    </row>
    <row r="9" spans="1:17" ht="12.75">
      <c r="A9" s="2">
        <v>326</v>
      </c>
      <c r="B9" s="2">
        <v>326</v>
      </c>
      <c r="C9" s="3" t="s">
        <v>1</v>
      </c>
      <c r="D9" s="22">
        <v>0</v>
      </c>
      <c r="E9" s="22">
        <v>0</v>
      </c>
      <c r="F9" s="22">
        <f t="shared" si="0"/>
        <v>0</v>
      </c>
      <c r="G9" s="22">
        <v>0</v>
      </c>
      <c r="H9" s="22">
        <v>0</v>
      </c>
      <c r="I9" s="22">
        <f t="shared" si="1"/>
        <v>0</v>
      </c>
      <c r="J9" s="22">
        <v>0</v>
      </c>
      <c r="K9" s="22">
        <v>0</v>
      </c>
      <c r="L9" s="22">
        <f t="shared" si="2"/>
        <v>0</v>
      </c>
      <c r="M9" s="22">
        <v>0</v>
      </c>
      <c r="N9" s="22">
        <v>0</v>
      </c>
      <c r="O9" s="22">
        <f t="shared" si="3"/>
        <v>0</v>
      </c>
      <c r="P9" s="22">
        <v>0</v>
      </c>
      <c r="Q9" s="38" t="e">
        <f>M9-#REF!</f>
        <v>#REF!</v>
      </c>
    </row>
    <row r="10" spans="1:17" ht="12.75">
      <c r="A10" s="12"/>
      <c r="B10" s="13"/>
      <c r="C10" s="14" t="s">
        <v>157</v>
      </c>
      <c r="D10" s="15">
        <f>SUM(D4:D9)</f>
        <v>59300</v>
      </c>
      <c r="E10" s="15">
        <f>SUM(E4:E9)</f>
        <v>72500</v>
      </c>
      <c r="F10" s="15">
        <f t="shared" si="0"/>
        <v>-13200</v>
      </c>
      <c r="G10" s="15">
        <f>SUM(G4:G9)</f>
        <v>64090.93</v>
      </c>
      <c r="H10" s="15">
        <f>SUM(H4:H9)</f>
        <v>72500</v>
      </c>
      <c r="I10" s="15">
        <f t="shared" si="1"/>
        <v>-8409.07</v>
      </c>
      <c r="J10" s="15">
        <f>SUM(J4:J9)</f>
        <v>81042.93</v>
      </c>
      <c r="K10" s="15">
        <f>SUM(K4:K9)</f>
        <v>87104</v>
      </c>
      <c r="L10" s="15">
        <f t="shared" si="2"/>
        <v>-6061.070000000007</v>
      </c>
      <c r="M10" s="15">
        <f>SUM(M4:M9)</f>
        <v>88381.93</v>
      </c>
      <c r="N10" s="15">
        <f>SUM(N4:N9)</f>
        <v>88104</v>
      </c>
      <c r="O10" s="15">
        <f t="shared" si="3"/>
        <v>277.929999999993</v>
      </c>
      <c r="P10" s="15">
        <f>SUM(P4:P9)</f>
        <v>88104</v>
      </c>
      <c r="Q10" s="39" t="e">
        <f>M10-#REF!</f>
        <v>#REF!</v>
      </c>
    </row>
    <row r="11" spans="2:17" ht="12.75">
      <c r="B11" s="6"/>
      <c r="C11" s="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38"/>
    </row>
    <row r="12" spans="1:17" ht="12.75">
      <c r="A12" s="2">
        <v>400</v>
      </c>
      <c r="B12" s="2">
        <v>400</v>
      </c>
      <c r="C12" s="3" t="s">
        <v>42</v>
      </c>
      <c r="D12" s="22">
        <v>72993.9</v>
      </c>
      <c r="E12" s="22">
        <v>60000</v>
      </c>
      <c r="F12" s="22">
        <f>+E12-D12</f>
        <v>-12993.899999999994</v>
      </c>
      <c r="G12" s="22">
        <v>72993.9</v>
      </c>
      <c r="H12" s="22">
        <v>60000</v>
      </c>
      <c r="I12" s="22">
        <f aca="true" t="shared" si="4" ref="I12:I19">G12-H12</f>
        <v>12993.899999999994</v>
      </c>
      <c r="J12" s="22">
        <v>72993.9</v>
      </c>
      <c r="K12" s="22">
        <v>62000</v>
      </c>
      <c r="L12" s="22">
        <f aca="true" t="shared" si="5" ref="L12:L19">J12-K12</f>
        <v>10993.899999999994</v>
      </c>
      <c r="M12" s="22">
        <v>72993.9</v>
      </c>
      <c r="N12" s="22">
        <v>62000</v>
      </c>
      <c r="O12" s="22">
        <f aca="true" t="shared" si="6" ref="O12:O19">M12-N12</f>
        <v>10993.899999999994</v>
      </c>
      <c r="P12" s="22">
        <v>62000</v>
      </c>
      <c r="Q12" s="38" t="e">
        <f>M12-#REF!</f>
        <v>#REF!</v>
      </c>
    </row>
    <row r="13" spans="1:17" ht="12.75">
      <c r="A13" s="2">
        <v>410</v>
      </c>
      <c r="B13" s="2">
        <v>410</v>
      </c>
      <c r="C13" s="3" t="s">
        <v>43</v>
      </c>
      <c r="D13" s="22">
        <v>0</v>
      </c>
      <c r="E13" s="22">
        <v>0</v>
      </c>
      <c r="F13" s="22">
        <f>+E13-D13</f>
        <v>0</v>
      </c>
      <c r="G13" s="22">
        <v>0</v>
      </c>
      <c r="H13" s="22">
        <v>2296</v>
      </c>
      <c r="I13" s="22">
        <f t="shared" si="4"/>
        <v>-2296</v>
      </c>
      <c r="J13" s="22">
        <v>0</v>
      </c>
      <c r="K13" s="22">
        <v>2296</v>
      </c>
      <c r="L13" s="22">
        <f t="shared" si="5"/>
        <v>-2296</v>
      </c>
      <c r="M13" s="22">
        <v>0</v>
      </c>
      <c r="N13" s="22">
        <v>2296</v>
      </c>
      <c r="O13" s="22">
        <f t="shared" si="6"/>
        <v>-2296</v>
      </c>
      <c r="P13" s="22">
        <v>2296</v>
      </c>
      <c r="Q13" s="38" t="e">
        <f>M13-#REF!</f>
        <v>#REF!</v>
      </c>
    </row>
    <row r="14" spans="1:17" ht="12.75">
      <c r="A14" s="2">
        <v>420</v>
      </c>
      <c r="B14" s="2">
        <v>420</v>
      </c>
      <c r="C14" s="3" t="s">
        <v>44</v>
      </c>
      <c r="D14" s="22">
        <v>0</v>
      </c>
      <c r="E14" s="22">
        <v>0</v>
      </c>
      <c r="F14" s="22">
        <f>+E14-D14</f>
        <v>0</v>
      </c>
      <c r="G14" s="22">
        <v>100</v>
      </c>
      <c r="H14" s="22">
        <v>0</v>
      </c>
      <c r="I14" s="22">
        <f t="shared" si="4"/>
        <v>100</v>
      </c>
      <c r="J14" s="22">
        <v>0</v>
      </c>
      <c r="K14" s="22">
        <v>0</v>
      </c>
      <c r="L14" s="22">
        <f t="shared" si="5"/>
        <v>0</v>
      </c>
      <c r="M14" s="22">
        <v>200</v>
      </c>
      <c r="N14" s="22">
        <v>0</v>
      </c>
      <c r="O14" s="22">
        <f t="shared" si="6"/>
        <v>200</v>
      </c>
      <c r="P14" s="22">
        <v>0</v>
      </c>
      <c r="Q14" s="38" t="e">
        <f>M14-#REF!</f>
        <v>#REF!</v>
      </c>
    </row>
    <row r="15" spans="1:17" ht="12.75">
      <c r="A15" s="2">
        <v>500</v>
      </c>
      <c r="B15" s="2">
        <v>500</v>
      </c>
      <c r="C15" s="3" t="s">
        <v>45</v>
      </c>
      <c r="D15" s="22">
        <v>1600</v>
      </c>
      <c r="E15" s="22">
        <v>0</v>
      </c>
      <c r="F15" s="22">
        <f>+E15-D15</f>
        <v>-1600</v>
      </c>
      <c r="G15" s="22">
        <v>12464</v>
      </c>
      <c r="H15" s="22">
        <v>10000</v>
      </c>
      <c r="I15" s="22">
        <f t="shared" si="4"/>
        <v>2464</v>
      </c>
      <c r="J15" s="22">
        <v>14064</v>
      </c>
      <c r="K15" s="22">
        <v>10000</v>
      </c>
      <c r="L15" s="22">
        <f t="shared" si="5"/>
        <v>4064</v>
      </c>
      <c r="M15" s="22">
        <v>14064</v>
      </c>
      <c r="N15" s="22">
        <v>10000</v>
      </c>
      <c r="O15" s="22">
        <f t="shared" si="6"/>
        <v>4064</v>
      </c>
      <c r="P15" s="22">
        <v>10000</v>
      </c>
      <c r="Q15" s="38" t="e">
        <f>M15-#REF!</f>
        <v>#REF!</v>
      </c>
    </row>
    <row r="16" spans="1:17" ht="12.75">
      <c r="A16" s="2">
        <v>610</v>
      </c>
      <c r="B16" s="2">
        <v>610</v>
      </c>
      <c r="C16" s="3" t="s">
        <v>4</v>
      </c>
      <c r="D16" s="22">
        <v>20.93</v>
      </c>
      <c r="E16" s="22">
        <v>979</v>
      </c>
      <c r="F16" s="22">
        <f>+E16-D16</f>
        <v>958.07</v>
      </c>
      <c r="G16" s="22">
        <v>41.86</v>
      </c>
      <c r="H16" s="22">
        <v>979</v>
      </c>
      <c r="I16" s="22">
        <f t="shared" si="4"/>
        <v>-937.14</v>
      </c>
      <c r="J16" s="22">
        <v>45.36</v>
      </c>
      <c r="K16" s="22">
        <v>979</v>
      </c>
      <c r="L16" s="22">
        <f t="shared" si="5"/>
        <v>-933.64</v>
      </c>
      <c r="M16" s="22">
        <v>48.36</v>
      </c>
      <c r="N16" s="22">
        <v>979</v>
      </c>
      <c r="O16" s="22">
        <f t="shared" si="6"/>
        <v>-930.64</v>
      </c>
      <c r="P16" s="22">
        <v>979</v>
      </c>
      <c r="Q16" s="38" t="e">
        <f>M16-#REF!</f>
        <v>#REF!</v>
      </c>
    </row>
    <row r="17" spans="1:17" ht="12.75">
      <c r="A17" s="12"/>
      <c r="B17" s="13"/>
      <c r="C17" s="14" t="s">
        <v>156</v>
      </c>
      <c r="D17" s="15">
        <f>SUM(D12:D16)</f>
        <v>74614.82999999999</v>
      </c>
      <c r="E17" s="15">
        <f aca="true" t="shared" si="7" ref="E17:P17">SUM(E12:E16)</f>
        <v>60979</v>
      </c>
      <c r="F17" s="15">
        <f t="shared" si="7"/>
        <v>-13635.829999999994</v>
      </c>
      <c r="G17" s="15">
        <f t="shared" si="7"/>
        <v>85599.76</v>
      </c>
      <c r="H17" s="15">
        <f t="shared" si="7"/>
        <v>73275</v>
      </c>
      <c r="I17" s="15">
        <f t="shared" si="7"/>
        <v>12324.759999999995</v>
      </c>
      <c r="J17" s="15">
        <f t="shared" si="7"/>
        <v>87103.26</v>
      </c>
      <c r="K17" s="15">
        <f t="shared" si="7"/>
        <v>75275</v>
      </c>
      <c r="L17" s="15">
        <f t="shared" si="7"/>
        <v>11828.259999999995</v>
      </c>
      <c r="M17" s="15">
        <f t="shared" si="7"/>
        <v>87306.26</v>
      </c>
      <c r="N17" s="15">
        <f t="shared" si="7"/>
        <v>75275</v>
      </c>
      <c r="O17" s="15">
        <f t="shared" si="7"/>
        <v>12031.259999999995</v>
      </c>
      <c r="P17" s="15">
        <f t="shared" si="7"/>
        <v>75275</v>
      </c>
      <c r="Q17" s="39" t="e">
        <f>M17-#REF!</f>
        <v>#REF!</v>
      </c>
    </row>
    <row r="18" spans="3:17" ht="12.75">
      <c r="C18" s="3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38"/>
    </row>
    <row r="19" spans="1:17" s="45" customFormat="1" ht="12.75">
      <c r="A19" s="4">
        <v>600</v>
      </c>
      <c r="B19" s="4">
        <v>600</v>
      </c>
      <c r="C19" s="41" t="s">
        <v>3</v>
      </c>
      <c r="D19" s="44">
        <v>0</v>
      </c>
      <c r="E19" s="44">
        <v>0</v>
      </c>
      <c r="F19" s="44">
        <f>+E19-D19</f>
        <v>0</v>
      </c>
      <c r="G19" s="44">
        <v>0</v>
      </c>
      <c r="H19" s="44">
        <v>0</v>
      </c>
      <c r="I19" s="44">
        <f t="shared" si="4"/>
        <v>0</v>
      </c>
      <c r="J19" s="44">
        <v>0</v>
      </c>
      <c r="K19" s="44">
        <v>0</v>
      </c>
      <c r="L19" s="44">
        <f t="shared" si="5"/>
        <v>0</v>
      </c>
      <c r="M19" s="44">
        <v>0</v>
      </c>
      <c r="N19" s="44">
        <v>0</v>
      </c>
      <c r="O19" s="44">
        <f t="shared" si="6"/>
        <v>0</v>
      </c>
      <c r="P19" s="44">
        <v>0</v>
      </c>
      <c r="Q19" s="46" t="e">
        <f>M19-#REF!</f>
        <v>#REF!</v>
      </c>
    </row>
    <row r="20" spans="2:17" ht="12.75">
      <c r="B20" s="6"/>
      <c r="C20" s="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38"/>
    </row>
    <row r="21" spans="1:17" ht="12.75">
      <c r="A21" s="12"/>
      <c r="B21" s="13"/>
      <c r="C21" s="14" t="s">
        <v>5</v>
      </c>
      <c r="D21" s="15">
        <f>D10-D17-D19</f>
        <v>-15314.829999999987</v>
      </c>
      <c r="E21" s="15">
        <f aca="true" t="shared" si="8" ref="E21:P21">E10-E17-E19</f>
        <v>11521</v>
      </c>
      <c r="F21" s="15">
        <f>F10+F17+F19</f>
        <v>-26835.829999999994</v>
      </c>
      <c r="G21" s="15">
        <f t="shared" si="8"/>
        <v>-21508.829999999994</v>
      </c>
      <c r="H21" s="15">
        <f t="shared" si="8"/>
        <v>-775</v>
      </c>
      <c r="I21" s="15">
        <f t="shared" si="8"/>
        <v>-20733.829999999994</v>
      </c>
      <c r="J21" s="15">
        <f t="shared" si="8"/>
        <v>-6060.330000000002</v>
      </c>
      <c r="K21" s="15">
        <f t="shared" si="8"/>
        <v>11829</v>
      </c>
      <c r="L21" s="15">
        <f t="shared" si="8"/>
        <v>-17889.33</v>
      </c>
      <c r="M21" s="15">
        <f t="shared" si="8"/>
        <v>1075.6699999999983</v>
      </c>
      <c r="N21" s="15">
        <f t="shared" si="8"/>
        <v>12829</v>
      </c>
      <c r="O21" s="15">
        <f t="shared" si="8"/>
        <v>-11753.330000000002</v>
      </c>
      <c r="P21" s="15">
        <f t="shared" si="8"/>
        <v>12829</v>
      </c>
      <c r="Q21" s="39" t="e">
        <f>M21-#REF!</f>
        <v>#REF!</v>
      </c>
    </row>
    <row r="22" spans="2:17" ht="12.75">
      <c r="B22" s="6"/>
      <c r="C22" s="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38"/>
    </row>
    <row r="23" spans="1:17" ht="12.75">
      <c r="A23" s="2">
        <v>805</v>
      </c>
      <c r="B23" s="6">
        <v>805</v>
      </c>
      <c r="C23" s="3" t="s">
        <v>11</v>
      </c>
      <c r="D23" s="22">
        <v>0</v>
      </c>
      <c r="E23" s="22">
        <v>0</v>
      </c>
      <c r="F23" s="22">
        <f>+E23-D23</f>
        <v>0</v>
      </c>
      <c r="G23" s="22">
        <v>0</v>
      </c>
      <c r="H23" s="22">
        <v>0</v>
      </c>
      <c r="I23" s="22">
        <f>G23-H23</f>
        <v>0</v>
      </c>
      <c r="J23" s="22">
        <v>0</v>
      </c>
      <c r="K23" s="22">
        <v>0</v>
      </c>
      <c r="L23" s="22">
        <f>J23-K23</f>
        <v>0</v>
      </c>
      <c r="M23" s="22">
        <v>-27.87</v>
      </c>
      <c r="N23" s="22">
        <v>0</v>
      </c>
      <c r="O23" s="22">
        <f>M23-N23</f>
        <v>-27.87</v>
      </c>
      <c r="P23" s="22">
        <v>0</v>
      </c>
      <c r="Q23" s="38" t="e">
        <f>M23-#REF!</f>
        <v>#REF!</v>
      </c>
    </row>
    <row r="24" spans="1:17" ht="12.75">
      <c r="A24" s="2">
        <v>815</v>
      </c>
      <c r="B24" s="6">
        <v>815</v>
      </c>
      <c r="C24" s="3" t="s">
        <v>10</v>
      </c>
      <c r="D24" s="22">
        <v>0</v>
      </c>
      <c r="E24" s="22">
        <v>0</v>
      </c>
      <c r="F24" s="22">
        <f>+E24-D24</f>
        <v>0</v>
      </c>
      <c r="G24" s="22">
        <v>0</v>
      </c>
      <c r="H24" s="22">
        <v>0</v>
      </c>
      <c r="I24" s="22">
        <f>G24-H24</f>
        <v>0</v>
      </c>
      <c r="J24" s="22">
        <v>0</v>
      </c>
      <c r="K24" s="22">
        <v>0</v>
      </c>
      <c r="L24" s="22">
        <f>J24-K24</f>
        <v>0</v>
      </c>
      <c r="M24" s="22">
        <v>0</v>
      </c>
      <c r="N24" s="22">
        <v>0</v>
      </c>
      <c r="O24" s="22">
        <f>M24-N24</f>
        <v>0</v>
      </c>
      <c r="P24" s="22">
        <v>0</v>
      </c>
      <c r="Q24" s="38" t="e">
        <f>M24-#REF!</f>
        <v>#REF!</v>
      </c>
    </row>
    <row r="25" spans="2:17" ht="12.75">
      <c r="B25" s="6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8"/>
    </row>
    <row r="26" spans="1:17" ht="12.75">
      <c r="A26" s="12"/>
      <c r="B26" s="13"/>
      <c r="C26" s="16" t="s">
        <v>14</v>
      </c>
      <c r="D26" s="17">
        <f>D21+D23*-1-D24</f>
        <v>-15314.829999999987</v>
      </c>
      <c r="E26" s="17">
        <f>E21+E23*-1-E24</f>
        <v>11521</v>
      </c>
      <c r="F26" s="17">
        <f>D26-E26</f>
        <v>-26835.829999999987</v>
      </c>
      <c r="G26" s="17">
        <f>G21+G23*-1-G24</f>
        <v>-21508.829999999994</v>
      </c>
      <c r="H26" s="17">
        <f>H21+H23*-1-H24</f>
        <v>-775</v>
      </c>
      <c r="I26" s="17">
        <f>G26-H26</f>
        <v>-20733.829999999994</v>
      </c>
      <c r="J26" s="17">
        <f>J21+J23*-1-J24</f>
        <v>-6060.330000000002</v>
      </c>
      <c r="K26" s="17">
        <f>K21+K23*-1-K24</f>
        <v>11829</v>
      </c>
      <c r="L26" s="17">
        <f>J26-K26</f>
        <v>-17889.33</v>
      </c>
      <c r="M26" s="17">
        <f>M21+M23*-1-M24</f>
        <v>1103.5399999999981</v>
      </c>
      <c r="N26" s="17">
        <f>N21+N23*-1-N24</f>
        <v>12829</v>
      </c>
      <c r="O26" s="17">
        <f>M26-N26</f>
        <v>-11725.460000000003</v>
      </c>
      <c r="P26" s="17">
        <f>P21+P23*-1-P24</f>
        <v>12829</v>
      </c>
      <c r="Q26" s="40" t="e">
        <f>M26-#REF!</f>
        <v>#REF!</v>
      </c>
    </row>
    <row r="27" spans="5:17" ht="12.75"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5:17" ht="12.75"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4:17" ht="14.25">
      <c r="D29" s="10" t="s">
        <v>12</v>
      </c>
      <c r="E29" s="10" t="s">
        <v>13</v>
      </c>
      <c r="F29" s="10" t="s">
        <v>17</v>
      </c>
      <c r="G29" s="10" t="s">
        <v>12</v>
      </c>
      <c r="H29" s="10" t="s">
        <v>13</v>
      </c>
      <c r="I29" s="10" t="s">
        <v>17</v>
      </c>
      <c r="J29" s="10" t="s">
        <v>12</v>
      </c>
      <c r="K29" s="10" t="s">
        <v>13</v>
      </c>
      <c r="L29" s="10" t="s">
        <v>17</v>
      </c>
      <c r="M29" s="10" t="s">
        <v>12</v>
      </c>
      <c r="N29" s="10" t="s">
        <v>13</v>
      </c>
      <c r="O29" s="10" t="s">
        <v>17</v>
      </c>
      <c r="P29" s="10" t="s">
        <v>13</v>
      </c>
      <c r="Q29" s="10" t="s">
        <v>17</v>
      </c>
    </row>
    <row r="30" spans="1:17" ht="14.25">
      <c r="A30" s="7"/>
      <c r="B30" s="8"/>
      <c r="C30" s="5" t="s">
        <v>0</v>
      </c>
      <c r="D30" s="20" t="s">
        <v>144</v>
      </c>
      <c r="E30" s="20" t="s">
        <v>144</v>
      </c>
      <c r="F30" s="20" t="s">
        <v>144</v>
      </c>
      <c r="G30" s="20" t="s">
        <v>145</v>
      </c>
      <c r="H30" s="20" t="s">
        <v>145</v>
      </c>
      <c r="I30" s="20" t="s">
        <v>145</v>
      </c>
      <c r="J30" s="20" t="s">
        <v>146</v>
      </c>
      <c r="K30" s="20" t="s">
        <v>146</v>
      </c>
      <c r="L30" s="20" t="s">
        <v>146</v>
      </c>
      <c r="M30" s="20" t="s">
        <v>147</v>
      </c>
      <c r="N30" s="20" t="s">
        <v>147</v>
      </c>
      <c r="O30" s="20" t="s">
        <v>147</v>
      </c>
      <c r="P30" s="20">
        <v>2020</v>
      </c>
      <c r="Q30" s="20" t="s">
        <v>61</v>
      </c>
    </row>
    <row r="31" spans="1:17" ht="12.75">
      <c r="A31" s="23"/>
      <c r="B31" s="23"/>
      <c r="C31" s="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37"/>
    </row>
    <row r="32" spans="1:17" ht="12.75">
      <c r="A32" s="23">
        <v>3100</v>
      </c>
      <c r="B32" s="23">
        <v>3100</v>
      </c>
      <c r="C32" s="3" t="s">
        <v>64</v>
      </c>
      <c r="D32" s="22">
        <v>0</v>
      </c>
      <c r="E32" s="22">
        <v>0</v>
      </c>
      <c r="F32" s="22">
        <f aca="true" t="shared" si="9" ref="F32:F51">D32-E32</f>
        <v>0</v>
      </c>
      <c r="G32" s="22">
        <v>0</v>
      </c>
      <c r="H32" s="22">
        <v>0</v>
      </c>
      <c r="I32" s="22">
        <f aca="true" t="shared" si="10" ref="I32:I51">G32-H32</f>
        <v>0</v>
      </c>
      <c r="J32" s="22">
        <v>0</v>
      </c>
      <c r="K32" s="22">
        <v>0</v>
      </c>
      <c r="L32" s="22">
        <f aca="true" t="shared" si="11" ref="L32:L51">J32-K32</f>
        <v>0</v>
      </c>
      <c r="M32" s="22">
        <v>0</v>
      </c>
      <c r="N32" s="22">
        <v>0</v>
      </c>
      <c r="O32" s="22">
        <f aca="true" t="shared" si="12" ref="O32:O51">M32-N32</f>
        <v>0</v>
      </c>
      <c r="P32" s="22">
        <v>0</v>
      </c>
      <c r="Q32" s="38" t="e">
        <f>M32-#REF!</f>
        <v>#REF!</v>
      </c>
    </row>
    <row r="33" spans="1:17" ht="12.75">
      <c r="A33" s="23">
        <v>3120</v>
      </c>
      <c r="B33" s="23">
        <v>3120</v>
      </c>
      <c r="C33" s="3" t="s">
        <v>65</v>
      </c>
      <c r="D33" s="22">
        <v>0</v>
      </c>
      <c r="E33" s="22">
        <v>0</v>
      </c>
      <c r="F33" s="22">
        <f t="shared" si="9"/>
        <v>0</v>
      </c>
      <c r="G33" s="22">
        <v>0</v>
      </c>
      <c r="H33" s="22">
        <v>0</v>
      </c>
      <c r="I33" s="22">
        <f t="shared" si="10"/>
        <v>0</v>
      </c>
      <c r="J33" s="22">
        <v>0</v>
      </c>
      <c r="K33" s="22">
        <v>0</v>
      </c>
      <c r="L33" s="22">
        <f t="shared" si="11"/>
        <v>0</v>
      </c>
      <c r="M33" s="22">
        <v>0</v>
      </c>
      <c r="N33" s="22">
        <v>0</v>
      </c>
      <c r="O33" s="22">
        <f t="shared" si="12"/>
        <v>0</v>
      </c>
      <c r="P33" s="22">
        <v>0</v>
      </c>
      <c r="Q33" s="38" t="e">
        <f>M33-#REF!</f>
        <v>#REF!</v>
      </c>
    </row>
    <row r="34" spans="1:17" ht="12.75">
      <c r="A34" s="23">
        <v>3125</v>
      </c>
      <c r="B34" s="23">
        <v>3125</v>
      </c>
      <c r="C34" s="3" t="s">
        <v>66</v>
      </c>
      <c r="D34" s="22">
        <v>0</v>
      </c>
      <c r="E34" s="22">
        <v>0</v>
      </c>
      <c r="F34" s="22">
        <f t="shared" si="9"/>
        <v>0</v>
      </c>
      <c r="G34" s="22">
        <v>0</v>
      </c>
      <c r="H34" s="22">
        <v>0</v>
      </c>
      <c r="I34" s="22">
        <f t="shared" si="10"/>
        <v>0</v>
      </c>
      <c r="J34" s="22">
        <v>0</v>
      </c>
      <c r="K34" s="22">
        <v>0</v>
      </c>
      <c r="L34" s="22">
        <f t="shared" si="11"/>
        <v>0</v>
      </c>
      <c r="M34" s="22">
        <v>0</v>
      </c>
      <c r="N34" s="22">
        <v>0</v>
      </c>
      <c r="O34" s="22">
        <f t="shared" si="12"/>
        <v>0</v>
      </c>
      <c r="P34" s="22">
        <v>0</v>
      </c>
      <c r="Q34" s="38" t="e">
        <f>M34-#REF!</f>
        <v>#REF!</v>
      </c>
    </row>
    <row r="35" spans="1:17" ht="12.75">
      <c r="A35" s="23">
        <v>3130</v>
      </c>
      <c r="B35" s="23">
        <v>3130</v>
      </c>
      <c r="C35" s="3" t="s">
        <v>67</v>
      </c>
      <c r="D35" s="22">
        <v>0</v>
      </c>
      <c r="E35" s="22">
        <v>0</v>
      </c>
      <c r="F35" s="22">
        <f t="shared" si="9"/>
        <v>0</v>
      </c>
      <c r="G35" s="22">
        <v>0</v>
      </c>
      <c r="H35" s="22">
        <v>0</v>
      </c>
      <c r="I35" s="22">
        <f t="shared" si="10"/>
        <v>0</v>
      </c>
      <c r="J35" s="22">
        <v>0</v>
      </c>
      <c r="K35" s="22">
        <v>0</v>
      </c>
      <c r="L35" s="22">
        <f t="shared" si="11"/>
        <v>0</v>
      </c>
      <c r="M35" s="22">
        <v>200</v>
      </c>
      <c r="N35" s="22">
        <v>0</v>
      </c>
      <c r="O35" s="22">
        <f t="shared" si="12"/>
        <v>200</v>
      </c>
      <c r="P35" s="22">
        <v>0</v>
      </c>
      <c r="Q35" s="38" t="e">
        <f>M35-#REF!</f>
        <v>#REF!</v>
      </c>
    </row>
    <row r="36" spans="1:17" ht="12.75">
      <c r="A36" s="23">
        <v>3200</v>
      </c>
      <c r="B36" s="23">
        <v>3200</v>
      </c>
      <c r="C36" s="3" t="s">
        <v>68</v>
      </c>
      <c r="D36" s="22">
        <v>0</v>
      </c>
      <c r="E36" s="22">
        <v>0</v>
      </c>
      <c r="F36" s="22">
        <f t="shared" si="9"/>
        <v>0</v>
      </c>
      <c r="G36" s="22">
        <v>0</v>
      </c>
      <c r="H36" s="22">
        <v>0</v>
      </c>
      <c r="I36" s="22">
        <f t="shared" si="10"/>
        <v>0</v>
      </c>
      <c r="J36" s="22">
        <v>0</v>
      </c>
      <c r="K36" s="22">
        <v>0</v>
      </c>
      <c r="L36" s="22">
        <f t="shared" si="11"/>
        <v>0</v>
      </c>
      <c r="M36" s="22">
        <v>0</v>
      </c>
      <c r="N36" s="22">
        <v>0</v>
      </c>
      <c r="O36" s="22">
        <f t="shared" si="12"/>
        <v>0</v>
      </c>
      <c r="P36" s="22">
        <v>0</v>
      </c>
      <c r="Q36" s="38" t="e">
        <f>M36-#REF!</f>
        <v>#REF!</v>
      </c>
    </row>
    <row r="37" spans="1:17" ht="12.75">
      <c r="A37" s="23">
        <v>3210</v>
      </c>
      <c r="B37" s="23">
        <v>3210</v>
      </c>
      <c r="C37" s="3" t="s">
        <v>69</v>
      </c>
      <c r="D37" s="22">
        <v>9300</v>
      </c>
      <c r="E37" s="22">
        <v>22500</v>
      </c>
      <c r="F37" s="22">
        <f t="shared" si="9"/>
        <v>-13200</v>
      </c>
      <c r="G37" s="22">
        <v>14090.93</v>
      </c>
      <c r="H37" s="22">
        <v>22500</v>
      </c>
      <c r="I37" s="22">
        <f t="shared" si="10"/>
        <v>-8409.07</v>
      </c>
      <c r="J37" s="22">
        <v>14090.93</v>
      </c>
      <c r="K37" s="22">
        <v>22500</v>
      </c>
      <c r="L37" s="22">
        <f t="shared" si="11"/>
        <v>-8409.07</v>
      </c>
      <c r="M37" s="22">
        <v>18590.93</v>
      </c>
      <c r="N37" s="22">
        <v>22500</v>
      </c>
      <c r="O37" s="22">
        <f t="shared" si="12"/>
        <v>-3909.0699999999997</v>
      </c>
      <c r="P37" s="22">
        <v>22500</v>
      </c>
      <c r="Q37" s="38" t="e">
        <f>M37-#REF!</f>
        <v>#REF!</v>
      </c>
    </row>
    <row r="38" spans="1:17" ht="12.75">
      <c r="A38" s="23">
        <v>3215</v>
      </c>
      <c r="B38" s="23">
        <v>3215</v>
      </c>
      <c r="C38" s="3" t="s">
        <v>70</v>
      </c>
      <c r="D38" s="22">
        <v>0</v>
      </c>
      <c r="E38" s="22">
        <v>0</v>
      </c>
      <c r="F38" s="22">
        <f t="shared" si="9"/>
        <v>0</v>
      </c>
      <c r="G38" s="22">
        <v>0</v>
      </c>
      <c r="H38" s="22">
        <v>0</v>
      </c>
      <c r="I38" s="22">
        <f t="shared" si="10"/>
        <v>0</v>
      </c>
      <c r="J38" s="22">
        <v>0</v>
      </c>
      <c r="K38" s="22">
        <v>0</v>
      </c>
      <c r="L38" s="22">
        <f t="shared" si="11"/>
        <v>0</v>
      </c>
      <c r="M38" s="22">
        <v>0</v>
      </c>
      <c r="N38" s="22">
        <v>0</v>
      </c>
      <c r="O38" s="22">
        <f t="shared" si="12"/>
        <v>0</v>
      </c>
      <c r="P38" s="22">
        <v>0</v>
      </c>
      <c r="Q38" s="38" t="e">
        <f>M38-#REF!</f>
        <v>#REF!</v>
      </c>
    </row>
    <row r="39" spans="1:17" ht="12.75">
      <c r="A39" s="23">
        <v>3217</v>
      </c>
      <c r="B39" s="23">
        <v>3217</v>
      </c>
      <c r="C39" s="3" t="s">
        <v>71</v>
      </c>
      <c r="D39" s="22">
        <v>0</v>
      </c>
      <c r="E39" s="22">
        <v>0</v>
      </c>
      <c r="F39" s="22">
        <f t="shared" si="9"/>
        <v>0</v>
      </c>
      <c r="G39" s="22">
        <v>0</v>
      </c>
      <c r="H39" s="22">
        <v>0</v>
      </c>
      <c r="I39" s="22">
        <f t="shared" si="10"/>
        <v>0</v>
      </c>
      <c r="J39" s="22">
        <v>0</v>
      </c>
      <c r="K39" s="22">
        <v>0</v>
      </c>
      <c r="L39" s="22">
        <f t="shared" si="11"/>
        <v>0</v>
      </c>
      <c r="M39" s="22">
        <v>0</v>
      </c>
      <c r="N39" s="22">
        <v>0</v>
      </c>
      <c r="O39" s="22">
        <f t="shared" si="12"/>
        <v>0</v>
      </c>
      <c r="P39" s="22">
        <v>0</v>
      </c>
      <c r="Q39" s="38" t="e">
        <f>M39-#REF!</f>
        <v>#REF!</v>
      </c>
    </row>
    <row r="40" spans="1:17" ht="12.75">
      <c r="A40" s="23">
        <v>3218</v>
      </c>
      <c r="B40" s="23">
        <v>3218</v>
      </c>
      <c r="C40" s="3" t="s">
        <v>72</v>
      </c>
      <c r="D40" s="22">
        <v>0</v>
      </c>
      <c r="E40" s="22">
        <v>0</v>
      </c>
      <c r="F40" s="22">
        <f t="shared" si="9"/>
        <v>0</v>
      </c>
      <c r="G40" s="22">
        <v>0</v>
      </c>
      <c r="H40" s="22">
        <v>0</v>
      </c>
      <c r="I40" s="22">
        <f t="shared" si="10"/>
        <v>0</v>
      </c>
      <c r="J40" s="22">
        <v>0</v>
      </c>
      <c r="K40" s="22">
        <v>0</v>
      </c>
      <c r="L40" s="22">
        <f t="shared" si="11"/>
        <v>0</v>
      </c>
      <c r="M40" s="22">
        <v>0</v>
      </c>
      <c r="N40" s="22">
        <v>0</v>
      </c>
      <c r="O40" s="22">
        <f t="shared" si="12"/>
        <v>0</v>
      </c>
      <c r="P40" s="22">
        <v>0</v>
      </c>
      <c r="Q40" s="38" t="e">
        <f>M40-#REF!</f>
        <v>#REF!</v>
      </c>
    </row>
    <row r="41" spans="1:17" ht="12.75">
      <c r="A41" s="23">
        <v>3220</v>
      </c>
      <c r="B41" s="23">
        <v>3220</v>
      </c>
      <c r="C41" s="3" t="s">
        <v>73</v>
      </c>
      <c r="D41" s="22">
        <v>0</v>
      </c>
      <c r="E41" s="22">
        <v>0</v>
      </c>
      <c r="F41" s="22">
        <f t="shared" si="9"/>
        <v>0</v>
      </c>
      <c r="G41" s="22">
        <v>0</v>
      </c>
      <c r="H41" s="22">
        <v>0</v>
      </c>
      <c r="I41" s="22">
        <f t="shared" si="10"/>
        <v>0</v>
      </c>
      <c r="J41" s="22">
        <v>0</v>
      </c>
      <c r="K41" s="22">
        <v>0</v>
      </c>
      <c r="L41" s="22">
        <f t="shared" si="11"/>
        <v>0</v>
      </c>
      <c r="M41" s="22">
        <v>0</v>
      </c>
      <c r="N41" s="22">
        <v>0</v>
      </c>
      <c r="O41" s="22">
        <f t="shared" si="12"/>
        <v>0</v>
      </c>
      <c r="P41" s="22">
        <v>0</v>
      </c>
      <c r="Q41" s="38" t="e">
        <f>M41-#REF!</f>
        <v>#REF!</v>
      </c>
    </row>
    <row r="42" spans="1:17" ht="12.75">
      <c r="A42" s="23">
        <v>3320</v>
      </c>
      <c r="B42" s="23">
        <v>3320</v>
      </c>
      <c r="C42" s="3" t="s">
        <v>74</v>
      </c>
      <c r="D42" s="22">
        <v>0</v>
      </c>
      <c r="E42" s="22">
        <v>0</v>
      </c>
      <c r="F42" s="22">
        <f t="shared" si="9"/>
        <v>0</v>
      </c>
      <c r="G42" s="22">
        <v>0</v>
      </c>
      <c r="H42" s="22">
        <v>0</v>
      </c>
      <c r="I42" s="22">
        <f t="shared" si="10"/>
        <v>0</v>
      </c>
      <c r="J42" s="22">
        <v>0</v>
      </c>
      <c r="K42" s="22">
        <v>0</v>
      </c>
      <c r="L42" s="22">
        <f t="shared" si="11"/>
        <v>0</v>
      </c>
      <c r="M42" s="22">
        <v>0</v>
      </c>
      <c r="N42" s="22">
        <v>0</v>
      </c>
      <c r="O42" s="22">
        <f t="shared" si="12"/>
        <v>0</v>
      </c>
      <c r="P42" s="22">
        <v>0</v>
      </c>
      <c r="Q42" s="38" t="e">
        <f>M42-#REF!</f>
        <v>#REF!</v>
      </c>
    </row>
    <row r="43" spans="1:17" ht="12.75">
      <c r="A43" s="23">
        <v>3321</v>
      </c>
      <c r="B43" s="23">
        <v>3321</v>
      </c>
      <c r="C43" s="3" t="s">
        <v>75</v>
      </c>
      <c r="D43" s="22">
        <v>0</v>
      </c>
      <c r="E43" s="22">
        <v>0</v>
      </c>
      <c r="F43" s="22">
        <f t="shared" si="9"/>
        <v>0</v>
      </c>
      <c r="G43" s="22">
        <v>0</v>
      </c>
      <c r="H43" s="22">
        <v>0</v>
      </c>
      <c r="I43" s="22">
        <f t="shared" si="10"/>
        <v>0</v>
      </c>
      <c r="J43" s="22">
        <v>0</v>
      </c>
      <c r="K43" s="22">
        <v>0</v>
      </c>
      <c r="L43" s="22">
        <f t="shared" si="11"/>
        <v>0</v>
      </c>
      <c r="M43" s="22">
        <v>0</v>
      </c>
      <c r="N43" s="22">
        <v>0</v>
      </c>
      <c r="O43" s="22">
        <f t="shared" si="12"/>
        <v>0</v>
      </c>
      <c r="P43" s="22">
        <v>0</v>
      </c>
      <c r="Q43" s="38" t="e">
        <f>M43-#REF!</f>
        <v>#REF!</v>
      </c>
    </row>
    <row r="44" spans="1:17" ht="12.75">
      <c r="A44" s="23">
        <v>3325</v>
      </c>
      <c r="B44" s="23">
        <v>3325</v>
      </c>
      <c r="C44" s="3" t="s">
        <v>22</v>
      </c>
      <c r="D44" s="22">
        <v>0</v>
      </c>
      <c r="E44" s="22">
        <v>0</v>
      </c>
      <c r="F44" s="22">
        <f t="shared" si="9"/>
        <v>0</v>
      </c>
      <c r="G44" s="22">
        <v>0</v>
      </c>
      <c r="H44" s="22">
        <v>0</v>
      </c>
      <c r="I44" s="22">
        <f t="shared" si="10"/>
        <v>0</v>
      </c>
      <c r="J44" s="22">
        <v>0</v>
      </c>
      <c r="K44" s="22">
        <v>0</v>
      </c>
      <c r="L44" s="22">
        <f t="shared" si="11"/>
        <v>0</v>
      </c>
      <c r="M44" s="22">
        <v>0</v>
      </c>
      <c r="N44" s="22">
        <v>0</v>
      </c>
      <c r="O44" s="22">
        <f t="shared" si="12"/>
        <v>0</v>
      </c>
      <c r="P44" s="22">
        <v>0</v>
      </c>
      <c r="Q44" s="38" t="e">
        <f>M44-#REF!</f>
        <v>#REF!</v>
      </c>
    </row>
    <row r="45" spans="1:17" ht="12.75">
      <c r="A45" s="23">
        <v>3350</v>
      </c>
      <c r="B45" s="23">
        <v>3350</v>
      </c>
      <c r="C45" s="3" t="s">
        <v>76</v>
      </c>
      <c r="D45" s="22">
        <v>0</v>
      </c>
      <c r="E45" s="22">
        <v>0</v>
      </c>
      <c r="F45" s="22">
        <f t="shared" si="9"/>
        <v>0</v>
      </c>
      <c r="G45" s="22">
        <v>0</v>
      </c>
      <c r="H45" s="22">
        <v>0</v>
      </c>
      <c r="I45" s="22">
        <f t="shared" si="10"/>
        <v>0</v>
      </c>
      <c r="J45" s="22">
        <v>0</v>
      </c>
      <c r="K45" s="22">
        <v>0</v>
      </c>
      <c r="L45" s="22">
        <f t="shared" si="11"/>
        <v>0</v>
      </c>
      <c r="M45" s="22">
        <v>0</v>
      </c>
      <c r="N45" s="22">
        <v>0</v>
      </c>
      <c r="O45" s="22">
        <f t="shared" si="12"/>
        <v>0</v>
      </c>
      <c r="P45" s="22">
        <v>0</v>
      </c>
      <c r="Q45" s="38" t="e">
        <f>M45-#REF!</f>
        <v>#REF!</v>
      </c>
    </row>
    <row r="46" spans="1:17" ht="12.75">
      <c r="A46" s="23">
        <v>3360</v>
      </c>
      <c r="B46" s="23">
        <v>3360</v>
      </c>
      <c r="C46" s="3" t="s">
        <v>77</v>
      </c>
      <c r="D46" s="22">
        <v>0</v>
      </c>
      <c r="E46" s="22">
        <v>0</v>
      </c>
      <c r="F46" s="22">
        <f t="shared" si="9"/>
        <v>0</v>
      </c>
      <c r="G46" s="22">
        <v>0</v>
      </c>
      <c r="H46" s="22">
        <v>0</v>
      </c>
      <c r="I46" s="22">
        <f t="shared" si="10"/>
        <v>0</v>
      </c>
      <c r="J46" s="22">
        <v>0</v>
      </c>
      <c r="K46" s="22">
        <v>0</v>
      </c>
      <c r="L46" s="22">
        <f t="shared" si="11"/>
        <v>0</v>
      </c>
      <c r="M46" s="22">
        <v>0</v>
      </c>
      <c r="N46" s="22">
        <v>0</v>
      </c>
      <c r="O46" s="22">
        <f t="shared" si="12"/>
        <v>0</v>
      </c>
      <c r="P46" s="22">
        <v>0</v>
      </c>
      <c r="Q46" s="38" t="e">
        <f>M46-#REF!</f>
        <v>#REF!</v>
      </c>
    </row>
    <row r="47" spans="1:17" ht="12.75">
      <c r="A47" s="23">
        <v>3440</v>
      </c>
      <c r="B47" s="23">
        <v>3440</v>
      </c>
      <c r="C47" s="3" t="s">
        <v>27</v>
      </c>
      <c r="D47" s="22">
        <v>0</v>
      </c>
      <c r="E47" s="22">
        <v>0</v>
      </c>
      <c r="F47" s="22">
        <f t="shared" si="9"/>
        <v>0</v>
      </c>
      <c r="G47" s="22">
        <v>0</v>
      </c>
      <c r="H47" s="22">
        <v>0</v>
      </c>
      <c r="I47" s="22">
        <f t="shared" si="10"/>
        <v>0</v>
      </c>
      <c r="J47" s="22">
        <v>0</v>
      </c>
      <c r="K47" s="22">
        <v>0</v>
      </c>
      <c r="L47" s="22">
        <f t="shared" si="11"/>
        <v>0</v>
      </c>
      <c r="M47" s="22">
        <v>0</v>
      </c>
      <c r="N47" s="22">
        <v>0</v>
      </c>
      <c r="O47" s="22">
        <f t="shared" si="12"/>
        <v>0</v>
      </c>
      <c r="P47" s="22">
        <v>0</v>
      </c>
      <c r="Q47" s="38" t="e">
        <f>M47-#REF!</f>
        <v>#REF!</v>
      </c>
    </row>
    <row r="48" spans="1:17" ht="12.75">
      <c r="A48" s="23">
        <v>3500</v>
      </c>
      <c r="B48" s="23">
        <v>3500</v>
      </c>
      <c r="C48" s="3" t="s">
        <v>23</v>
      </c>
      <c r="D48" s="22">
        <v>0</v>
      </c>
      <c r="E48" s="22">
        <v>0</v>
      </c>
      <c r="F48" s="22">
        <f t="shared" si="9"/>
        <v>0</v>
      </c>
      <c r="G48" s="22">
        <v>0</v>
      </c>
      <c r="H48" s="22">
        <v>0</v>
      </c>
      <c r="I48" s="22">
        <f t="shared" si="10"/>
        <v>0</v>
      </c>
      <c r="J48" s="22">
        <v>0</v>
      </c>
      <c r="K48" s="22">
        <v>0</v>
      </c>
      <c r="L48" s="22">
        <f t="shared" si="11"/>
        <v>0</v>
      </c>
      <c r="M48" s="22">
        <v>0</v>
      </c>
      <c r="N48" s="22">
        <v>0</v>
      </c>
      <c r="O48" s="22">
        <f t="shared" si="12"/>
        <v>0</v>
      </c>
      <c r="P48" s="22">
        <v>0</v>
      </c>
      <c r="Q48" s="38" t="e">
        <f>M48-#REF!</f>
        <v>#REF!</v>
      </c>
    </row>
    <row r="49" spans="1:17" ht="12.75">
      <c r="A49" s="23">
        <v>3605</v>
      </c>
      <c r="B49" s="23">
        <v>3605</v>
      </c>
      <c r="C49" s="3" t="s">
        <v>78</v>
      </c>
      <c r="D49" s="22">
        <v>0</v>
      </c>
      <c r="E49" s="22">
        <v>0</v>
      </c>
      <c r="F49" s="22">
        <f t="shared" si="9"/>
        <v>0</v>
      </c>
      <c r="G49" s="22">
        <v>0</v>
      </c>
      <c r="H49" s="22">
        <v>0</v>
      </c>
      <c r="I49" s="22">
        <f t="shared" si="10"/>
        <v>0</v>
      </c>
      <c r="J49" s="22">
        <v>0</v>
      </c>
      <c r="K49" s="22">
        <v>0</v>
      </c>
      <c r="L49" s="22">
        <f t="shared" si="11"/>
        <v>0</v>
      </c>
      <c r="M49" s="22">
        <v>0</v>
      </c>
      <c r="N49" s="22">
        <v>0</v>
      </c>
      <c r="O49" s="22">
        <f t="shared" si="12"/>
        <v>0</v>
      </c>
      <c r="P49" s="22">
        <v>0</v>
      </c>
      <c r="Q49" s="38" t="e">
        <f>M49-#REF!</f>
        <v>#REF!</v>
      </c>
    </row>
    <row r="50" spans="1:17" ht="12.75">
      <c r="A50" s="23">
        <v>3610</v>
      </c>
      <c r="B50" s="23">
        <v>3610</v>
      </c>
      <c r="C50" s="3" t="s">
        <v>79</v>
      </c>
      <c r="D50" s="22">
        <v>0</v>
      </c>
      <c r="E50" s="22">
        <v>0</v>
      </c>
      <c r="F50" s="22">
        <f t="shared" si="9"/>
        <v>0</v>
      </c>
      <c r="G50" s="22">
        <v>0</v>
      </c>
      <c r="H50" s="22">
        <v>0</v>
      </c>
      <c r="I50" s="22">
        <f t="shared" si="10"/>
        <v>0</v>
      </c>
      <c r="J50" s="22">
        <v>0</v>
      </c>
      <c r="K50" s="22">
        <v>0</v>
      </c>
      <c r="L50" s="22">
        <f t="shared" si="11"/>
        <v>0</v>
      </c>
      <c r="M50" s="22">
        <v>0</v>
      </c>
      <c r="N50" s="22">
        <v>0</v>
      </c>
      <c r="O50" s="22">
        <f t="shared" si="12"/>
        <v>0</v>
      </c>
      <c r="P50" s="22">
        <v>0</v>
      </c>
      <c r="Q50" s="38" t="e">
        <f>M50-#REF!</f>
        <v>#REF!</v>
      </c>
    </row>
    <row r="51" spans="1:17" ht="12.75">
      <c r="A51" s="23"/>
      <c r="B51" s="23"/>
      <c r="C51" s="14" t="s">
        <v>6</v>
      </c>
      <c r="D51" s="15">
        <f>SUM(D32:D50)</f>
        <v>9300</v>
      </c>
      <c r="E51" s="15">
        <f>SUM(E32:E50)</f>
        <v>22500</v>
      </c>
      <c r="F51" s="15">
        <f t="shared" si="9"/>
        <v>-13200</v>
      </c>
      <c r="G51" s="15">
        <f>SUM(G32:G50)</f>
        <v>14090.93</v>
      </c>
      <c r="H51" s="15">
        <f>SUM(H32:H50)</f>
        <v>22500</v>
      </c>
      <c r="I51" s="15">
        <f t="shared" si="10"/>
        <v>-8409.07</v>
      </c>
      <c r="J51" s="15">
        <f>SUM(J32:J50)</f>
        <v>14090.93</v>
      </c>
      <c r="K51" s="15">
        <f>SUM(K32:K50)</f>
        <v>22500</v>
      </c>
      <c r="L51" s="15">
        <f t="shared" si="11"/>
        <v>-8409.07</v>
      </c>
      <c r="M51" s="15">
        <f>SUM(M32:M50)</f>
        <v>18790.93</v>
      </c>
      <c r="N51" s="15">
        <f>SUM(N32:N50)</f>
        <v>22500</v>
      </c>
      <c r="O51" s="15">
        <f t="shared" si="12"/>
        <v>-3709.0699999999997</v>
      </c>
      <c r="P51" s="15">
        <f>SUM(P32:P50)</f>
        <v>22500</v>
      </c>
      <c r="Q51" s="39" t="e">
        <f>M51-#REF!</f>
        <v>#REF!</v>
      </c>
    </row>
    <row r="52" spans="1:17" ht="12.75">
      <c r="A52" s="23"/>
      <c r="B52" s="23"/>
      <c r="C52" s="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38"/>
    </row>
    <row r="53" spans="1:17" ht="12.75">
      <c r="A53" s="23">
        <v>3240</v>
      </c>
      <c r="B53" s="23">
        <v>3240</v>
      </c>
      <c r="C53" s="3" t="s">
        <v>80</v>
      </c>
      <c r="D53" s="22">
        <v>50000</v>
      </c>
      <c r="E53" s="22">
        <v>50000</v>
      </c>
      <c r="F53" s="22">
        <f aca="true" t="shared" si="13" ref="F53:F59">D53-E53</f>
        <v>0</v>
      </c>
      <c r="G53" s="22">
        <v>50000</v>
      </c>
      <c r="H53" s="22">
        <v>50000</v>
      </c>
      <c r="I53" s="22">
        <f aca="true" t="shared" si="14" ref="I53:I59">G53-H53</f>
        <v>0</v>
      </c>
      <c r="J53" s="22">
        <v>50000</v>
      </c>
      <c r="K53" s="22">
        <v>50000</v>
      </c>
      <c r="L53" s="22">
        <f aca="true" t="shared" si="15" ref="L53:L59">J53-K53</f>
        <v>0</v>
      </c>
      <c r="M53" s="22">
        <v>50000</v>
      </c>
      <c r="N53" s="22">
        <v>50000</v>
      </c>
      <c r="O53" s="22">
        <f aca="true" t="shared" si="16" ref="O53:O59">M53-N53</f>
        <v>0</v>
      </c>
      <c r="P53" s="22">
        <v>50000</v>
      </c>
      <c r="Q53" s="38" t="e">
        <f>M53-#REF!</f>
        <v>#REF!</v>
      </c>
    </row>
    <row r="54" spans="1:17" ht="12.75">
      <c r="A54" s="23">
        <v>3441</v>
      </c>
      <c r="B54" s="23">
        <v>3441</v>
      </c>
      <c r="C54" s="3" t="s">
        <v>81</v>
      </c>
      <c r="D54" s="22">
        <v>0</v>
      </c>
      <c r="E54" s="22">
        <v>0</v>
      </c>
      <c r="F54" s="22">
        <f t="shared" si="13"/>
        <v>0</v>
      </c>
      <c r="G54" s="22">
        <v>0</v>
      </c>
      <c r="H54" s="22">
        <v>0</v>
      </c>
      <c r="I54" s="22">
        <f t="shared" si="14"/>
        <v>0</v>
      </c>
      <c r="J54" s="22">
        <v>0</v>
      </c>
      <c r="K54" s="22">
        <v>0</v>
      </c>
      <c r="L54" s="22">
        <f t="shared" si="15"/>
        <v>0</v>
      </c>
      <c r="M54" s="22">
        <v>2639</v>
      </c>
      <c r="N54" s="22">
        <v>1000</v>
      </c>
      <c r="O54" s="22">
        <f t="shared" si="16"/>
        <v>1639</v>
      </c>
      <c r="P54" s="22">
        <v>1000</v>
      </c>
      <c r="Q54" s="38" t="e">
        <f>M54-#REF!</f>
        <v>#REF!</v>
      </c>
    </row>
    <row r="55" spans="1:17" ht="12.75">
      <c r="A55" s="23">
        <v>3461</v>
      </c>
      <c r="B55" s="23">
        <v>3461</v>
      </c>
      <c r="C55" s="3" t="s">
        <v>82</v>
      </c>
      <c r="D55" s="22">
        <v>0</v>
      </c>
      <c r="E55" s="22">
        <v>0</v>
      </c>
      <c r="F55" s="22">
        <f t="shared" si="13"/>
        <v>0</v>
      </c>
      <c r="G55" s="22">
        <v>0</v>
      </c>
      <c r="H55" s="22">
        <v>0</v>
      </c>
      <c r="I55" s="22">
        <f t="shared" si="14"/>
        <v>0</v>
      </c>
      <c r="J55" s="22">
        <v>16952</v>
      </c>
      <c r="K55" s="22">
        <v>14604</v>
      </c>
      <c r="L55" s="22">
        <f t="shared" si="15"/>
        <v>2348</v>
      </c>
      <c r="M55" s="22">
        <v>16952</v>
      </c>
      <c r="N55" s="22">
        <v>14604</v>
      </c>
      <c r="O55" s="22">
        <f t="shared" si="16"/>
        <v>2348</v>
      </c>
      <c r="P55" s="22">
        <v>14604</v>
      </c>
      <c r="Q55" s="38" t="e">
        <f>M55-#REF!</f>
        <v>#REF!</v>
      </c>
    </row>
    <row r="56" spans="1:17" ht="12.75">
      <c r="A56" s="23">
        <v>3630</v>
      </c>
      <c r="B56" s="23">
        <v>3630</v>
      </c>
      <c r="C56" s="3" t="s">
        <v>83</v>
      </c>
      <c r="D56" s="22">
        <v>0</v>
      </c>
      <c r="E56" s="22">
        <v>0</v>
      </c>
      <c r="F56" s="22">
        <f t="shared" si="13"/>
        <v>0</v>
      </c>
      <c r="G56" s="22">
        <v>0</v>
      </c>
      <c r="H56" s="22">
        <v>0</v>
      </c>
      <c r="I56" s="22">
        <f t="shared" si="14"/>
        <v>0</v>
      </c>
      <c r="J56" s="22">
        <v>0</v>
      </c>
      <c r="K56" s="22">
        <v>0</v>
      </c>
      <c r="L56" s="22">
        <f t="shared" si="15"/>
        <v>0</v>
      </c>
      <c r="M56" s="22">
        <v>0</v>
      </c>
      <c r="N56" s="22">
        <v>0</v>
      </c>
      <c r="O56" s="22">
        <f t="shared" si="16"/>
        <v>0</v>
      </c>
      <c r="P56" s="22">
        <v>0</v>
      </c>
      <c r="Q56" s="38" t="e">
        <f>M56-#REF!</f>
        <v>#REF!</v>
      </c>
    </row>
    <row r="57" spans="1:17" ht="12.75">
      <c r="A57" s="23">
        <v>3800</v>
      </c>
      <c r="B57" s="23">
        <v>3800</v>
      </c>
      <c r="C57" s="3" t="s">
        <v>161</v>
      </c>
      <c r="D57" s="22">
        <v>0</v>
      </c>
      <c r="E57" s="22">
        <v>0</v>
      </c>
      <c r="F57" s="22">
        <f>D57-E57</f>
        <v>0</v>
      </c>
      <c r="G57" s="22">
        <v>0</v>
      </c>
      <c r="H57" s="22">
        <v>0</v>
      </c>
      <c r="I57" s="22">
        <f>G57-H57</f>
        <v>0</v>
      </c>
      <c r="J57" s="22">
        <v>0</v>
      </c>
      <c r="K57" s="22">
        <v>0</v>
      </c>
      <c r="L57" s="22">
        <f>J57-K57</f>
        <v>0</v>
      </c>
      <c r="M57" s="22">
        <v>0</v>
      </c>
      <c r="N57" s="22">
        <v>0</v>
      </c>
      <c r="O57" s="22">
        <f>M57-N57</f>
        <v>0</v>
      </c>
      <c r="P57" s="22">
        <v>0</v>
      </c>
      <c r="Q57" s="38" t="e">
        <f>M57-#REF!</f>
        <v>#REF!</v>
      </c>
    </row>
    <row r="58" spans="1:17" ht="12.75">
      <c r="A58" s="23">
        <v>3990</v>
      </c>
      <c r="B58" s="23">
        <v>3990</v>
      </c>
      <c r="C58" s="3" t="s">
        <v>84</v>
      </c>
      <c r="D58" s="22">
        <v>0</v>
      </c>
      <c r="E58" s="22">
        <v>0</v>
      </c>
      <c r="F58" s="22">
        <f t="shared" si="13"/>
        <v>0</v>
      </c>
      <c r="G58" s="22">
        <v>0</v>
      </c>
      <c r="H58" s="22">
        <v>0</v>
      </c>
      <c r="I58" s="22">
        <f t="shared" si="14"/>
        <v>0</v>
      </c>
      <c r="J58" s="22">
        <v>0</v>
      </c>
      <c r="K58" s="22">
        <v>0</v>
      </c>
      <c r="L58" s="22">
        <f t="shared" si="15"/>
        <v>0</v>
      </c>
      <c r="M58" s="22">
        <v>0</v>
      </c>
      <c r="N58" s="22">
        <v>0</v>
      </c>
      <c r="O58" s="22">
        <f t="shared" si="16"/>
        <v>0</v>
      </c>
      <c r="P58" s="22">
        <v>0</v>
      </c>
      <c r="Q58" s="38" t="e">
        <f>M58-#REF!</f>
        <v>#REF!</v>
      </c>
    </row>
    <row r="59" spans="1:17" ht="12.75">
      <c r="A59" s="23">
        <v>3995</v>
      </c>
      <c r="B59" s="23">
        <v>3995</v>
      </c>
      <c r="C59" s="3" t="s">
        <v>28</v>
      </c>
      <c r="D59" s="22">
        <v>0</v>
      </c>
      <c r="E59" s="22">
        <v>0</v>
      </c>
      <c r="F59" s="22">
        <f t="shared" si="13"/>
        <v>0</v>
      </c>
      <c r="G59" s="22">
        <v>0</v>
      </c>
      <c r="H59" s="22">
        <v>0</v>
      </c>
      <c r="I59" s="22">
        <f t="shared" si="14"/>
        <v>0</v>
      </c>
      <c r="J59" s="22">
        <v>0</v>
      </c>
      <c r="K59" s="22">
        <v>0</v>
      </c>
      <c r="L59" s="22">
        <f t="shared" si="15"/>
        <v>0</v>
      </c>
      <c r="M59" s="22">
        <v>0</v>
      </c>
      <c r="N59" s="22">
        <v>0</v>
      </c>
      <c r="O59" s="22">
        <f t="shared" si="16"/>
        <v>0</v>
      </c>
      <c r="P59" s="22">
        <v>0</v>
      </c>
      <c r="Q59" s="38" t="e">
        <f>M59-#REF!</f>
        <v>#REF!</v>
      </c>
    </row>
    <row r="60" spans="1:17" ht="12.75">
      <c r="A60" s="23"/>
      <c r="B60" s="23"/>
      <c r="C60" s="14" t="s">
        <v>15</v>
      </c>
      <c r="D60" s="15">
        <f>SUM(D53:D59)</f>
        <v>50000</v>
      </c>
      <c r="E60" s="15">
        <f aca="true" t="shared" si="17" ref="E60:P60">SUM(E53:E59)</f>
        <v>50000</v>
      </c>
      <c r="F60" s="15">
        <f t="shared" si="17"/>
        <v>0</v>
      </c>
      <c r="G60" s="15">
        <f t="shared" si="17"/>
        <v>50000</v>
      </c>
      <c r="H60" s="15">
        <f t="shared" si="17"/>
        <v>50000</v>
      </c>
      <c r="I60" s="15">
        <f t="shared" si="17"/>
        <v>0</v>
      </c>
      <c r="J60" s="15">
        <f t="shared" si="17"/>
        <v>66952</v>
      </c>
      <c r="K60" s="15">
        <f t="shared" si="17"/>
        <v>64604</v>
      </c>
      <c r="L60" s="15">
        <f t="shared" si="17"/>
        <v>2348</v>
      </c>
      <c r="M60" s="15">
        <f t="shared" si="17"/>
        <v>69591</v>
      </c>
      <c r="N60" s="15">
        <f t="shared" si="17"/>
        <v>65604</v>
      </c>
      <c r="O60" s="15">
        <f t="shared" si="17"/>
        <v>3987</v>
      </c>
      <c r="P60" s="15">
        <f t="shared" si="17"/>
        <v>65604</v>
      </c>
      <c r="Q60" s="39" t="e">
        <f>M60-#REF!</f>
        <v>#REF!</v>
      </c>
    </row>
    <row r="61" spans="1:17" ht="12.75">
      <c r="A61" s="19"/>
      <c r="B61" s="19"/>
      <c r="C61" s="14" t="s">
        <v>2</v>
      </c>
      <c r="D61" s="15">
        <f>D51+D60</f>
        <v>59300</v>
      </c>
      <c r="E61" s="15">
        <f aca="true" t="shared" si="18" ref="E61:P61">E51+E60</f>
        <v>72500</v>
      </c>
      <c r="F61" s="15">
        <f t="shared" si="18"/>
        <v>-13200</v>
      </c>
      <c r="G61" s="15">
        <f t="shared" si="18"/>
        <v>64090.93</v>
      </c>
      <c r="H61" s="15">
        <f t="shared" si="18"/>
        <v>72500</v>
      </c>
      <c r="I61" s="15">
        <f t="shared" si="18"/>
        <v>-8409.07</v>
      </c>
      <c r="J61" s="15">
        <f t="shared" si="18"/>
        <v>81042.93</v>
      </c>
      <c r="K61" s="15">
        <f t="shared" si="18"/>
        <v>87104</v>
      </c>
      <c r="L61" s="15">
        <f t="shared" si="18"/>
        <v>-6061.07</v>
      </c>
      <c r="M61" s="15">
        <f t="shared" si="18"/>
        <v>88381.93</v>
      </c>
      <c r="N61" s="15">
        <f t="shared" si="18"/>
        <v>88104</v>
      </c>
      <c r="O61" s="15">
        <f t="shared" si="18"/>
        <v>277.9300000000003</v>
      </c>
      <c r="P61" s="15">
        <f t="shared" si="18"/>
        <v>88104</v>
      </c>
      <c r="Q61" s="39" t="e">
        <f>M61-#REF!</f>
        <v>#REF!</v>
      </c>
    </row>
    <row r="62" spans="1:17" ht="12.75">
      <c r="A62" s="23"/>
      <c r="B62" s="23"/>
      <c r="C62" s="3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38"/>
    </row>
    <row r="63" spans="1:17" ht="12.75">
      <c r="A63" s="23">
        <v>4220</v>
      </c>
      <c r="B63" s="23">
        <v>4220</v>
      </c>
      <c r="C63" s="3" t="s">
        <v>86</v>
      </c>
      <c r="D63" s="22">
        <v>0</v>
      </c>
      <c r="E63" s="22">
        <v>0</v>
      </c>
      <c r="F63" s="22">
        <f aca="true" t="shared" si="19" ref="F63:F75">+E63-D63</f>
        <v>0</v>
      </c>
      <c r="G63" s="22">
        <v>0</v>
      </c>
      <c r="H63" s="22">
        <v>0</v>
      </c>
      <c r="I63" s="22">
        <f aca="true" t="shared" si="20" ref="I63:I74">G63-H63</f>
        <v>0</v>
      </c>
      <c r="J63" s="22">
        <v>0</v>
      </c>
      <c r="K63" s="22">
        <v>0</v>
      </c>
      <c r="L63" s="22">
        <f aca="true" t="shared" si="21" ref="L63:L74">J63-K63</f>
        <v>0</v>
      </c>
      <c r="M63" s="22">
        <v>0</v>
      </c>
      <c r="N63" s="22">
        <v>0</v>
      </c>
      <c r="O63" s="22">
        <f aca="true" t="shared" si="22" ref="O63:O74">M63-N63</f>
        <v>0</v>
      </c>
      <c r="P63" s="22">
        <v>0</v>
      </c>
      <c r="Q63" s="38" t="e">
        <f>M63-#REF!</f>
        <v>#REF!</v>
      </c>
    </row>
    <row r="64" spans="1:17" ht="12.75">
      <c r="A64" s="23">
        <v>4221</v>
      </c>
      <c r="B64" s="23">
        <v>4221</v>
      </c>
      <c r="C64" s="3" t="s">
        <v>29</v>
      </c>
      <c r="D64" s="22">
        <v>0</v>
      </c>
      <c r="E64" s="22">
        <v>0</v>
      </c>
      <c r="F64" s="22">
        <f t="shared" si="19"/>
        <v>0</v>
      </c>
      <c r="G64" s="22">
        <v>0</v>
      </c>
      <c r="H64" s="22">
        <v>0</v>
      </c>
      <c r="I64" s="22">
        <f t="shared" si="20"/>
        <v>0</v>
      </c>
      <c r="J64" s="22">
        <v>0</v>
      </c>
      <c r="K64" s="22">
        <v>0</v>
      </c>
      <c r="L64" s="22">
        <f t="shared" si="21"/>
        <v>0</v>
      </c>
      <c r="M64" s="22">
        <v>0</v>
      </c>
      <c r="N64" s="22">
        <v>0</v>
      </c>
      <c r="O64" s="22">
        <f t="shared" si="22"/>
        <v>0</v>
      </c>
      <c r="P64" s="22">
        <v>0</v>
      </c>
      <c r="Q64" s="38" t="e">
        <f>M64-#REF!</f>
        <v>#REF!</v>
      </c>
    </row>
    <row r="65" spans="1:17" ht="12.75">
      <c r="A65" s="23">
        <v>4230</v>
      </c>
      <c r="B65" s="23">
        <v>4230</v>
      </c>
      <c r="C65" s="3" t="s">
        <v>170</v>
      </c>
      <c r="D65" s="22">
        <v>11200</v>
      </c>
      <c r="E65" s="22">
        <v>10000</v>
      </c>
      <c r="F65" s="22">
        <f t="shared" si="19"/>
        <v>-1200</v>
      </c>
      <c r="G65" s="22">
        <v>11200</v>
      </c>
      <c r="H65" s="22">
        <v>10000</v>
      </c>
      <c r="I65" s="22">
        <f>G65-H65</f>
        <v>1200</v>
      </c>
      <c r="J65" s="22">
        <v>11200</v>
      </c>
      <c r="K65" s="22">
        <v>10000</v>
      </c>
      <c r="L65" s="22">
        <f>J65-K65</f>
        <v>1200</v>
      </c>
      <c r="M65" s="22">
        <v>11200</v>
      </c>
      <c r="N65" s="22">
        <v>10000</v>
      </c>
      <c r="O65" s="22">
        <f>M65-N65</f>
        <v>1200</v>
      </c>
      <c r="P65" s="22">
        <v>10000</v>
      </c>
      <c r="Q65" s="38" t="e">
        <f>M65-#REF!</f>
        <v>#REF!</v>
      </c>
    </row>
    <row r="66" spans="1:17" ht="12.75">
      <c r="A66" s="23">
        <v>4241</v>
      </c>
      <c r="B66" s="23">
        <v>4241</v>
      </c>
      <c r="C66" s="3" t="s">
        <v>88</v>
      </c>
      <c r="D66" s="22">
        <v>0</v>
      </c>
      <c r="E66" s="22">
        <v>0</v>
      </c>
      <c r="F66" s="22">
        <f t="shared" si="19"/>
        <v>0</v>
      </c>
      <c r="G66" s="22">
        <v>0</v>
      </c>
      <c r="H66" s="22">
        <v>0</v>
      </c>
      <c r="I66" s="22">
        <f t="shared" si="20"/>
        <v>0</v>
      </c>
      <c r="J66" s="22">
        <v>0</v>
      </c>
      <c r="K66" s="22">
        <v>2000</v>
      </c>
      <c r="L66" s="22">
        <f t="shared" si="21"/>
        <v>-2000</v>
      </c>
      <c r="M66" s="22">
        <v>0</v>
      </c>
      <c r="N66" s="22">
        <v>2000</v>
      </c>
      <c r="O66" s="22">
        <f t="shared" si="22"/>
        <v>-2000</v>
      </c>
      <c r="P66" s="22">
        <v>2000</v>
      </c>
      <c r="Q66" s="38" t="e">
        <f>M66-#REF!</f>
        <v>#REF!</v>
      </c>
    </row>
    <row r="67" spans="1:17" ht="12.75">
      <c r="A67" s="23">
        <v>4280</v>
      </c>
      <c r="B67" s="23">
        <v>4280</v>
      </c>
      <c r="C67" s="3" t="s">
        <v>90</v>
      </c>
      <c r="D67" s="22">
        <v>0</v>
      </c>
      <c r="E67" s="22">
        <v>0</v>
      </c>
      <c r="F67" s="22">
        <f t="shared" si="19"/>
        <v>0</v>
      </c>
      <c r="G67" s="22">
        <v>0</v>
      </c>
      <c r="H67" s="22">
        <v>0</v>
      </c>
      <c r="I67" s="22">
        <f t="shared" si="20"/>
        <v>0</v>
      </c>
      <c r="J67" s="22">
        <v>0</v>
      </c>
      <c r="K67" s="22">
        <v>0</v>
      </c>
      <c r="L67" s="22">
        <f t="shared" si="21"/>
        <v>0</v>
      </c>
      <c r="M67" s="22">
        <v>0</v>
      </c>
      <c r="N67" s="22">
        <v>0</v>
      </c>
      <c r="O67" s="22">
        <f t="shared" si="22"/>
        <v>0</v>
      </c>
      <c r="P67" s="22">
        <v>0</v>
      </c>
      <c r="Q67" s="38" t="e">
        <f>M67-#REF!</f>
        <v>#REF!</v>
      </c>
    </row>
    <row r="68" spans="1:17" ht="12.75">
      <c r="A68" s="23">
        <v>6550</v>
      </c>
      <c r="B68" s="23">
        <v>6550</v>
      </c>
      <c r="C68" s="3" t="s">
        <v>111</v>
      </c>
      <c r="D68" s="22">
        <v>61793.9</v>
      </c>
      <c r="E68" s="22">
        <v>50000</v>
      </c>
      <c r="F68" s="22">
        <f t="shared" si="19"/>
        <v>-11793.900000000001</v>
      </c>
      <c r="G68" s="22">
        <v>61793.9</v>
      </c>
      <c r="H68" s="22">
        <v>50000</v>
      </c>
      <c r="I68" s="22">
        <f t="shared" si="20"/>
        <v>11793.900000000001</v>
      </c>
      <c r="J68" s="22">
        <v>61793.9</v>
      </c>
      <c r="K68" s="22">
        <v>50000</v>
      </c>
      <c r="L68" s="22">
        <f t="shared" si="21"/>
        <v>11793.900000000001</v>
      </c>
      <c r="M68" s="22">
        <v>61793.9</v>
      </c>
      <c r="N68" s="22">
        <v>50000</v>
      </c>
      <c r="O68" s="22">
        <f t="shared" si="22"/>
        <v>11793.900000000001</v>
      </c>
      <c r="P68" s="22">
        <v>50000</v>
      </c>
      <c r="Q68" s="38" t="e">
        <f>M68-#REF!</f>
        <v>#REF!</v>
      </c>
    </row>
    <row r="69" spans="1:17" ht="12.75">
      <c r="A69" s="23">
        <v>6555</v>
      </c>
      <c r="B69" s="23">
        <v>6555</v>
      </c>
      <c r="C69" s="3" t="s">
        <v>112</v>
      </c>
      <c r="D69" s="22">
        <v>0</v>
      </c>
      <c r="E69" s="22">
        <v>0</v>
      </c>
      <c r="F69" s="22">
        <f t="shared" si="19"/>
        <v>0</v>
      </c>
      <c r="G69" s="22">
        <v>0</v>
      </c>
      <c r="H69" s="22">
        <v>0</v>
      </c>
      <c r="I69" s="22">
        <f t="shared" si="20"/>
        <v>0</v>
      </c>
      <c r="J69" s="22">
        <v>0</v>
      </c>
      <c r="K69" s="22">
        <v>0</v>
      </c>
      <c r="L69" s="22">
        <f t="shared" si="21"/>
        <v>0</v>
      </c>
      <c r="M69" s="22">
        <v>0</v>
      </c>
      <c r="N69" s="22">
        <v>0</v>
      </c>
      <c r="O69" s="22">
        <f t="shared" si="22"/>
        <v>0</v>
      </c>
      <c r="P69" s="22">
        <v>0</v>
      </c>
      <c r="Q69" s="38" t="e">
        <f>M69-#REF!</f>
        <v>#REF!</v>
      </c>
    </row>
    <row r="70" spans="1:17" ht="12.75">
      <c r="A70" s="19"/>
      <c r="B70" s="19"/>
      <c r="C70" s="14" t="s">
        <v>46</v>
      </c>
      <c r="D70" s="15">
        <f>SUM(D63:D69)</f>
        <v>72993.9</v>
      </c>
      <c r="E70" s="15">
        <f aca="true" t="shared" si="23" ref="E70:P70">SUM(E63:E69)</f>
        <v>60000</v>
      </c>
      <c r="F70" s="15">
        <f t="shared" si="23"/>
        <v>-12993.900000000001</v>
      </c>
      <c r="G70" s="15">
        <f t="shared" si="23"/>
        <v>72993.9</v>
      </c>
      <c r="H70" s="15">
        <f t="shared" si="23"/>
        <v>60000</v>
      </c>
      <c r="I70" s="15">
        <f t="shared" si="23"/>
        <v>12993.900000000001</v>
      </c>
      <c r="J70" s="15">
        <f t="shared" si="23"/>
        <v>72993.9</v>
      </c>
      <c r="K70" s="15">
        <f t="shared" si="23"/>
        <v>62000</v>
      </c>
      <c r="L70" s="15">
        <f t="shared" si="23"/>
        <v>10993.900000000001</v>
      </c>
      <c r="M70" s="15">
        <f t="shared" si="23"/>
        <v>72993.9</v>
      </c>
      <c r="N70" s="15">
        <f t="shared" si="23"/>
        <v>62000</v>
      </c>
      <c r="O70" s="15">
        <f t="shared" si="23"/>
        <v>10993.900000000001</v>
      </c>
      <c r="P70" s="15">
        <f t="shared" si="23"/>
        <v>62000</v>
      </c>
      <c r="Q70" s="39" t="e">
        <f>M70-#REF!</f>
        <v>#REF!</v>
      </c>
    </row>
    <row r="71" spans="1:17" ht="12.75">
      <c r="A71" s="23"/>
      <c r="B71" s="23"/>
      <c r="C71" s="3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38" t="e">
        <f>M71-#REF!</f>
        <v>#REF!</v>
      </c>
    </row>
    <row r="72" spans="1:17" ht="12.75">
      <c r="A72" s="23">
        <v>4225</v>
      </c>
      <c r="B72" s="23">
        <v>4225</v>
      </c>
      <c r="C72" s="3" t="s">
        <v>171</v>
      </c>
      <c r="D72" s="22">
        <v>0</v>
      </c>
      <c r="E72" s="22">
        <v>0</v>
      </c>
      <c r="F72" s="22">
        <f t="shared" si="19"/>
        <v>0</v>
      </c>
      <c r="G72" s="22">
        <v>0</v>
      </c>
      <c r="H72" s="22">
        <v>2296</v>
      </c>
      <c r="I72" s="22">
        <f t="shared" si="20"/>
        <v>-2296</v>
      </c>
      <c r="J72" s="22">
        <v>0</v>
      </c>
      <c r="K72" s="22">
        <v>2296</v>
      </c>
      <c r="L72" s="22">
        <f t="shared" si="21"/>
        <v>-2296</v>
      </c>
      <c r="M72" s="22">
        <v>0</v>
      </c>
      <c r="N72" s="22">
        <v>2296</v>
      </c>
      <c r="O72" s="22">
        <f t="shared" si="22"/>
        <v>-2296</v>
      </c>
      <c r="P72" s="22">
        <v>2296</v>
      </c>
      <c r="Q72" s="38" t="e">
        <f>M72-#REF!</f>
        <v>#REF!</v>
      </c>
    </row>
    <row r="73" spans="1:17" ht="12.75">
      <c r="A73" s="23">
        <v>4228</v>
      </c>
      <c r="B73" s="23">
        <v>4228</v>
      </c>
      <c r="C73" s="3" t="s">
        <v>172</v>
      </c>
      <c r="D73" s="22">
        <v>0</v>
      </c>
      <c r="E73" s="22">
        <v>0</v>
      </c>
      <c r="F73" s="22">
        <f t="shared" si="19"/>
        <v>0</v>
      </c>
      <c r="G73" s="22">
        <v>0</v>
      </c>
      <c r="H73" s="22">
        <v>0</v>
      </c>
      <c r="I73" s="22">
        <f t="shared" si="20"/>
        <v>0</v>
      </c>
      <c r="J73" s="22">
        <v>0</v>
      </c>
      <c r="K73" s="22">
        <v>0</v>
      </c>
      <c r="L73" s="22">
        <f t="shared" si="21"/>
        <v>0</v>
      </c>
      <c r="M73" s="22">
        <v>0</v>
      </c>
      <c r="N73" s="22">
        <v>0</v>
      </c>
      <c r="O73" s="22">
        <f t="shared" si="22"/>
        <v>0</v>
      </c>
      <c r="P73" s="22">
        <v>0</v>
      </c>
      <c r="Q73" s="38" t="e">
        <f>M73-#REF!</f>
        <v>#REF!</v>
      </c>
    </row>
    <row r="74" spans="1:17" ht="12.75">
      <c r="A74" s="23">
        <v>4331</v>
      </c>
      <c r="B74" s="23">
        <v>4331</v>
      </c>
      <c r="C74" s="3" t="s">
        <v>92</v>
      </c>
      <c r="D74" s="22">
        <v>0</v>
      </c>
      <c r="E74" s="22">
        <v>0</v>
      </c>
      <c r="F74" s="22">
        <f t="shared" si="19"/>
        <v>0</v>
      </c>
      <c r="G74" s="22">
        <v>0</v>
      </c>
      <c r="H74" s="22">
        <v>0</v>
      </c>
      <c r="I74" s="22">
        <f t="shared" si="20"/>
        <v>0</v>
      </c>
      <c r="J74" s="22">
        <v>0</v>
      </c>
      <c r="K74" s="22">
        <v>0</v>
      </c>
      <c r="L74" s="22">
        <f t="shared" si="21"/>
        <v>0</v>
      </c>
      <c r="M74" s="22">
        <v>0</v>
      </c>
      <c r="N74" s="22">
        <v>0</v>
      </c>
      <c r="O74" s="22">
        <f t="shared" si="22"/>
        <v>0</v>
      </c>
      <c r="P74" s="22">
        <v>0</v>
      </c>
      <c r="Q74" s="38" t="e">
        <f>M74-#REF!</f>
        <v>#REF!</v>
      </c>
    </row>
    <row r="75" spans="1:17" ht="12.75">
      <c r="A75" s="23">
        <v>7400</v>
      </c>
      <c r="B75" s="23">
        <v>7400</v>
      </c>
      <c r="C75" s="3" t="s">
        <v>131</v>
      </c>
      <c r="D75" s="22">
        <v>0</v>
      </c>
      <c r="E75" s="22">
        <v>0</v>
      </c>
      <c r="F75" s="22">
        <f t="shared" si="19"/>
        <v>0</v>
      </c>
      <c r="G75" s="22">
        <v>0</v>
      </c>
      <c r="H75" s="22">
        <v>0</v>
      </c>
      <c r="I75" s="22">
        <f>G75-H75</f>
        <v>0</v>
      </c>
      <c r="J75" s="22">
        <v>0</v>
      </c>
      <c r="K75" s="22">
        <v>0</v>
      </c>
      <c r="L75" s="22">
        <f>J75-K75</f>
        <v>0</v>
      </c>
      <c r="M75" s="22">
        <v>0</v>
      </c>
      <c r="N75" s="22">
        <v>0</v>
      </c>
      <c r="O75" s="22">
        <f>M75-N75</f>
        <v>0</v>
      </c>
      <c r="P75" s="22">
        <v>0</v>
      </c>
      <c r="Q75" s="38" t="e">
        <f>M75-#REF!</f>
        <v>#REF!</v>
      </c>
    </row>
    <row r="76" spans="1:17" ht="12.75">
      <c r="A76" s="19"/>
      <c r="B76" s="19"/>
      <c r="C76" s="14" t="s">
        <v>47</v>
      </c>
      <c r="D76" s="15">
        <f>SUM(D72:D75)</f>
        <v>0</v>
      </c>
      <c r="E76" s="15">
        <f aca="true" t="shared" si="24" ref="E76:P76">SUM(E72:E75)</f>
        <v>0</v>
      </c>
      <c r="F76" s="15">
        <f t="shared" si="24"/>
        <v>0</v>
      </c>
      <c r="G76" s="15">
        <f t="shared" si="24"/>
        <v>0</v>
      </c>
      <c r="H76" s="15">
        <f t="shared" si="24"/>
        <v>2296</v>
      </c>
      <c r="I76" s="15">
        <f t="shared" si="24"/>
        <v>-2296</v>
      </c>
      <c r="J76" s="15">
        <f t="shared" si="24"/>
        <v>0</v>
      </c>
      <c r="K76" s="15">
        <f t="shared" si="24"/>
        <v>2296</v>
      </c>
      <c r="L76" s="15">
        <f t="shared" si="24"/>
        <v>-2296</v>
      </c>
      <c r="M76" s="15">
        <f t="shared" si="24"/>
        <v>0</v>
      </c>
      <c r="N76" s="15">
        <f t="shared" si="24"/>
        <v>2296</v>
      </c>
      <c r="O76" s="15">
        <f t="shared" si="24"/>
        <v>-2296</v>
      </c>
      <c r="P76" s="15">
        <f t="shared" si="24"/>
        <v>2296</v>
      </c>
      <c r="Q76" s="39" t="e">
        <f>M76-#REF!</f>
        <v>#REF!</v>
      </c>
    </row>
    <row r="77" spans="1:17" ht="12.75">
      <c r="A77" s="23"/>
      <c r="B77" s="23"/>
      <c r="C77" s="3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38" t="e">
        <f>M77-#REF!</f>
        <v>#REF!</v>
      </c>
    </row>
    <row r="78" spans="1:17" ht="12.75">
      <c r="A78" s="23">
        <v>4120</v>
      </c>
      <c r="B78" s="23">
        <v>4120</v>
      </c>
      <c r="C78" s="3" t="s">
        <v>85</v>
      </c>
      <c r="D78" s="22">
        <v>0</v>
      </c>
      <c r="E78" s="22">
        <v>0</v>
      </c>
      <c r="F78" s="22">
        <f>+E78-D78</f>
        <v>0</v>
      </c>
      <c r="G78" s="22">
        <v>0</v>
      </c>
      <c r="H78" s="22">
        <v>0</v>
      </c>
      <c r="I78" s="22">
        <f>G78-H78</f>
        <v>0</v>
      </c>
      <c r="J78" s="22">
        <v>0</v>
      </c>
      <c r="K78" s="22">
        <v>0</v>
      </c>
      <c r="L78" s="22">
        <f>J78-K78</f>
        <v>0</v>
      </c>
      <c r="M78" s="22">
        <v>0</v>
      </c>
      <c r="N78" s="22">
        <v>0</v>
      </c>
      <c r="O78" s="22">
        <f>M78-N78</f>
        <v>0</v>
      </c>
      <c r="P78" s="22">
        <v>0</v>
      </c>
      <c r="Q78" s="38"/>
    </row>
    <row r="79" spans="1:17" ht="12.75">
      <c r="A79" s="23">
        <v>4300</v>
      </c>
      <c r="B79" s="23">
        <v>4300</v>
      </c>
      <c r="C79" s="3" t="s">
        <v>91</v>
      </c>
      <c r="D79" s="22">
        <v>0</v>
      </c>
      <c r="E79" s="22">
        <v>0</v>
      </c>
      <c r="F79" s="22">
        <f>+E79-D79</f>
        <v>0</v>
      </c>
      <c r="G79" s="22">
        <v>0</v>
      </c>
      <c r="H79" s="22">
        <v>0</v>
      </c>
      <c r="I79" s="22">
        <f>G79-H79</f>
        <v>0</v>
      </c>
      <c r="J79" s="22">
        <v>0</v>
      </c>
      <c r="K79" s="22">
        <v>0</v>
      </c>
      <c r="L79" s="22">
        <f>J79-K79</f>
        <v>0</v>
      </c>
      <c r="M79" s="22">
        <v>0</v>
      </c>
      <c r="N79" s="22">
        <v>0</v>
      </c>
      <c r="O79" s="22">
        <f>M79-N79</f>
        <v>0</v>
      </c>
      <c r="P79" s="22">
        <v>0</v>
      </c>
      <c r="Q79" s="38"/>
    </row>
    <row r="80" spans="1:17" ht="12.75">
      <c r="A80" s="23">
        <v>4400</v>
      </c>
      <c r="B80" s="23">
        <v>4400</v>
      </c>
      <c r="C80" s="3" t="s">
        <v>173</v>
      </c>
      <c r="D80" s="22">
        <v>0</v>
      </c>
      <c r="E80" s="22">
        <v>0</v>
      </c>
      <c r="F80" s="22">
        <f>+E80-D80</f>
        <v>0</v>
      </c>
      <c r="G80" s="22">
        <v>0</v>
      </c>
      <c r="H80" s="22">
        <v>0</v>
      </c>
      <c r="I80" s="22">
        <f>G80-H80</f>
        <v>0</v>
      </c>
      <c r="J80" s="22">
        <v>0</v>
      </c>
      <c r="K80" s="22">
        <v>0</v>
      </c>
      <c r="L80" s="22">
        <f>J80-K80</f>
        <v>0</v>
      </c>
      <c r="M80" s="22">
        <v>0</v>
      </c>
      <c r="N80" s="22">
        <v>0</v>
      </c>
      <c r="O80" s="22">
        <f>M80-N80</f>
        <v>0</v>
      </c>
      <c r="P80" s="22">
        <v>0</v>
      </c>
      <c r="Q80" s="38"/>
    </row>
    <row r="81" spans="1:17" ht="12.75">
      <c r="A81" s="23">
        <v>4990</v>
      </c>
      <c r="B81" s="23">
        <v>4990</v>
      </c>
      <c r="C81" s="3" t="s">
        <v>93</v>
      </c>
      <c r="D81" s="22">
        <v>0</v>
      </c>
      <c r="E81" s="22">
        <v>0</v>
      </c>
      <c r="F81" s="22">
        <f>+E81-D81</f>
        <v>0</v>
      </c>
      <c r="G81" s="22">
        <v>100</v>
      </c>
      <c r="H81" s="22">
        <v>0</v>
      </c>
      <c r="I81" s="22">
        <f>G81-H81</f>
        <v>100</v>
      </c>
      <c r="J81" s="22">
        <v>0</v>
      </c>
      <c r="K81" s="22">
        <v>0</v>
      </c>
      <c r="L81" s="22">
        <f>J81-K81</f>
        <v>0</v>
      </c>
      <c r="M81" s="22">
        <v>200</v>
      </c>
      <c r="N81" s="22">
        <v>0</v>
      </c>
      <c r="O81" s="22">
        <f>M81-N81</f>
        <v>200</v>
      </c>
      <c r="P81" s="22">
        <v>0</v>
      </c>
      <c r="Q81" s="38"/>
    </row>
    <row r="82" spans="1:17" ht="12.75">
      <c r="A82" s="19"/>
      <c r="B82" s="19"/>
      <c r="C82" s="14" t="s">
        <v>48</v>
      </c>
      <c r="D82" s="15">
        <f>SUM(D78:D81)</f>
        <v>0</v>
      </c>
      <c r="E82" s="15">
        <f aca="true" t="shared" si="25" ref="E82:P82">SUM(E78:E81)</f>
        <v>0</v>
      </c>
      <c r="F82" s="15">
        <f t="shared" si="25"/>
        <v>0</v>
      </c>
      <c r="G82" s="15">
        <f t="shared" si="25"/>
        <v>100</v>
      </c>
      <c r="H82" s="15">
        <f t="shared" si="25"/>
        <v>0</v>
      </c>
      <c r="I82" s="15">
        <f t="shared" si="25"/>
        <v>100</v>
      </c>
      <c r="J82" s="15">
        <f t="shared" si="25"/>
        <v>0</v>
      </c>
      <c r="K82" s="15">
        <f t="shared" si="25"/>
        <v>0</v>
      </c>
      <c r="L82" s="15">
        <f t="shared" si="25"/>
        <v>0</v>
      </c>
      <c r="M82" s="15">
        <f t="shared" si="25"/>
        <v>200</v>
      </c>
      <c r="N82" s="15">
        <f t="shared" si="25"/>
        <v>0</v>
      </c>
      <c r="O82" s="15">
        <f t="shared" si="25"/>
        <v>200</v>
      </c>
      <c r="P82" s="15">
        <f t="shared" si="25"/>
        <v>0</v>
      </c>
      <c r="Q82" s="39"/>
    </row>
    <row r="83" spans="1:17" ht="12.75">
      <c r="A83" s="23"/>
      <c r="B83" s="23"/>
      <c r="C83" s="3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38"/>
    </row>
    <row r="84" spans="1:17" ht="12.75">
      <c r="A84" s="19"/>
      <c r="B84" s="19"/>
      <c r="C84" s="14" t="s">
        <v>7</v>
      </c>
      <c r="D84" s="15">
        <f>+D82+D76+D70</f>
        <v>72993.9</v>
      </c>
      <c r="E84" s="15">
        <f aca="true" t="shared" si="26" ref="E84:P84">+E82+E76+E70</f>
        <v>60000</v>
      </c>
      <c r="F84" s="15">
        <f t="shared" si="26"/>
        <v>-12993.900000000001</v>
      </c>
      <c r="G84" s="15">
        <f t="shared" si="26"/>
        <v>73093.9</v>
      </c>
      <c r="H84" s="15">
        <f t="shared" si="26"/>
        <v>62296</v>
      </c>
      <c r="I84" s="15">
        <f t="shared" si="26"/>
        <v>10797.900000000001</v>
      </c>
      <c r="J84" s="15">
        <f t="shared" si="26"/>
        <v>72993.9</v>
      </c>
      <c r="K84" s="15">
        <f t="shared" si="26"/>
        <v>64296</v>
      </c>
      <c r="L84" s="15">
        <f t="shared" si="26"/>
        <v>8697.900000000001</v>
      </c>
      <c r="M84" s="15">
        <f t="shared" si="26"/>
        <v>73193.9</v>
      </c>
      <c r="N84" s="15">
        <f t="shared" si="26"/>
        <v>64296</v>
      </c>
      <c r="O84" s="15">
        <f t="shared" si="26"/>
        <v>8897.900000000001</v>
      </c>
      <c r="P84" s="15">
        <f t="shared" si="26"/>
        <v>64296</v>
      </c>
      <c r="Q84" s="39" t="e">
        <f>M84-#REF!</f>
        <v>#REF!</v>
      </c>
    </row>
    <row r="85" spans="1:17" ht="12.75">
      <c r="A85" s="23"/>
      <c r="B85" s="23"/>
      <c r="C85" s="3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38"/>
    </row>
    <row r="86" spans="1:17" ht="12.75">
      <c r="A86" s="23">
        <v>4240</v>
      </c>
      <c r="B86" s="23">
        <v>4240</v>
      </c>
      <c r="C86" s="3" t="s">
        <v>87</v>
      </c>
      <c r="D86" s="22">
        <v>1600</v>
      </c>
      <c r="E86" s="22">
        <v>0</v>
      </c>
      <c r="F86" s="22">
        <f aca="true" t="shared" si="27" ref="F86:F108">+E86-D86</f>
        <v>-1600</v>
      </c>
      <c r="G86" s="22">
        <v>1600</v>
      </c>
      <c r="H86" s="22">
        <v>0</v>
      </c>
      <c r="I86" s="22">
        <f aca="true" t="shared" si="28" ref="I86:I108">G86-H86</f>
        <v>1600</v>
      </c>
      <c r="J86" s="22">
        <v>3200</v>
      </c>
      <c r="K86" s="22">
        <v>0</v>
      </c>
      <c r="L86" s="22">
        <f aca="true" t="shared" si="29" ref="L86:L108">J86-K86</f>
        <v>3200</v>
      </c>
      <c r="M86" s="22">
        <v>3200</v>
      </c>
      <c r="N86" s="22">
        <v>0</v>
      </c>
      <c r="O86" s="22">
        <f aca="true" t="shared" si="30" ref="O86:O108">M86-N86</f>
        <v>3200</v>
      </c>
      <c r="P86" s="22">
        <v>0</v>
      </c>
      <c r="Q86" s="38" t="e">
        <f>M86-#REF!</f>
        <v>#REF!</v>
      </c>
    </row>
    <row r="87" spans="1:17" ht="12.75">
      <c r="A87" s="23">
        <v>4250</v>
      </c>
      <c r="B87" s="23">
        <v>4250</v>
      </c>
      <c r="C87" s="3" t="s">
        <v>89</v>
      </c>
      <c r="D87" s="22">
        <v>0</v>
      </c>
      <c r="E87" s="22">
        <v>0</v>
      </c>
      <c r="F87" s="22">
        <f t="shared" si="27"/>
        <v>0</v>
      </c>
      <c r="G87" s="22">
        <v>0</v>
      </c>
      <c r="H87" s="22">
        <v>0</v>
      </c>
      <c r="I87" s="22">
        <f>G87-H87</f>
        <v>0</v>
      </c>
      <c r="J87" s="22">
        <v>0</v>
      </c>
      <c r="K87" s="22">
        <v>0</v>
      </c>
      <c r="L87" s="22">
        <f>J87-K87</f>
        <v>0</v>
      </c>
      <c r="M87" s="22">
        <v>0</v>
      </c>
      <c r="N87" s="22">
        <v>0</v>
      </c>
      <c r="O87" s="22">
        <f>M87-N87</f>
        <v>0</v>
      </c>
      <c r="P87" s="22">
        <v>0</v>
      </c>
      <c r="Q87" s="38" t="e">
        <f>M87-#REF!</f>
        <v>#REF!</v>
      </c>
    </row>
    <row r="88" spans="1:17" ht="12.75">
      <c r="A88" s="23">
        <v>5000</v>
      </c>
      <c r="B88" s="23">
        <v>5000</v>
      </c>
      <c r="C88" s="3" t="s">
        <v>94</v>
      </c>
      <c r="D88" s="22">
        <v>0</v>
      </c>
      <c r="E88" s="22">
        <v>0</v>
      </c>
      <c r="F88" s="22">
        <f t="shared" si="27"/>
        <v>0</v>
      </c>
      <c r="G88" s="22">
        <v>0</v>
      </c>
      <c r="H88" s="22">
        <v>0</v>
      </c>
      <c r="I88" s="22">
        <f>G88-H88</f>
        <v>0</v>
      </c>
      <c r="J88" s="22">
        <v>0</v>
      </c>
      <c r="K88" s="22">
        <v>0</v>
      </c>
      <c r="L88" s="22">
        <f>J88-K88</f>
        <v>0</v>
      </c>
      <c r="M88" s="22">
        <v>0</v>
      </c>
      <c r="N88" s="22">
        <v>0</v>
      </c>
      <c r="O88" s="22">
        <f>M88-N88</f>
        <v>0</v>
      </c>
      <c r="P88" s="22">
        <v>0</v>
      </c>
      <c r="Q88" s="38" t="e">
        <f>M88-#REF!</f>
        <v>#REF!</v>
      </c>
    </row>
    <row r="89" spans="1:17" ht="12.75">
      <c r="A89" s="23">
        <v>5006</v>
      </c>
      <c r="B89" s="23">
        <v>5006</v>
      </c>
      <c r="C89" s="3" t="s">
        <v>155</v>
      </c>
      <c r="D89" s="22">
        <v>0</v>
      </c>
      <c r="E89" s="22">
        <v>0</v>
      </c>
      <c r="F89" s="22">
        <f t="shared" si="27"/>
        <v>0</v>
      </c>
      <c r="G89" s="22">
        <v>0</v>
      </c>
      <c r="H89" s="22">
        <v>0</v>
      </c>
      <c r="I89" s="22">
        <f>G89-H89</f>
        <v>0</v>
      </c>
      <c r="J89" s="22">
        <v>0</v>
      </c>
      <c r="K89" s="22">
        <v>0</v>
      </c>
      <c r="L89" s="22">
        <f>J89-K89</f>
        <v>0</v>
      </c>
      <c r="M89" s="22">
        <v>0</v>
      </c>
      <c r="N89" s="22">
        <v>0</v>
      </c>
      <c r="O89" s="22">
        <f>M89-N89</f>
        <v>0</v>
      </c>
      <c r="P89" s="22">
        <v>0</v>
      </c>
      <c r="Q89" s="38" t="e">
        <f>M89-#REF!</f>
        <v>#REF!</v>
      </c>
    </row>
    <row r="90" spans="1:17" ht="12.75">
      <c r="A90" s="23">
        <v>5007</v>
      </c>
      <c r="B90" s="23">
        <v>5007</v>
      </c>
      <c r="C90" s="3" t="s">
        <v>36</v>
      </c>
      <c r="D90" s="22">
        <v>0</v>
      </c>
      <c r="E90" s="22">
        <v>0</v>
      </c>
      <c r="F90" s="22">
        <f t="shared" si="27"/>
        <v>0</v>
      </c>
      <c r="G90" s="22">
        <v>0</v>
      </c>
      <c r="H90" s="22">
        <v>0</v>
      </c>
      <c r="I90" s="22">
        <f t="shared" si="28"/>
        <v>0</v>
      </c>
      <c r="J90" s="22">
        <v>0</v>
      </c>
      <c r="K90" s="22">
        <v>0</v>
      </c>
      <c r="L90" s="22">
        <f t="shared" si="29"/>
        <v>0</v>
      </c>
      <c r="M90" s="22">
        <v>0</v>
      </c>
      <c r="N90" s="22">
        <v>0</v>
      </c>
      <c r="O90" s="22">
        <f t="shared" si="30"/>
        <v>0</v>
      </c>
      <c r="P90" s="22">
        <v>0</v>
      </c>
      <c r="Q90" s="38" t="e">
        <f>M90-#REF!</f>
        <v>#REF!</v>
      </c>
    </row>
    <row r="91" spans="1:17" ht="12.75">
      <c r="A91" s="23">
        <v>5010</v>
      </c>
      <c r="B91" s="23">
        <v>5010</v>
      </c>
      <c r="C91" s="3" t="s">
        <v>95</v>
      </c>
      <c r="D91" s="22">
        <v>0</v>
      </c>
      <c r="E91" s="22">
        <v>0</v>
      </c>
      <c r="F91" s="22">
        <f t="shared" si="27"/>
        <v>0</v>
      </c>
      <c r="G91" s="22">
        <v>0</v>
      </c>
      <c r="H91" s="22">
        <v>0</v>
      </c>
      <c r="I91" s="22">
        <f t="shared" si="28"/>
        <v>0</v>
      </c>
      <c r="J91" s="22">
        <v>0</v>
      </c>
      <c r="K91" s="22">
        <v>0</v>
      </c>
      <c r="L91" s="22">
        <f t="shared" si="29"/>
        <v>0</v>
      </c>
      <c r="M91" s="22">
        <v>0</v>
      </c>
      <c r="N91" s="22">
        <v>0</v>
      </c>
      <c r="O91" s="22">
        <f t="shared" si="30"/>
        <v>0</v>
      </c>
      <c r="P91" s="22">
        <v>0</v>
      </c>
      <c r="Q91" s="38" t="e">
        <f>M91-#REF!</f>
        <v>#REF!</v>
      </c>
    </row>
    <row r="92" spans="1:17" ht="12.75">
      <c r="A92" s="23">
        <v>5040</v>
      </c>
      <c r="B92" s="23">
        <v>5040</v>
      </c>
      <c r="C92" s="3" t="s">
        <v>26</v>
      </c>
      <c r="D92" s="22">
        <v>0</v>
      </c>
      <c r="E92" s="22">
        <v>0</v>
      </c>
      <c r="F92" s="22">
        <f t="shared" si="27"/>
        <v>0</v>
      </c>
      <c r="G92" s="22">
        <v>0</v>
      </c>
      <c r="H92" s="22">
        <v>0</v>
      </c>
      <c r="I92" s="22">
        <f t="shared" si="28"/>
        <v>0</v>
      </c>
      <c r="J92" s="22">
        <v>0</v>
      </c>
      <c r="K92" s="22">
        <v>0</v>
      </c>
      <c r="L92" s="22">
        <f t="shared" si="29"/>
        <v>0</v>
      </c>
      <c r="M92" s="22">
        <v>0</v>
      </c>
      <c r="N92" s="22">
        <v>0</v>
      </c>
      <c r="O92" s="22">
        <f t="shared" si="30"/>
        <v>0</v>
      </c>
      <c r="P92" s="22">
        <v>0</v>
      </c>
      <c r="Q92" s="38" t="e">
        <f>M92-#REF!</f>
        <v>#REF!</v>
      </c>
    </row>
    <row r="93" spans="1:17" ht="12.75">
      <c r="A93" s="23">
        <v>5090</v>
      </c>
      <c r="B93" s="23">
        <v>5090</v>
      </c>
      <c r="C93" s="3" t="s">
        <v>96</v>
      </c>
      <c r="D93" s="22">
        <v>0</v>
      </c>
      <c r="E93" s="22">
        <v>0</v>
      </c>
      <c r="F93" s="22">
        <f t="shared" si="27"/>
        <v>0</v>
      </c>
      <c r="G93" s="22">
        <v>0</v>
      </c>
      <c r="H93" s="22">
        <v>0</v>
      </c>
      <c r="I93" s="22">
        <f t="shared" si="28"/>
        <v>0</v>
      </c>
      <c r="J93" s="22">
        <v>0</v>
      </c>
      <c r="K93" s="22">
        <v>0</v>
      </c>
      <c r="L93" s="22">
        <f t="shared" si="29"/>
        <v>0</v>
      </c>
      <c r="M93" s="22">
        <v>0</v>
      </c>
      <c r="N93" s="22">
        <v>0</v>
      </c>
      <c r="O93" s="22">
        <f t="shared" si="30"/>
        <v>0</v>
      </c>
      <c r="P93" s="22">
        <v>0</v>
      </c>
      <c r="Q93" s="38" t="e">
        <f>M93-#REF!</f>
        <v>#REF!</v>
      </c>
    </row>
    <row r="94" spans="1:17" ht="12.75">
      <c r="A94" s="23">
        <v>5100</v>
      </c>
      <c r="B94" s="23">
        <v>5100</v>
      </c>
      <c r="C94" s="3" t="s">
        <v>31</v>
      </c>
      <c r="D94" s="22">
        <v>0</v>
      </c>
      <c r="E94" s="22">
        <v>0</v>
      </c>
      <c r="F94" s="22">
        <f t="shared" si="27"/>
        <v>0</v>
      </c>
      <c r="G94" s="22">
        <v>10864</v>
      </c>
      <c r="H94" s="22">
        <v>10000</v>
      </c>
      <c r="I94" s="22">
        <f t="shared" si="28"/>
        <v>864</v>
      </c>
      <c r="J94" s="22">
        <v>10864</v>
      </c>
      <c r="K94" s="22">
        <v>10000</v>
      </c>
      <c r="L94" s="22">
        <f t="shared" si="29"/>
        <v>864</v>
      </c>
      <c r="M94" s="22">
        <v>10864</v>
      </c>
      <c r="N94" s="22">
        <v>10000</v>
      </c>
      <c r="O94" s="22">
        <f t="shared" si="30"/>
        <v>864</v>
      </c>
      <c r="P94" s="22">
        <v>10000</v>
      </c>
      <c r="Q94" s="38" t="e">
        <f>M94-#REF!</f>
        <v>#REF!</v>
      </c>
    </row>
    <row r="95" spans="1:17" ht="12.75">
      <c r="A95" s="23">
        <v>5180</v>
      </c>
      <c r="B95" s="23">
        <v>5180</v>
      </c>
      <c r="C95" s="3" t="s">
        <v>97</v>
      </c>
      <c r="D95" s="22">
        <v>0</v>
      </c>
      <c r="E95" s="22">
        <v>0</v>
      </c>
      <c r="F95" s="22">
        <f t="shared" si="27"/>
        <v>0</v>
      </c>
      <c r="G95" s="22">
        <v>0</v>
      </c>
      <c r="H95" s="22">
        <v>0</v>
      </c>
      <c r="I95" s="22">
        <f t="shared" si="28"/>
        <v>0</v>
      </c>
      <c r="J95" s="22">
        <v>0</v>
      </c>
      <c r="K95" s="22">
        <v>0</v>
      </c>
      <c r="L95" s="22">
        <f t="shared" si="29"/>
        <v>0</v>
      </c>
      <c r="M95" s="22">
        <v>0</v>
      </c>
      <c r="N95" s="22">
        <v>0</v>
      </c>
      <c r="O95" s="22">
        <f t="shared" si="30"/>
        <v>0</v>
      </c>
      <c r="P95" s="22">
        <v>0</v>
      </c>
      <c r="Q95" s="38" t="e">
        <f>M95-#REF!</f>
        <v>#REF!</v>
      </c>
    </row>
    <row r="96" spans="1:17" ht="12.75">
      <c r="A96" s="23">
        <v>5182</v>
      </c>
      <c r="B96" s="23">
        <v>5182</v>
      </c>
      <c r="C96" s="3" t="s">
        <v>98</v>
      </c>
      <c r="D96" s="22">
        <v>0</v>
      </c>
      <c r="E96" s="22">
        <v>0</v>
      </c>
      <c r="F96" s="22">
        <f t="shared" si="27"/>
        <v>0</v>
      </c>
      <c r="G96" s="22">
        <v>0</v>
      </c>
      <c r="H96" s="22">
        <v>0</v>
      </c>
      <c r="I96" s="22">
        <f t="shared" si="28"/>
        <v>0</v>
      </c>
      <c r="J96" s="22">
        <v>0</v>
      </c>
      <c r="K96" s="22">
        <v>0</v>
      </c>
      <c r="L96" s="22">
        <f t="shared" si="29"/>
        <v>0</v>
      </c>
      <c r="M96" s="22">
        <v>0</v>
      </c>
      <c r="N96" s="22">
        <v>0</v>
      </c>
      <c r="O96" s="22">
        <f t="shared" si="30"/>
        <v>0</v>
      </c>
      <c r="P96" s="22">
        <v>0</v>
      </c>
      <c r="Q96" s="38" t="e">
        <f>M96-#REF!</f>
        <v>#REF!</v>
      </c>
    </row>
    <row r="97" spans="1:17" ht="12.75">
      <c r="A97" s="23">
        <v>5210</v>
      </c>
      <c r="B97" s="23">
        <v>5210</v>
      </c>
      <c r="C97" s="3" t="s">
        <v>99</v>
      </c>
      <c r="D97" s="22">
        <v>0</v>
      </c>
      <c r="E97" s="22">
        <v>0</v>
      </c>
      <c r="F97" s="22">
        <f t="shared" si="27"/>
        <v>0</v>
      </c>
      <c r="G97" s="22">
        <v>0</v>
      </c>
      <c r="H97" s="22">
        <v>0</v>
      </c>
      <c r="I97" s="22">
        <f t="shared" si="28"/>
        <v>0</v>
      </c>
      <c r="J97" s="22">
        <v>0</v>
      </c>
      <c r="K97" s="22">
        <v>0</v>
      </c>
      <c r="L97" s="22">
        <f t="shared" si="29"/>
        <v>0</v>
      </c>
      <c r="M97" s="22">
        <v>0</v>
      </c>
      <c r="N97" s="22">
        <v>0</v>
      </c>
      <c r="O97" s="22">
        <f t="shared" si="30"/>
        <v>0</v>
      </c>
      <c r="P97" s="22">
        <v>0</v>
      </c>
      <c r="Q97" s="38" t="e">
        <f>M97-#REF!</f>
        <v>#REF!</v>
      </c>
    </row>
    <row r="98" spans="1:17" ht="12.75">
      <c r="A98" s="23">
        <v>5230</v>
      </c>
      <c r="B98" s="23">
        <v>5230</v>
      </c>
      <c r="C98" s="3" t="s">
        <v>32</v>
      </c>
      <c r="D98" s="22">
        <v>0</v>
      </c>
      <c r="E98" s="22">
        <v>0</v>
      </c>
      <c r="F98" s="22">
        <f t="shared" si="27"/>
        <v>0</v>
      </c>
      <c r="G98" s="22">
        <v>0</v>
      </c>
      <c r="H98" s="22">
        <v>0</v>
      </c>
      <c r="I98" s="22">
        <f t="shared" si="28"/>
        <v>0</v>
      </c>
      <c r="J98" s="22">
        <v>0</v>
      </c>
      <c r="K98" s="22">
        <v>0</v>
      </c>
      <c r="L98" s="22">
        <f t="shared" si="29"/>
        <v>0</v>
      </c>
      <c r="M98" s="22">
        <v>0</v>
      </c>
      <c r="N98" s="22">
        <v>0</v>
      </c>
      <c r="O98" s="22">
        <f t="shared" si="30"/>
        <v>0</v>
      </c>
      <c r="P98" s="22">
        <v>0</v>
      </c>
      <c r="Q98" s="38" t="e">
        <f>M98-#REF!</f>
        <v>#REF!</v>
      </c>
    </row>
    <row r="99" spans="1:17" ht="12.75">
      <c r="A99" s="23">
        <v>5231</v>
      </c>
      <c r="B99" s="23">
        <v>5231</v>
      </c>
      <c r="C99" s="3" t="s">
        <v>33</v>
      </c>
      <c r="D99" s="22">
        <v>0</v>
      </c>
      <c r="E99" s="22">
        <v>0</v>
      </c>
      <c r="F99" s="22">
        <f t="shared" si="27"/>
        <v>0</v>
      </c>
      <c r="G99" s="22">
        <v>0</v>
      </c>
      <c r="H99" s="22">
        <v>0</v>
      </c>
      <c r="I99" s="22">
        <f t="shared" si="28"/>
        <v>0</v>
      </c>
      <c r="J99" s="22">
        <v>0</v>
      </c>
      <c r="K99" s="22">
        <v>0</v>
      </c>
      <c r="L99" s="22">
        <f t="shared" si="29"/>
        <v>0</v>
      </c>
      <c r="M99" s="22">
        <v>0</v>
      </c>
      <c r="N99" s="22">
        <v>0</v>
      </c>
      <c r="O99" s="22">
        <f t="shared" si="30"/>
        <v>0</v>
      </c>
      <c r="P99" s="22">
        <v>0</v>
      </c>
      <c r="Q99" s="38" t="e">
        <f>M99-#REF!</f>
        <v>#REF!</v>
      </c>
    </row>
    <row r="100" spans="1:17" ht="12.75">
      <c r="A100" s="23">
        <v>5250</v>
      </c>
      <c r="B100" s="23">
        <v>5250</v>
      </c>
      <c r="C100" s="3" t="s">
        <v>100</v>
      </c>
      <c r="D100" s="22">
        <v>0</v>
      </c>
      <c r="E100" s="22">
        <v>0</v>
      </c>
      <c r="F100" s="22">
        <f t="shared" si="27"/>
        <v>0</v>
      </c>
      <c r="G100" s="22">
        <v>0</v>
      </c>
      <c r="H100" s="22">
        <v>0</v>
      </c>
      <c r="I100" s="22">
        <f t="shared" si="28"/>
        <v>0</v>
      </c>
      <c r="J100" s="22">
        <v>0</v>
      </c>
      <c r="K100" s="22">
        <v>0</v>
      </c>
      <c r="L100" s="22">
        <f t="shared" si="29"/>
        <v>0</v>
      </c>
      <c r="M100" s="22">
        <v>0</v>
      </c>
      <c r="N100" s="22">
        <v>0</v>
      </c>
      <c r="O100" s="22">
        <f t="shared" si="30"/>
        <v>0</v>
      </c>
      <c r="P100" s="22">
        <v>0</v>
      </c>
      <c r="Q100" s="38" t="e">
        <f>M100-#REF!</f>
        <v>#REF!</v>
      </c>
    </row>
    <row r="101" spans="1:17" ht="12.75">
      <c r="A101" s="23">
        <v>5290</v>
      </c>
      <c r="B101" s="23">
        <v>5290</v>
      </c>
      <c r="C101" s="3" t="s">
        <v>101</v>
      </c>
      <c r="D101" s="22">
        <v>0</v>
      </c>
      <c r="E101" s="22">
        <v>0</v>
      </c>
      <c r="F101" s="22">
        <f t="shared" si="27"/>
        <v>0</v>
      </c>
      <c r="G101" s="22">
        <v>0</v>
      </c>
      <c r="H101" s="22">
        <v>0</v>
      </c>
      <c r="I101" s="22">
        <f t="shared" si="28"/>
        <v>0</v>
      </c>
      <c r="J101" s="22">
        <v>0</v>
      </c>
      <c r="K101" s="22">
        <v>0</v>
      </c>
      <c r="L101" s="22">
        <f t="shared" si="29"/>
        <v>0</v>
      </c>
      <c r="M101" s="22">
        <v>0</v>
      </c>
      <c r="N101" s="22">
        <v>0</v>
      </c>
      <c r="O101" s="22">
        <f t="shared" si="30"/>
        <v>0</v>
      </c>
      <c r="P101" s="22">
        <v>0</v>
      </c>
      <c r="Q101" s="38" t="e">
        <f>M101-#REF!</f>
        <v>#REF!</v>
      </c>
    </row>
    <row r="102" spans="1:17" ht="12.75">
      <c r="A102" s="23">
        <v>5330</v>
      </c>
      <c r="B102" s="23">
        <v>5330</v>
      </c>
      <c r="C102" s="3" t="s">
        <v>102</v>
      </c>
      <c r="D102" s="22">
        <v>0</v>
      </c>
      <c r="E102" s="22">
        <v>0</v>
      </c>
      <c r="F102" s="22">
        <f t="shared" si="27"/>
        <v>0</v>
      </c>
      <c r="G102" s="22">
        <v>0</v>
      </c>
      <c r="H102" s="22">
        <v>0</v>
      </c>
      <c r="I102" s="22">
        <f t="shared" si="28"/>
        <v>0</v>
      </c>
      <c r="J102" s="22">
        <v>0</v>
      </c>
      <c r="K102" s="22">
        <v>0</v>
      </c>
      <c r="L102" s="22">
        <f t="shared" si="29"/>
        <v>0</v>
      </c>
      <c r="M102" s="22">
        <v>0</v>
      </c>
      <c r="N102" s="22">
        <v>0</v>
      </c>
      <c r="O102" s="22">
        <f t="shared" si="30"/>
        <v>0</v>
      </c>
      <c r="P102" s="22">
        <v>0</v>
      </c>
      <c r="Q102" s="38" t="e">
        <f>M102-#REF!</f>
        <v>#REF!</v>
      </c>
    </row>
    <row r="103" spans="1:17" ht="12.75">
      <c r="A103" s="23">
        <v>5400</v>
      </c>
      <c r="B103" s="23">
        <v>5400</v>
      </c>
      <c r="C103" s="3" t="s">
        <v>103</v>
      </c>
      <c r="D103" s="22">
        <v>0</v>
      </c>
      <c r="E103" s="22">
        <v>0</v>
      </c>
      <c r="F103" s="22">
        <f t="shared" si="27"/>
        <v>0</v>
      </c>
      <c r="G103" s="22">
        <v>0</v>
      </c>
      <c r="H103" s="22">
        <v>0</v>
      </c>
      <c r="I103" s="22">
        <f t="shared" si="28"/>
        <v>0</v>
      </c>
      <c r="J103" s="22">
        <v>0</v>
      </c>
      <c r="K103" s="22">
        <v>0</v>
      </c>
      <c r="L103" s="22">
        <f t="shared" si="29"/>
        <v>0</v>
      </c>
      <c r="M103" s="22">
        <v>0</v>
      </c>
      <c r="N103" s="22">
        <v>0</v>
      </c>
      <c r="O103" s="22">
        <f t="shared" si="30"/>
        <v>0</v>
      </c>
      <c r="P103" s="22">
        <v>0</v>
      </c>
      <c r="Q103" s="38" t="e">
        <f>M103-#REF!</f>
        <v>#REF!</v>
      </c>
    </row>
    <row r="104" spans="1:17" ht="12.75">
      <c r="A104" s="23">
        <v>5425</v>
      </c>
      <c r="B104" s="23">
        <v>5425</v>
      </c>
      <c r="C104" s="3" t="s">
        <v>104</v>
      </c>
      <c r="D104" s="22">
        <v>0</v>
      </c>
      <c r="E104" s="22">
        <v>0</v>
      </c>
      <c r="F104" s="22">
        <f t="shared" si="27"/>
        <v>0</v>
      </c>
      <c r="G104" s="22">
        <v>0</v>
      </c>
      <c r="H104" s="22">
        <v>0</v>
      </c>
      <c r="I104" s="22">
        <f t="shared" si="28"/>
        <v>0</v>
      </c>
      <c r="J104" s="22">
        <v>0</v>
      </c>
      <c r="K104" s="22">
        <v>0</v>
      </c>
      <c r="L104" s="22">
        <f t="shared" si="29"/>
        <v>0</v>
      </c>
      <c r="M104" s="22">
        <v>0</v>
      </c>
      <c r="N104" s="22">
        <v>0</v>
      </c>
      <c r="O104" s="22">
        <f t="shared" si="30"/>
        <v>0</v>
      </c>
      <c r="P104" s="22">
        <v>0</v>
      </c>
      <c r="Q104" s="38" t="e">
        <f>M104-#REF!</f>
        <v>#REF!</v>
      </c>
    </row>
    <row r="105" spans="1:17" ht="12.75">
      <c r="A105" s="23">
        <v>5800</v>
      </c>
      <c r="B105" s="23">
        <v>5800</v>
      </c>
      <c r="C105" s="3" t="s">
        <v>34</v>
      </c>
      <c r="D105" s="22">
        <v>0</v>
      </c>
      <c r="E105" s="22">
        <v>0</v>
      </c>
      <c r="F105" s="22">
        <f t="shared" si="27"/>
        <v>0</v>
      </c>
      <c r="G105" s="22">
        <v>0</v>
      </c>
      <c r="H105" s="22">
        <v>0</v>
      </c>
      <c r="I105" s="22">
        <f t="shared" si="28"/>
        <v>0</v>
      </c>
      <c r="J105" s="22">
        <v>0</v>
      </c>
      <c r="K105" s="22">
        <v>0</v>
      </c>
      <c r="L105" s="22">
        <f t="shared" si="29"/>
        <v>0</v>
      </c>
      <c r="M105" s="22">
        <v>0</v>
      </c>
      <c r="N105" s="22">
        <v>0</v>
      </c>
      <c r="O105" s="22">
        <f t="shared" si="30"/>
        <v>0</v>
      </c>
      <c r="P105" s="22">
        <v>0</v>
      </c>
      <c r="Q105" s="38" t="e">
        <f>M105-#REF!</f>
        <v>#REF!</v>
      </c>
    </row>
    <row r="106" spans="1:17" ht="12.75">
      <c r="A106" s="23">
        <v>5950</v>
      </c>
      <c r="B106" s="23">
        <v>5950</v>
      </c>
      <c r="C106" s="36" t="s">
        <v>105</v>
      </c>
      <c r="D106" s="22">
        <v>0</v>
      </c>
      <c r="E106" s="22">
        <v>0</v>
      </c>
      <c r="F106" s="22">
        <f t="shared" si="27"/>
        <v>0</v>
      </c>
      <c r="G106" s="22">
        <v>0</v>
      </c>
      <c r="H106" s="22">
        <v>0</v>
      </c>
      <c r="I106" s="22">
        <f t="shared" si="28"/>
        <v>0</v>
      </c>
      <c r="J106" s="22">
        <v>0</v>
      </c>
      <c r="K106" s="22">
        <v>0</v>
      </c>
      <c r="L106" s="22">
        <f t="shared" si="29"/>
        <v>0</v>
      </c>
      <c r="M106" s="22">
        <v>0</v>
      </c>
      <c r="N106" s="22">
        <v>0</v>
      </c>
      <c r="O106" s="22">
        <f t="shared" si="30"/>
        <v>0</v>
      </c>
      <c r="P106" s="22">
        <v>0</v>
      </c>
      <c r="Q106" s="38" t="e">
        <f>M106-#REF!</f>
        <v>#REF!</v>
      </c>
    </row>
    <row r="107" spans="1:17" ht="12.75">
      <c r="A107" s="23">
        <v>5990</v>
      </c>
      <c r="B107" s="23">
        <v>5990</v>
      </c>
      <c r="C107" s="3" t="s">
        <v>106</v>
      </c>
      <c r="D107" s="22">
        <v>0</v>
      </c>
      <c r="E107" s="22">
        <v>0</v>
      </c>
      <c r="F107" s="22">
        <f t="shared" si="27"/>
        <v>0</v>
      </c>
      <c r="G107" s="22">
        <v>0</v>
      </c>
      <c r="H107" s="22">
        <v>0</v>
      </c>
      <c r="I107" s="22">
        <f>G107-H107</f>
        <v>0</v>
      </c>
      <c r="J107" s="22">
        <v>0</v>
      </c>
      <c r="K107" s="22">
        <v>0</v>
      </c>
      <c r="L107" s="22">
        <f>J107-K107</f>
        <v>0</v>
      </c>
      <c r="M107" s="22">
        <v>0</v>
      </c>
      <c r="N107" s="22">
        <v>0</v>
      </c>
      <c r="O107" s="22">
        <f>M107-N107</f>
        <v>0</v>
      </c>
      <c r="P107" s="22">
        <v>0</v>
      </c>
      <c r="Q107" s="38" t="e">
        <f>M107-#REF!</f>
        <v>#REF!</v>
      </c>
    </row>
    <row r="108" spans="1:17" ht="12.75">
      <c r="A108" s="23">
        <v>7100</v>
      </c>
      <c r="B108" s="23">
        <v>7100</v>
      </c>
      <c r="C108" s="3" t="s">
        <v>128</v>
      </c>
      <c r="D108" s="22">
        <v>0</v>
      </c>
      <c r="E108" s="22">
        <v>0</v>
      </c>
      <c r="F108" s="22">
        <f t="shared" si="27"/>
        <v>0</v>
      </c>
      <c r="G108" s="22">
        <v>0</v>
      </c>
      <c r="H108" s="22">
        <v>0</v>
      </c>
      <c r="I108" s="22">
        <f t="shared" si="28"/>
        <v>0</v>
      </c>
      <c r="J108" s="22">
        <v>0</v>
      </c>
      <c r="K108" s="22">
        <v>0</v>
      </c>
      <c r="L108" s="22">
        <f t="shared" si="29"/>
        <v>0</v>
      </c>
      <c r="M108" s="22">
        <v>0</v>
      </c>
      <c r="N108" s="22">
        <v>0</v>
      </c>
      <c r="O108" s="22">
        <f t="shared" si="30"/>
        <v>0</v>
      </c>
      <c r="P108" s="22">
        <v>0</v>
      </c>
      <c r="Q108" s="38" t="e">
        <f>M108-#REF!</f>
        <v>#REF!</v>
      </c>
    </row>
    <row r="109" spans="1:17" ht="12.75">
      <c r="A109" s="19"/>
      <c r="B109" s="19"/>
      <c r="C109" s="14" t="s">
        <v>8</v>
      </c>
      <c r="D109" s="15">
        <f>SUM(D86:D108)</f>
        <v>1600</v>
      </c>
      <c r="E109" s="15">
        <f aca="true" t="shared" si="31" ref="E109:P109">SUM(E86:E108)</f>
        <v>0</v>
      </c>
      <c r="F109" s="15">
        <f t="shared" si="31"/>
        <v>-1600</v>
      </c>
      <c r="G109" s="15">
        <f t="shared" si="31"/>
        <v>12464</v>
      </c>
      <c r="H109" s="15">
        <f t="shared" si="31"/>
        <v>10000</v>
      </c>
      <c r="I109" s="15">
        <f t="shared" si="31"/>
        <v>2464</v>
      </c>
      <c r="J109" s="15">
        <f t="shared" si="31"/>
        <v>14064</v>
      </c>
      <c r="K109" s="15">
        <f t="shared" si="31"/>
        <v>10000</v>
      </c>
      <c r="L109" s="15">
        <f t="shared" si="31"/>
        <v>4064</v>
      </c>
      <c r="M109" s="15">
        <f t="shared" si="31"/>
        <v>14064</v>
      </c>
      <c r="N109" s="15">
        <f t="shared" si="31"/>
        <v>10000</v>
      </c>
      <c r="O109" s="15">
        <f t="shared" si="31"/>
        <v>4064</v>
      </c>
      <c r="P109" s="15">
        <f t="shared" si="31"/>
        <v>10000</v>
      </c>
      <c r="Q109" s="39" t="e">
        <f>M109-#REF!</f>
        <v>#REF!</v>
      </c>
    </row>
    <row r="110" spans="1:17" ht="12.75">
      <c r="A110" s="23"/>
      <c r="B110" s="23"/>
      <c r="C110" s="3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38"/>
    </row>
    <row r="111" spans="1:17" ht="12.75">
      <c r="A111" s="23">
        <v>4120</v>
      </c>
      <c r="B111" s="23">
        <v>4120</v>
      </c>
      <c r="C111" s="3" t="s">
        <v>107</v>
      </c>
      <c r="D111" s="22">
        <v>0</v>
      </c>
      <c r="E111" s="22">
        <v>0</v>
      </c>
      <c r="F111" s="22">
        <f aca="true" t="shared" si="32" ref="F111:F146">+E111-D111</f>
        <v>0</v>
      </c>
      <c r="G111" s="22">
        <v>0</v>
      </c>
      <c r="H111" s="22">
        <v>0</v>
      </c>
      <c r="I111" s="22">
        <f aca="true" t="shared" si="33" ref="I111:I146">G111-H111</f>
        <v>0</v>
      </c>
      <c r="J111" s="22">
        <v>0</v>
      </c>
      <c r="K111" s="22">
        <v>0</v>
      </c>
      <c r="L111" s="22">
        <f aca="true" t="shared" si="34" ref="L111:L146">J111-K111</f>
        <v>0</v>
      </c>
      <c r="M111" s="22">
        <v>0</v>
      </c>
      <c r="N111" s="22">
        <v>0</v>
      </c>
      <c r="O111" s="22">
        <f aca="true" t="shared" si="35" ref="O111:O146">M111-N111</f>
        <v>0</v>
      </c>
      <c r="P111" s="22">
        <v>0</v>
      </c>
      <c r="Q111" s="38" t="e">
        <f>M111-#REF!</f>
        <v>#REF!</v>
      </c>
    </row>
    <row r="112" spans="1:17" ht="12.75">
      <c r="A112" s="23">
        <v>6320</v>
      </c>
      <c r="B112" s="23">
        <v>6320</v>
      </c>
      <c r="C112" s="3" t="s">
        <v>107</v>
      </c>
      <c r="D112" s="22">
        <v>0</v>
      </c>
      <c r="E112" s="22">
        <v>0</v>
      </c>
      <c r="F112" s="22">
        <f t="shared" si="32"/>
        <v>0</v>
      </c>
      <c r="G112" s="22">
        <v>0</v>
      </c>
      <c r="H112" s="22">
        <v>0</v>
      </c>
      <c r="I112" s="22">
        <f>G112-H112</f>
        <v>0</v>
      </c>
      <c r="J112" s="22">
        <v>0</v>
      </c>
      <c r="K112" s="22">
        <v>0</v>
      </c>
      <c r="L112" s="22">
        <f>J112-K112</f>
        <v>0</v>
      </c>
      <c r="M112" s="22">
        <v>0</v>
      </c>
      <c r="N112" s="22">
        <v>0</v>
      </c>
      <c r="O112" s="22">
        <f>M112-N112</f>
        <v>0</v>
      </c>
      <c r="P112" s="22">
        <v>0</v>
      </c>
      <c r="Q112" s="38" t="e">
        <f>M112-#REF!</f>
        <v>#REF!</v>
      </c>
    </row>
    <row r="113" spans="1:17" ht="12.75">
      <c r="A113" s="23">
        <v>6340</v>
      </c>
      <c r="B113" s="23">
        <v>6340</v>
      </c>
      <c r="C113" s="3" t="s">
        <v>108</v>
      </c>
      <c r="D113" s="22">
        <v>0</v>
      </c>
      <c r="E113" s="22">
        <v>0</v>
      </c>
      <c r="F113" s="22">
        <f t="shared" si="32"/>
        <v>0</v>
      </c>
      <c r="G113" s="22">
        <v>0</v>
      </c>
      <c r="H113" s="22">
        <v>0</v>
      </c>
      <c r="I113" s="22">
        <f t="shared" si="33"/>
        <v>0</v>
      </c>
      <c r="J113" s="22">
        <v>0</v>
      </c>
      <c r="K113" s="22">
        <v>0</v>
      </c>
      <c r="L113" s="22">
        <f t="shared" si="34"/>
        <v>0</v>
      </c>
      <c r="M113" s="22">
        <v>0</v>
      </c>
      <c r="N113" s="22">
        <v>0</v>
      </c>
      <c r="O113" s="22">
        <f t="shared" si="35"/>
        <v>0</v>
      </c>
      <c r="P113" s="22">
        <v>0</v>
      </c>
      <c r="Q113" s="38" t="e">
        <f>M113-#REF!</f>
        <v>#REF!</v>
      </c>
    </row>
    <row r="114" spans="1:17" ht="12.75">
      <c r="A114" s="23">
        <v>6420</v>
      </c>
      <c r="B114" s="23">
        <v>6420</v>
      </c>
      <c r="C114" s="3" t="s">
        <v>109</v>
      </c>
      <c r="D114" s="22">
        <v>0</v>
      </c>
      <c r="E114" s="22">
        <v>0</v>
      </c>
      <c r="F114" s="22">
        <f t="shared" si="32"/>
        <v>0</v>
      </c>
      <c r="G114" s="22">
        <v>0</v>
      </c>
      <c r="H114" s="22">
        <v>0</v>
      </c>
      <c r="I114" s="22">
        <f t="shared" si="33"/>
        <v>0</v>
      </c>
      <c r="J114" s="22">
        <v>0</v>
      </c>
      <c r="K114" s="22">
        <v>0</v>
      </c>
      <c r="L114" s="22">
        <f t="shared" si="34"/>
        <v>0</v>
      </c>
      <c r="M114" s="22">
        <v>0</v>
      </c>
      <c r="N114" s="22">
        <v>0</v>
      </c>
      <c r="O114" s="22">
        <f t="shared" si="35"/>
        <v>0</v>
      </c>
      <c r="P114" s="22">
        <v>0</v>
      </c>
      <c r="Q114" s="38" t="e">
        <f>M114-#REF!</f>
        <v>#REF!</v>
      </c>
    </row>
    <row r="115" spans="1:17" ht="12.75">
      <c r="A115" s="23">
        <v>6500</v>
      </c>
      <c r="B115" s="23">
        <v>6500</v>
      </c>
      <c r="C115" s="3" t="s">
        <v>110</v>
      </c>
      <c r="D115" s="22">
        <v>0</v>
      </c>
      <c r="E115" s="22">
        <v>0</v>
      </c>
      <c r="F115" s="22">
        <f t="shared" si="32"/>
        <v>0</v>
      </c>
      <c r="G115" s="22">
        <v>0</v>
      </c>
      <c r="H115" s="22">
        <v>0</v>
      </c>
      <c r="I115" s="22">
        <f t="shared" si="33"/>
        <v>0</v>
      </c>
      <c r="J115" s="22">
        <v>0</v>
      </c>
      <c r="K115" s="22">
        <v>0</v>
      </c>
      <c r="L115" s="22">
        <f t="shared" si="34"/>
        <v>0</v>
      </c>
      <c r="M115" s="22">
        <v>0</v>
      </c>
      <c r="N115" s="22">
        <v>0</v>
      </c>
      <c r="O115" s="22">
        <f t="shared" si="35"/>
        <v>0</v>
      </c>
      <c r="P115" s="22">
        <v>0</v>
      </c>
      <c r="Q115" s="38" t="e">
        <f>M115-#REF!</f>
        <v>#REF!</v>
      </c>
    </row>
    <row r="116" spans="1:17" ht="12.75">
      <c r="A116" s="23">
        <v>6600</v>
      </c>
      <c r="B116" s="23">
        <v>6600</v>
      </c>
      <c r="C116" s="3" t="s">
        <v>113</v>
      </c>
      <c r="D116" s="22">
        <v>0</v>
      </c>
      <c r="E116" s="22">
        <v>0</v>
      </c>
      <c r="F116" s="22">
        <f t="shared" si="32"/>
        <v>0</v>
      </c>
      <c r="G116" s="22">
        <v>0</v>
      </c>
      <c r="H116" s="22">
        <v>0</v>
      </c>
      <c r="I116" s="22">
        <f t="shared" si="33"/>
        <v>0</v>
      </c>
      <c r="J116" s="22">
        <v>0</v>
      </c>
      <c r="K116" s="22">
        <v>0</v>
      </c>
      <c r="L116" s="22">
        <f t="shared" si="34"/>
        <v>0</v>
      </c>
      <c r="M116" s="22">
        <v>0</v>
      </c>
      <c r="N116" s="22">
        <v>0</v>
      </c>
      <c r="O116" s="22">
        <f t="shared" si="35"/>
        <v>0</v>
      </c>
      <c r="P116" s="22">
        <v>0</v>
      </c>
      <c r="Q116" s="38" t="e">
        <f>M116-#REF!</f>
        <v>#REF!</v>
      </c>
    </row>
    <row r="117" spans="1:17" ht="12.75">
      <c r="A117" s="23">
        <v>6620</v>
      </c>
      <c r="B117" s="23">
        <v>6620</v>
      </c>
      <c r="C117" s="3" t="s">
        <v>114</v>
      </c>
      <c r="D117" s="22">
        <v>0</v>
      </c>
      <c r="E117" s="22">
        <v>0</v>
      </c>
      <c r="F117" s="22">
        <f t="shared" si="32"/>
        <v>0</v>
      </c>
      <c r="G117" s="22">
        <v>0</v>
      </c>
      <c r="H117" s="22">
        <v>0</v>
      </c>
      <c r="I117" s="22">
        <f t="shared" si="33"/>
        <v>0</v>
      </c>
      <c r="J117" s="22">
        <v>0</v>
      </c>
      <c r="K117" s="22">
        <v>0</v>
      </c>
      <c r="L117" s="22">
        <f t="shared" si="34"/>
        <v>0</v>
      </c>
      <c r="M117" s="22">
        <v>0</v>
      </c>
      <c r="N117" s="22">
        <v>0</v>
      </c>
      <c r="O117" s="22">
        <f t="shared" si="35"/>
        <v>0</v>
      </c>
      <c r="P117" s="22">
        <v>0</v>
      </c>
      <c r="Q117" s="38" t="e">
        <f>M117-#REF!</f>
        <v>#REF!</v>
      </c>
    </row>
    <row r="118" spans="1:17" ht="12.75">
      <c r="A118" s="23">
        <v>6625</v>
      </c>
      <c r="B118" s="23">
        <v>6625</v>
      </c>
      <c r="C118" s="3" t="s">
        <v>115</v>
      </c>
      <c r="D118" s="22">
        <v>0</v>
      </c>
      <c r="E118" s="22">
        <v>0</v>
      </c>
      <c r="F118" s="22">
        <f t="shared" si="32"/>
        <v>0</v>
      </c>
      <c r="G118" s="22">
        <v>0</v>
      </c>
      <c r="H118" s="22">
        <v>0</v>
      </c>
      <c r="I118" s="22">
        <f t="shared" si="33"/>
        <v>0</v>
      </c>
      <c r="J118" s="22">
        <v>0</v>
      </c>
      <c r="K118" s="22">
        <v>0</v>
      </c>
      <c r="L118" s="22">
        <f t="shared" si="34"/>
        <v>0</v>
      </c>
      <c r="M118" s="22">
        <v>0</v>
      </c>
      <c r="N118" s="22">
        <v>0</v>
      </c>
      <c r="O118" s="22">
        <f t="shared" si="35"/>
        <v>0</v>
      </c>
      <c r="P118" s="22">
        <v>0</v>
      </c>
      <c r="Q118" s="38" t="e">
        <f>M118-#REF!</f>
        <v>#REF!</v>
      </c>
    </row>
    <row r="119" spans="1:17" ht="12.75">
      <c r="A119" s="23">
        <v>6630</v>
      </c>
      <c r="B119" s="23">
        <v>6630</v>
      </c>
      <c r="C119" s="3" t="s">
        <v>116</v>
      </c>
      <c r="D119" s="22">
        <v>0</v>
      </c>
      <c r="E119" s="22">
        <v>0</v>
      </c>
      <c r="F119" s="22">
        <f t="shared" si="32"/>
        <v>0</v>
      </c>
      <c r="G119" s="22">
        <v>0</v>
      </c>
      <c r="H119" s="22">
        <v>0</v>
      </c>
      <c r="I119" s="22">
        <f t="shared" si="33"/>
        <v>0</v>
      </c>
      <c r="J119" s="22">
        <v>0</v>
      </c>
      <c r="K119" s="22">
        <v>0</v>
      </c>
      <c r="L119" s="22">
        <f t="shared" si="34"/>
        <v>0</v>
      </c>
      <c r="M119" s="22">
        <v>0</v>
      </c>
      <c r="N119" s="22">
        <v>0</v>
      </c>
      <c r="O119" s="22">
        <f t="shared" si="35"/>
        <v>0</v>
      </c>
      <c r="P119" s="22">
        <v>0</v>
      </c>
      <c r="Q119" s="38" t="e">
        <f>M119-#REF!</f>
        <v>#REF!</v>
      </c>
    </row>
    <row r="120" spans="1:17" ht="12.75">
      <c r="A120" s="23">
        <v>6700</v>
      </c>
      <c r="B120" s="23">
        <v>6700</v>
      </c>
      <c r="C120" s="3" t="s">
        <v>117</v>
      </c>
      <c r="D120" s="22">
        <v>0</v>
      </c>
      <c r="E120" s="22">
        <v>0</v>
      </c>
      <c r="F120" s="22">
        <f t="shared" si="32"/>
        <v>0</v>
      </c>
      <c r="G120" s="22">
        <v>0</v>
      </c>
      <c r="H120" s="22">
        <v>0</v>
      </c>
      <c r="I120" s="22">
        <f t="shared" si="33"/>
        <v>0</v>
      </c>
      <c r="J120" s="22">
        <v>0</v>
      </c>
      <c r="K120" s="22">
        <v>0</v>
      </c>
      <c r="L120" s="22">
        <f t="shared" si="34"/>
        <v>0</v>
      </c>
      <c r="M120" s="22">
        <v>0</v>
      </c>
      <c r="N120" s="22">
        <v>0</v>
      </c>
      <c r="O120" s="22">
        <f t="shared" si="35"/>
        <v>0</v>
      </c>
      <c r="P120" s="22">
        <v>0</v>
      </c>
      <c r="Q120" s="38" t="e">
        <f>M120-#REF!</f>
        <v>#REF!</v>
      </c>
    </row>
    <row r="121" spans="1:17" ht="12.75">
      <c r="A121" s="23">
        <v>6710</v>
      </c>
      <c r="B121" s="23">
        <v>6710</v>
      </c>
      <c r="C121" s="3" t="s">
        <v>118</v>
      </c>
      <c r="D121" s="22">
        <v>0</v>
      </c>
      <c r="E121" s="22">
        <v>0</v>
      </c>
      <c r="F121" s="22">
        <f t="shared" si="32"/>
        <v>0</v>
      </c>
      <c r="G121" s="22">
        <v>0</v>
      </c>
      <c r="H121" s="22">
        <v>0</v>
      </c>
      <c r="I121" s="22">
        <f t="shared" si="33"/>
        <v>0</v>
      </c>
      <c r="J121" s="22">
        <v>0</v>
      </c>
      <c r="K121" s="22">
        <v>0</v>
      </c>
      <c r="L121" s="22">
        <f t="shared" si="34"/>
        <v>0</v>
      </c>
      <c r="M121" s="22">
        <v>0</v>
      </c>
      <c r="N121" s="22">
        <v>0</v>
      </c>
      <c r="O121" s="22">
        <f t="shared" si="35"/>
        <v>0</v>
      </c>
      <c r="P121" s="22">
        <v>0</v>
      </c>
      <c r="Q121" s="38" t="e">
        <f>M121-#REF!</f>
        <v>#REF!</v>
      </c>
    </row>
    <row r="122" spans="1:17" ht="12.75">
      <c r="A122" s="23">
        <v>6790</v>
      </c>
      <c r="B122" s="23">
        <v>6790</v>
      </c>
      <c r="C122" s="3" t="s">
        <v>119</v>
      </c>
      <c r="D122" s="22">
        <v>0</v>
      </c>
      <c r="E122" s="22">
        <v>0</v>
      </c>
      <c r="F122" s="22">
        <f t="shared" si="32"/>
        <v>0</v>
      </c>
      <c r="G122" s="22">
        <v>0</v>
      </c>
      <c r="H122" s="22">
        <v>0</v>
      </c>
      <c r="I122" s="22">
        <f t="shared" si="33"/>
        <v>0</v>
      </c>
      <c r="J122" s="22">
        <v>0</v>
      </c>
      <c r="K122" s="22">
        <v>0</v>
      </c>
      <c r="L122" s="22">
        <f t="shared" si="34"/>
        <v>0</v>
      </c>
      <c r="M122" s="22">
        <v>0</v>
      </c>
      <c r="N122" s="22">
        <v>0</v>
      </c>
      <c r="O122" s="22">
        <f t="shared" si="35"/>
        <v>0</v>
      </c>
      <c r="P122" s="22">
        <v>0</v>
      </c>
      <c r="Q122" s="38" t="e">
        <f>M122-#REF!</f>
        <v>#REF!</v>
      </c>
    </row>
    <row r="123" spans="1:17" ht="12.75">
      <c r="A123" s="23">
        <v>6800</v>
      </c>
      <c r="B123" s="23">
        <v>6800</v>
      </c>
      <c r="C123" s="3" t="s">
        <v>120</v>
      </c>
      <c r="D123" s="22">
        <v>0</v>
      </c>
      <c r="E123" s="22">
        <v>0</v>
      </c>
      <c r="F123" s="22">
        <f t="shared" si="32"/>
        <v>0</v>
      </c>
      <c r="G123" s="22">
        <v>0</v>
      </c>
      <c r="H123" s="22">
        <v>0</v>
      </c>
      <c r="I123" s="22">
        <f t="shared" si="33"/>
        <v>0</v>
      </c>
      <c r="J123" s="22">
        <v>0</v>
      </c>
      <c r="K123" s="22">
        <v>0</v>
      </c>
      <c r="L123" s="22">
        <f t="shared" si="34"/>
        <v>0</v>
      </c>
      <c r="M123" s="22">
        <v>0</v>
      </c>
      <c r="N123" s="22">
        <v>0</v>
      </c>
      <c r="O123" s="22">
        <f t="shared" si="35"/>
        <v>0</v>
      </c>
      <c r="P123" s="22">
        <v>0</v>
      </c>
      <c r="Q123" s="38" t="e">
        <f>M123-#REF!</f>
        <v>#REF!</v>
      </c>
    </row>
    <row r="124" spans="1:17" ht="12.75">
      <c r="A124" s="23">
        <v>6815</v>
      </c>
      <c r="B124" s="23">
        <v>6815</v>
      </c>
      <c r="C124" s="3" t="s">
        <v>121</v>
      </c>
      <c r="D124" s="22">
        <v>0</v>
      </c>
      <c r="E124" s="22">
        <v>0</v>
      </c>
      <c r="F124" s="22">
        <f t="shared" si="32"/>
        <v>0</v>
      </c>
      <c r="G124" s="22">
        <v>0</v>
      </c>
      <c r="H124" s="22">
        <v>0</v>
      </c>
      <c r="I124" s="22">
        <f t="shared" si="33"/>
        <v>0</v>
      </c>
      <c r="J124" s="22">
        <v>0</v>
      </c>
      <c r="K124" s="22">
        <v>0</v>
      </c>
      <c r="L124" s="22">
        <f t="shared" si="34"/>
        <v>0</v>
      </c>
      <c r="M124" s="22">
        <v>0</v>
      </c>
      <c r="N124" s="22">
        <v>0</v>
      </c>
      <c r="O124" s="22">
        <f t="shared" si="35"/>
        <v>0</v>
      </c>
      <c r="P124" s="22">
        <v>0</v>
      </c>
      <c r="Q124" s="38" t="e">
        <f>M124-#REF!</f>
        <v>#REF!</v>
      </c>
    </row>
    <row r="125" spans="1:17" ht="12.75">
      <c r="A125" s="23">
        <v>6820</v>
      </c>
      <c r="B125" s="23">
        <v>6820</v>
      </c>
      <c r="C125" s="3" t="s">
        <v>122</v>
      </c>
      <c r="D125" s="22">
        <v>0</v>
      </c>
      <c r="E125" s="22">
        <v>0</v>
      </c>
      <c r="F125" s="22">
        <f t="shared" si="32"/>
        <v>0</v>
      </c>
      <c r="G125" s="22">
        <v>0</v>
      </c>
      <c r="H125" s="22">
        <v>0</v>
      </c>
      <c r="I125" s="22">
        <f t="shared" si="33"/>
        <v>0</v>
      </c>
      <c r="J125" s="22">
        <v>0</v>
      </c>
      <c r="K125" s="22">
        <v>0</v>
      </c>
      <c r="L125" s="22">
        <f t="shared" si="34"/>
        <v>0</v>
      </c>
      <c r="M125" s="22">
        <v>0</v>
      </c>
      <c r="N125" s="22">
        <v>0</v>
      </c>
      <c r="O125" s="22">
        <f t="shared" si="35"/>
        <v>0</v>
      </c>
      <c r="P125" s="22">
        <v>0</v>
      </c>
      <c r="Q125" s="38" t="e">
        <f>M125-#REF!</f>
        <v>#REF!</v>
      </c>
    </row>
    <row r="126" spans="1:17" ht="12.75">
      <c r="A126" s="23">
        <v>6860</v>
      </c>
      <c r="B126" s="23">
        <v>6860</v>
      </c>
      <c r="C126" s="3" t="s">
        <v>123</v>
      </c>
      <c r="D126" s="22">
        <v>0</v>
      </c>
      <c r="E126" s="22">
        <v>0</v>
      </c>
      <c r="F126" s="22">
        <f t="shared" si="32"/>
        <v>0</v>
      </c>
      <c r="G126" s="22">
        <v>0</v>
      </c>
      <c r="H126" s="22">
        <v>0</v>
      </c>
      <c r="I126" s="22">
        <f t="shared" si="33"/>
        <v>0</v>
      </c>
      <c r="J126" s="22">
        <v>0</v>
      </c>
      <c r="K126" s="22">
        <v>0</v>
      </c>
      <c r="L126" s="22">
        <f t="shared" si="34"/>
        <v>0</v>
      </c>
      <c r="M126" s="22">
        <v>0</v>
      </c>
      <c r="N126" s="22">
        <v>0</v>
      </c>
      <c r="O126" s="22">
        <f t="shared" si="35"/>
        <v>0</v>
      </c>
      <c r="P126" s="22">
        <v>0</v>
      </c>
      <c r="Q126" s="38" t="e">
        <f>M126-#REF!</f>
        <v>#REF!</v>
      </c>
    </row>
    <row r="127" spans="1:17" ht="12.75">
      <c r="A127" s="23">
        <v>6900</v>
      </c>
      <c r="B127" s="23">
        <v>6900</v>
      </c>
      <c r="C127" s="3" t="s">
        <v>124</v>
      </c>
      <c r="D127" s="22">
        <v>0</v>
      </c>
      <c r="E127" s="22">
        <v>0</v>
      </c>
      <c r="F127" s="22">
        <f t="shared" si="32"/>
        <v>0</v>
      </c>
      <c r="G127" s="22">
        <v>0</v>
      </c>
      <c r="H127" s="22">
        <v>0</v>
      </c>
      <c r="I127" s="22">
        <f t="shared" si="33"/>
        <v>0</v>
      </c>
      <c r="J127" s="22">
        <v>0</v>
      </c>
      <c r="K127" s="22">
        <v>0</v>
      </c>
      <c r="L127" s="22">
        <f t="shared" si="34"/>
        <v>0</v>
      </c>
      <c r="M127" s="22">
        <v>0</v>
      </c>
      <c r="N127" s="22">
        <v>0</v>
      </c>
      <c r="O127" s="22">
        <f t="shared" si="35"/>
        <v>0</v>
      </c>
      <c r="P127" s="22">
        <v>0</v>
      </c>
      <c r="Q127" s="38" t="e">
        <f>M127-#REF!</f>
        <v>#REF!</v>
      </c>
    </row>
    <row r="128" spans="1:17" ht="12.75">
      <c r="A128" s="23">
        <v>6920</v>
      </c>
      <c r="B128" s="23">
        <v>6920</v>
      </c>
      <c r="C128" s="3" t="s">
        <v>125</v>
      </c>
      <c r="D128" s="22">
        <v>0</v>
      </c>
      <c r="E128" s="22">
        <v>0</v>
      </c>
      <c r="F128" s="22">
        <f t="shared" si="32"/>
        <v>0</v>
      </c>
      <c r="G128" s="22">
        <v>0</v>
      </c>
      <c r="H128" s="22">
        <v>0</v>
      </c>
      <c r="I128" s="22">
        <f t="shared" si="33"/>
        <v>0</v>
      </c>
      <c r="J128" s="22">
        <v>0</v>
      </c>
      <c r="K128" s="22">
        <v>0</v>
      </c>
      <c r="L128" s="22">
        <f t="shared" si="34"/>
        <v>0</v>
      </c>
      <c r="M128" s="22">
        <v>0</v>
      </c>
      <c r="N128" s="22">
        <v>0</v>
      </c>
      <c r="O128" s="22">
        <f t="shared" si="35"/>
        <v>0</v>
      </c>
      <c r="P128" s="22">
        <v>0</v>
      </c>
      <c r="Q128" s="38" t="e">
        <f>M128-#REF!</f>
        <v>#REF!</v>
      </c>
    </row>
    <row r="129" spans="1:17" ht="12.75">
      <c r="A129" s="23">
        <v>6930</v>
      </c>
      <c r="B129" s="23">
        <v>6930</v>
      </c>
      <c r="C129" s="3" t="s">
        <v>126</v>
      </c>
      <c r="D129" s="22">
        <v>0</v>
      </c>
      <c r="E129" s="22">
        <v>0</v>
      </c>
      <c r="F129" s="22">
        <f t="shared" si="32"/>
        <v>0</v>
      </c>
      <c r="G129" s="22">
        <v>0</v>
      </c>
      <c r="H129" s="22">
        <v>0</v>
      </c>
      <c r="I129" s="22">
        <f t="shared" si="33"/>
        <v>0</v>
      </c>
      <c r="J129" s="22">
        <v>0</v>
      </c>
      <c r="K129" s="22">
        <v>0</v>
      </c>
      <c r="L129" s="22">
        <f t="shared" si="34"/>
        <v>0</v>
      </c>
      <c r="M129" s="22">
        <v>0</v>
      </c>
      <c r="N129" s="22">
        <v>0</v>
      </c>
      <c r="O129" s="22">
        <f t="shared" si="35"/>
        <v>0</v>
      </c>
      <c r="P129" s="22">
        <v>0</v>
      </c>
      <c r="Q129" s="38" t="e">
        <f>M129-#REF!</f>
        <v>#REF!</v>
      </c>
    </row>
    <row r="130" spans="1:17" ht="12.75">
      <c r="A130" s="23">
        <v>6940</v>
      </c>
      <c r="B130" s="23">
        <v>6940</v>
      </c>
      <c r="C130" s="3" t="s">
        <v>127</v>
      </c>
      <c r="D130" s="22">
        <v>0</v>
      </c>
      <c r="E130" s="22">
        <v>0</v>
      </c>
      <c r="F130" s="22">
        <f t="shared" si="32"/>
        <v>0</v>
      </c>
      <c r="G130" s="22">
        <v>0</v>
      </c>
      <c r="H130" s="22">
        <v>0</v>
      </c>
      <c r="I130" s="22">
        <f t="shared" si="33"/>
        <v>0</v>
      </c>
      <c r="J130" s="22">
        <v>0</v>
      </c>
      <c r="K130" s="22">
        <v>0</v>
      </c>
      <c r="L130" s="22">
        <f t="shared" si="34"/>
        <v>0</v>
      </c>
      <c r="M130" s="22">
        <v>0</v>
      </c>
      <c r="N130" s="22">
        <v>0</v>
      </c>
      <c r="O130" s="22">
        <f t="shared" si="35"/>
        <v>0</v>
      </c>
      <c r="P130" s="22">
        <v>0</v>
      </c>
      <c r="Q130" s="38" t="e">
        <f>M130-#REF!</f>
        <v>#REF!</v>
      </c>
    </row>
    <row r="131" spans="1:17" ht="12.75">
      <c r="A131" s="23">
        <v>7140</v>
      </c>
      <c r="B131" s="23">
        <v>7140</v>
      </c>
      <c r="C131" s="3" t="s">
        <v>129</v>
      </c>
      <c r="D131" s="22">
        <v>0</v>
      </c>
      <c r="E131" s="22">
        <v>0</v>
      </c>
      <c r="F131" s="22">
        <f t="shared" si="32"/>
        <v>0</v>
      </c>
      <c r="G131" s="22">
        <v>0</v>
      </c>
      <c r="H131" s="22">
        <v>0</v>
      </c>
      <c r="I131" s="22">
        <f t="shared" si="33"/>
        <v>0</v>
      </c>
      <c r="J131" s="22">
        <v>0</v>
      </c>
      <c r="K131" s="22">
        <v>0</v>
      </c>
      <c r="L131" s="22">
        <f t="shared" si="34"/>
        <v>0</v>
      </c>
      <c r="M131" s="22">
        <v>0</v>
      </c>
      <c r="N131" s="22">
        <v>0</v>
      </c>
      <c r="O131" s="22">
        <f t="shared" si="35"/>
        <v>0</v>
      </c>
      <c r="P131" s="22">
        <v>0</v>
      </c>
      <c r="Q131" s="38" t="e">
        <f>M131-#REF!</f>
        <v>#REF!</v>
      </c>
    </row>
    <row r="132" spans="1:17" ht="12.75">
      <c r="A132" s="23">
        <v>7320</v>
      </c>
      <c r="B132" s="23">
        <v>7320</v>
      </c>
      <c r="C132" s="3" t="s">
        <v>130</v>
      </c>
      <c r="D132" s="22">
        <v>0</v>
      </c>
      <c r="E132" s="22">
        <v>0</v>
      </c>
      <c r="F132" s="22">
        <f t="shared" si="32"/>
        <v>0</v>
      </c>
      <c r="G132" s="22">
        <v>0</v>
      </c>
      <c r="H132" s="22">
        <v>0</v>
      </c>
      <c r="I132" s="22">
        <f t="shared" si="33"/>
        <v>0</v>
      </c>
      <c r="J132" s="22">
        <v>0</v>
      </c>
      <c r="K132" s="22">
        <v>0</v>
      </c>
      <c r="L132" s="22">
        <f t="shared" si="34"/>
        <v>0</v>
      </c>
      <c r="M132" s="22">
        <v>0</v>
      </c>
      <c r="N132" s="22">
        <v>0</v>
      </c>
      <c r="O132" s="22">
        <f t="shared" si="35"/>
        <v>0</v>
      </c>
      <c r="P132" s="22">
        <v>0</v>
      </c>
      <c r="Q132" s="38" t="e">
        <f>M132-#REF!</f>
        <v>#REF!</v>
      </c>
    </row>
    <row r="133" spans="1:17" ht="12.75">
      <c r="A133" s="23">
        <v>7430</v>
      </c>
      <c r="B133" s="23">
        <v>7430</v>
      </c>
      <c r="C133" s="3" t="s">
        <v>132</v>
      </c>
      <c r="D133" s="22">
        <v>0</v>
      </c>
      <c r="E133" s="22">
        <v>0</v>
      </c>
      <c r="F133" s="22">
        <f t="shared" si="32"/>
        <v>0</v>
      </c>
      <c r="G133" s="22">
        <v>0</v>
      </c>
      <c r="H133" s="22">
        <v>0</v>
      </c>
      <c r="I133" s="22">
        <f t="shared" si="33"/>
        <v>0</v>
      </c>
      <c r="J133" s="22">
        <v>0</v>
      </c>
      <c r="K133" s="22">
        <v>0</v>
      </c>
      <c r="L133" s="22">
        <f t="shared" si="34"/>
        <v>0</v>
      </c>
      <c r="M133" s="22">
        <v>0</v>
      </c>
      <c r="N133" s="22">
        <v>0</v>
      </c>
      <c r="O133" s="22">
        <f t="shared" si="35"/>
        <v>0</v>
      </c>
      <c r="P133" s="22">
        <v>0</v>
      </c>
      <c r="Q133" s="38" t="e">
        <f>M133-#REF!</f>
        <v>#REF!</v>
      </c>
    </row>
    <row r="134" spans="1:17" ht="12.75">
      <c r="A134" s="23">
        <v>7500</v>
      </c>
      <c r="B134" s="23">
        <v>7500</v>
      </c>
      <c r="C134" s="3" t="s">
        <v>133</v>
      </c>
      <c r="D134" s="22">
        <v>0</v>
      </c>
      <c r="E134" s="22">
        <v>0</v>
      </c>
      <c r="F134" s="22">
        <f t="shared" si="32"/>
        <v>0</v>
      </c>
      <c r="G134" s="22">
        <v>0</v>
      </c>
      <c r="H134" s="22">
        <v>0</v>
      </c>
      <c r="I134" s="22">
        <f t="shared" si="33"/>
        <v>0</v>
      </c>
      <c r="J134" s="22">
        <v>0</v>
      </c>
      <c r="K134" s="22">
        <v>0</v>
      </c>
      <c r="L134" s="22">
        <f t="shared" si="34"/>
        <v>0</v>
      </c>
      <c r="M134" s="22">
        <v>0</v>
      </c>
      <c r="N134" s="22">
        <v>0</v>
      </c>
      <c r="O134" s="22">
        <f t="shared" si="35"/>
        <v>0</v>
      </c>
      <c r="P134" s="22">
        <v>0</v>
      </c>
      <c r="Q134" s="38" t="e">
        <f>M134-#REF!</f>
        <v>#REF!</v>
      </c>
    </row>
    <row r="135" spans="1:17" ht="12.75">
      <c r="A135" s="23">
        <v>7601</v>
      </c>
      <c r="B135" s="23">
        <v>7601</v>
      </c>
      <c r="C135" s="3" t="s">
        <v>134</v>
      </c>
      <c r="D135" s="22">
        <v>0</v>
      </c>
      <c r="E135" s="22">
        <v>0</v>
      </c>
      <c r="F135" s="22">
        <f t="shared" si="32"/>
        <v>0</v>
      </c>
      <c r="G135" s="22">
        <v>0</v>
      </c>
      <c r="H135" s="22">
        <v>0</v>
      </c>
      <c r="I135" s="22">
        <f t="shared" si="33"/>
        <v>0</v>
      </c>
      <c r="J135" s="22">
        <v>0</v>
      </c>
      <c r="K135" s="22">
        <v>0</v>
      </c>
      <c r="L135" s="22">
        <f t="shared" si="34"/>
        <v>0</v>
      </c>
      <c r="M135" s="22">
        <v>0</v>
      </c>
      <c r="N135" s="22">
        <v>0</v>
      </c>
      <c r="O135" s="22">
        <f t="shared" si="35"/>
        <v>0</v>
      </c>
      <c r="P135" s="22">
        <v>0</v>
      </c>
      <c r="Q135" s="38" t="e">
        <f>M135-#REF!</f>
        <v>#REF!</v>
      </c>
    </row>
    <row r="136" spans="1:17" ht="12.75">
      <c r="A136" s="23">
        <v>7740</v>
      </c>
      <c r="B136" s="23">
        <v>7740</v>
      </c>
      <c r="C136" s="3" t="s">
        <v>135</v>
      </c>
      <c r="D136" s="22">
        <v>0</v>
      </c>
      <c r="E136" s="22">
        <v>0</v>
      </c>
      <c r="F136" s="22">
        <f t="shared" si="32"/>
        <v>0</v>
      </c>
      <c r="G136" s="22">
        <v>0</v>
      </c>
      <c r="H136" s="22">
        <v>0</v>
      </c>
      <c r="I136" s="22">
        <f t="shared" si="33"/>
        <v>0</v>
      </c>
      <c r="J136" s="22">
        <v>0</v>
      </c>
      <c r="K136" s="22">
        <v>0</v>
      </c>
      <c r="L136" s="22">
        <f t="shared" si="34"/>
        <v>0</v>
      </c>
      <c r="M136" s="22">
        <v>0</v>
      </c>
      <c r="N136" s="22">
        <v>0</v>
      </c>
      <c r="O136" s="22">
        <f t="shared" si="35"/>
        <v>0</v>
      </c>
      <c r="P136" s="22">
        <v>0</v>
      </c>
      <c r="Q136" s="38" t="e">
        <f>M136-#REF!</f>
        <v>#REF!</v>
      </c>
    </row>
    <row r="137" spans="1:17" ht="12.75">
      <c r="A137" s="23">
        <v>7770</v>
      </c>
      <c r="B137" s="23">
        <v>7770</v>
      </c>
      <c r="C137" s="3" t="s">
        <v>136</v>
      </c>
      <c r="D137" s="22">
        <v>0</v>
      </c>
      <c r="E137" s="22">
        <v>0</v>
      </c>
      <c r="F137" s="22">
        <f t="shared" si="32"/>
        <v>0</v>
      </c>
      <c r="G137" s="22">
        <v>0</v>
      </c>
      <c r="H137" s="22">
        <v>0</v>
      </c>
      <c r="I137" s="22">
        <f t="shared" si="33"/>
        <v>0</v>
      </c>
      <c r="J137" s="22">
        <v>3.5</v>
      </c>
      <c r="K137" s="22">
        <v>0</v>
      </c>
      <c r="L137" s="22">
        <f t="shared" si="34"/>
        <v>3.5</v>
      </c>
      <c r="M137" s="22">
        <v>3.5</v>
      </c>
      <c r="N137" s="22">
        <v>0</v>
      </c>
      <c r="O137" s="22">
        <f t="shared" si="35"/>
        <v>3.5</v>
      </c>
      <c r="P137" s="22">
        <v>0</v>
      </c>
      <c r="Q137" s="38" t="e">
        <f>M137-#REF!</f>
        <v>#REF!</v>
      </c>
    </row>
    <row r="138" spans="1:17" ht="12.75">
      <c r="A138" s="23">
        <v>7780</v>
      </c>
      <c r="B138" s="23">
        <v>7780</v>
      </c>
      <c r="C138" s="3" t="s">
        <v>137</v>
      </c>
      <c r="D138" s="22">
        <v>0</v>
      </c>
      <c r="E138" s="22">
        <v>0</v>
      </c>
      <c r="F138" s="22">
        <f t="shared" si="32"/>
        <v>0</v>
      </c>
      <c r="G138" s="22">
        <v>0</v>
      </c>
      <c r="H138" s="22">
        <v>0</v>
      </c>
      <c r="I138" s="22">
        <f t="shared" si="33"/>
        <v>0</v>
      </c>
      <c r="J138" s="22">
        <v>0</v>
      </c>
      <c r="K138" s="22">
        <v>0</v>
      </c>
      <c r="L138" s="22">
        <f t="shared" si="34"/>
        <v>0</v>
      </c>
      <c r="M138" s="22">
        <v>0</v>
      </c>
      <c r="N138" s="22">
        <v>0</v>
      </c>
      <c r="O138" s="22">
        <f t="shared" si="35"/>
        <v>0</v>
      </c>
      <c r="P138" s="22">
        <v>0</v>
      </c>
      <c r="Q138" s="38" t="e">
        <f>M138-#REF!</f>
        <v>#REF!</v>
      </c>
    </row>
    <row r="139" spans="1:17" ht="12.75">
      <c r="A139" s="23">
        <v>7790</v>
      </c>
      <c r="B139" s="23">
        <v>7790</v>
      </c>
      <c r="C139" s="3" t="s">
        <v>138</v>
      </c>
      <c r="D139" s="22">
        <v>0</v>
      </c>
      <c r="E139" s="22">
        <v>979</v>
      </c>
      <c r="F139" s="22">
        <f t="shared" si="32"/>
        <v>979</v>
      </c>
      <c r="G139" s="22">
        <v>0</v>
      </c>
      <c r="H139" s="22">
        <v>979</v>
      </c>
      <c r="I139" s="22">
        <f t="shared" si="33"/>
        <v>-979</v>
      </c>
      <c r="J139" s="22">
        <v>0</v>
      </c>
      <c r="K139" s="22">
        <v>979</v>
      </c>
      <c r="L139" s="22">
        <f t="shared" si="34"/>
        <v>-979</v>
      </c>
      <c r="M139" s="22">
        <v>0</v>
      </c>
      <c r="N139" s="22">
        <v>979</v>
      </c>
      <c r="O139" s="22">
        <f t="shared" si="35"/>
        <v>-979</v>
      </c>
      <c r="P139" s="22">
        <v>979</v>
      </c>
      <c r="Q139" s="38" t="e">
        <f>M139-#REF!</f>
        <v>#REF!</v>
      </c>
    </row>
    <row r="140" spans="1:17" ht="12.75">
      <c r="A140" s="23">
        <v>7791</v>
      </c>
      <c r="B140" s="23">
        <v>7791</v>
      </c>
      <c r="C140" s="3" t="s">
        <v>154</v>
      </c>
      <c r="D140" s="22">
        <v>0</v>
      </c>
      <c r="E140" s="22">
        <v>0</v>
      </c>
      <c r="F140" s="22">
        <f t="shared" si="32"/>
        <v>0</v>
      </c>
      <c r="G140" s="22">
        <v>0</v>
      </c>
      <c r="H140" s="22">
        <v>0</v>
      </c>
      <c r="I140" s="22">
        <f>G140-H140</f>
        <v>0</v>
      </c>
      <c r="J140" s="22">
        <v>0</v>
      </c>
      <c r="K140" s="22">
        <v>0</v>
      </c>
      <c r="L140" s="22">
        <f>J140-K140</f>
        <v>0</v>
      </c>
      <c r="M140" s="22">
        <v>0</v>
      </c>
      <c r="N140" s="22">
        <v>0</v>
      </c>
      <c r="O140" s="22">
        <f>M140-N140</f>
        <v>0</v>
      </c>
      <c r="P140" s="22">
        <v>0</v>
      </c>
      <c r="Q140" s="38" t="e">
        <f>M140-#REF!</f>
        <v>#REF!</v>
      </c>
    </row>
    <row r="141" spans="1:17" ht="12.75">
      <c r="A141" s="23">
        <v>7795</v>
      </c>
      <c r="B141" s="23">
        <v>7795</v>
      </c>
      <c r="C141" s="3" t="s">
        <v>158</v>
      </c>
      <c r="D141" s="22">
        <v>20.93</v>
      </c>
      <c r="E141" s="22">
        <v>0</v>
      </c>
      <c r="F141" s="22">
        <f t="shared" si="32"/>
        <v>-20.93</v>
      </c>
      <c r="G141" s="22">
        <v>41.86</v>
      </c>
      <c r="H141" s="22">
        <v>0</v>
      </c>
      <c r="I141" s="22">
        <f>G141-H141</f>
        <v>41.86</v>
      </c>
      <c r="J141" s="22">
        <v>41.86</v>
      </c>
      <c r="K141" s="22">
        <v>0</v>
      </c>
      <c r="L141" s="22">
        <f>J141-K141</f>
        <v>41.86</v>
      </c>
      <c r="M141" s="22">
        <v>41.86</v>
      </c>
      <c r="N141" s="22">
        <v>0</v>
      </c>
      <c r="O141" s="22">
        <f>M141-N141</f>
        <v>41.86</v>
      </c>
      <c r="P141" s="22">
        <v>0</v>
      </c>
      <c r="Q141" s="38" t="e">
        <f>M141-#REF!</f>
        <v>#REF!</v>
      </c>
    </row>
    <row r="142" spans="1:17" ht="12.75">
      <c r="A142" s="23">
        <v>7796</v>
      </c>
      <c r="B142" s="23">
        <v>7796</v>
      </c>
      <c r="C142" s="3" t="s">
        <v>159</v>
      </c>
      <c r="D142" s="22">
        <v>0</v>
      </c>
      <c r="E142" s="22">
        <v>0</v>
      </c>
      <c r="F142" s="22">
        <f t="shared" si="32"/>
        <v>0</v>
      </c>
      <c r="G142" s="22">
        <v>0</v>
      </c>
      <c r="H142" s="22">
        <v>0</v>
      </c>
      <c r="I142" s="22">
        <f>G142-H142</f>
        <v>0</v>
      </c>
      <c r="J142" s="22">
        <v>0</v>
      </c>
      <c r="K142" s="22">
        <v>0</v>
      </c>
      <c r="L142" s="22">
        <f>J142-K142</f>
        <v>0</v>
      </c>
      <c r="M142" s="22">
        <v>0</v>
      </c>
      <c r="N142" s="22">
        <v>0</v>
      </c>
      <c r="O142" s="22">
        <f>M142-N142</f>
        <v>0</v>
      </c>
      <c r="P142" s="22">
        <v>0</v>
      </c>
      <c r="Q142" s="38"/>
    </row>
    <row r="143" spans="1:17" ht="12.75">
      <c r="A143" s="23">
        <v>7797</v>
      </c>
      <c r="B143" s="23">
        <v>7797</v>
      </c>
      <c r="C143" s="3" t="s">
        <v>160</v>
      </c>
      <c r="D143" s="22">
        <v>0</v>
      </c>
      <c r="E143" s="22">
        <v>0</v>
      </c>
      <c r="F143" s="22">
        <f t="shared" si="32"/>
        <v>0</v>
      </c>
      <c r="G143" s="22">
        <v>0</v>
      </c>
      <c r="H143" s="22">
        <v>0</v>
      </c>
      <c r="I143" s="22">
        <f>G143-H143</f>
        <v>0</v>
      </c>
      <c r="J143" s="22">
        <v>0</v>
      </c>
      <c r="K143" s="22">
        <v>0</v>
      </c>
      <c r="L143" s="22">
        <f>J143-K143</f>
        <v>0</v>
      </c>
      <c r="M143" s="22">
        <v>3</v>
      </c>
      <c r="N143" s="22">
        <v>0</v>
      </c>
      <c r="O143" s="22">
        <f>M143-N143</f>
        <v>3</v>
      </c>
      <c r="P143" s="22">
        <v>0</v>
      </c>
      <c r="Q143" s="38"/>
    </row>
    <row r="144" spans="1:17" ht="12.75">
      <c r="A144" s="23">
        <v>7798</v>
      </c>
      <c r="B144" s="23">
        <v>7798</v>
      </c>
      <c r="C144" s="3" t="s">
        <v>177</v>
      </c>
      <c r="D144" s="22">
        <v>0</v>
      </c>
      <c r="E144" s="22">
        <v>0</v>
      </c>
      <c r="F144" s="22">
        <f>+E144-D144</f>
        <v>0</v>
      </c>
      <c r="G144" s="22">
        <v>0</v>
      </c>
      <c r="H144" s="22">
        <v>0</v>
      </c>
      <c r="I144" s="22">
        <f>G144-H144</f>
        <v>0</v>
      </c>
      <c r="J144" s="22">
        <v>0</v>
      </c>
      <c r="K144" s="22">
        <v>0</v>
      </c>
      <c r="L144" s="22">
        <f>J144-K144</f>
        <v>0</v>
      </c>
      <c r="M144" s="22">
        <v>0</v>
      </c>
      <c r="N144" s="22">
        <v>0</v>
      </c>
      <c r="O144" s="22">
        <f>M144-N144</f>
        <v>0</v>
      </c>
      <c r="P144" s="22">
        <v>0</v>
      </c>
      <c r="Q144" s="38"/>
    </row>
    <row r="145" spans="1:17" ht="12.75">
      <c r="A145" s="23">
        <v>7830</v>
      </c>
      <c r="B145" s="23">
        <v>7830</v>
      </c>
      <c r="C145" s="3" t="s">
        <v>139</v>
      </c>
      <c r="D145" s="22">
        <v>0</v>
      </c>
      <c r="E145" s="22">
        <v>0</v>
      </c>
      <c r="F145" s="22">
        <f t="shared" si="32"/>
        <v>0</v>
      </c>
      <c r="G145" s="22">
        <v>0</v>
      </c>
      <c r="H145" s="22">
        <v>0</v>
      </c>
      <c r="I145" s="22">
        <f t="shared" si="33"/>
        <v>0</v>
      </c>
      <c r="J145" s="22">
        <v>0</v>
      </c>
      <c r="K145" s="22">
        <v>0</v>
      </c>
      <c r="L145" s="22">
        <f t="shared" si="34"/>
        <v>0</v>
      </c>
      <c r="M145" s="22">
        <v>0</v>
      </c>
      <c r="N145" s="22">
        <v>0</v>
      </c>
      <c r="O145" s="22">
        <f t="shared" si="35"/>
        <v>0</v>
      </c>
      <c r="P145" s="22">
        <v>0</v>
      </c>
      <c r="Q145" s="38" t="e">
        <f>M145-#REF!</f>
        <v>#REF!</v>
      </c>
    </row>
    <row r="146" spans="1:17" ht="12.75">
      <c r="A146" s="23">
        <v>7990</v>
      </c>
      <c r="B146" s="23">
        <v>7990</v>
      </c>
      <c r="C146" s="3" t="s">
        <v>140</v>
      </c>
      <c r="D146" s="22">
        <v>0</v>
      </c>
      <c r="E146" s="22">
        <v>0</v>
      </c>
      <c r="F146" s="22">
        <f t="shared" si="32"/>
        <v>0</v>
      </c>
      <c r="G146" s="22">
        <v>0</v>
      </c>
      <c r="H146" s="22">
        <v>0</v>
      </c>
      <c r="I146" s="22">
        <f t="shared" si="33"/>
        <v>0</v>
      </c>
      <c r="J146" s="22">
        <v>0</v>
      </c>
      <c r="K146" s="22">
        <v>0</v>
      </c>
      <c r="L146" s="22">
        <f t="shared" si="34"/>
        <v>0</v>
      </c>
      <c r="M146" s="22">
        <v>0</v>
      </c>
      <c r="N146" s="22">
        <v>0</v>
      </c>
      <c r="O146" s="22">
        <f t="shared" si="35"/>
        <v>0</v>
      </c>
      <c r="P146" s="22">
        <v>0</v>
      </c>
      <c r="Q146" s="38" t="e">
        <f>M146-#REF!</f>
        <v>#REF!</v>
      </c>
    </row>
    <row r="147" spans="1:17" ht="12.75">
      <c r="A147" s="23"/>
      <c r="B147" s="23"/>
      <c r="C147" s="3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38"/>
    </row>
    <row r="148" spans="1:17" ht="12.75">
      <c r="A148" s="19"/>
      <c r="B148" s="19"/>
      <c r="C148" s="14" t="s">
        <v>9</v>
      </c>
      <c r="D148" s="15">
        <f aca="true" t="shared" si="36" ref="D148:P148">SUM(D111:D147)</f>
        <v>20.93</v>
      </c>
      <c r="E148" s="15">
        <f t="shared" si="36"/>
        <v>979</v>
      </c>
      <c r="F148" s="15">
        <f t="shared" si="36"/>
        <v>958.07</v>
      </c>
      <c r="G148" s="15">
        <f t="shared" si="36"/>
        <v>41.86</v>
      </c>
      <c r="H148" s="15">
        <f t="shared" si="36"/>
        <v>979</v>
      </c>
      <c r="I148" s="15">
        <f t="shared" si="36"/>
        <v>-937.14</v>
      </c>
      <c r="J148" s="15">
        <f t="shared" si="36"/>
        <v>45.36</v>
      </c>
      <c r="K148" s="15">
        <f t="shared" si="36"/>
        <v>979</v>
      </c>
      <c r="L148" s="15">
        <f t="shared" si="36"/>
        <v>-933.64</v>
      </c>
      <c r="M148" s="15">
        <f t="shared" si="36"/>
        <v>48.36</v>
      </c>
      <c r="N148" s="15">
        <f t="shared" si="36"/>
        <v>979</v>
      </c>
      <c r="O148" s="15">
        <f t="shared" si="36"/>
        <v>-930.64</v>
      </c>
      <c r="P148" s="15">
        <f t="shared" si="36"/>
        <v>979</v>
      </c>
      <c r="Q148" s="39" t="e">
        <f>M148-#REF!</f>
        <v>#REF!</v>
      </c>
    </row>
    <row r="149" spans="1:17" ht="12.75">
      <c r="A149" s="19"/>
      <c r="B149" s="19"/>
      <c r="C149" s="14"/>
      <c r="D149" s="22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38"/>
    </row>
    <row r="150" spans="1:17" ht="12.75">
      <c r="A150" s="23">
        <v>6000</v>
      </c>
      <c r="B150" s="23">
        <v>6000</v>
      </c>
      <c r="C150" s="3" t="s">
        <v>141</v>
      </c>
      <c r="D150" s="22">
        <v>0</v>
      </c>
      <c r="E150" s="22">
        <v>0</v>
      </c>
      <c r="F150" s="22">
        <f>+E150-D150</f>
        <v>0</v>
      </c>
      <c r="G150" s="22">
        <v>0</v>
      </c>
      <c r="H150" s="22">
        <v>0</v>
      </c>
      <c r="I150" s="22">
        <f>G150-H150</f>
        <v>0</v>
      </c>
      <c r="J150" s="22">
        <v>0</v>
      </c>
      <c r="K150" s="22">
        <v>0</v>
      </c>
      <c r="L150" s="22">
        <f>J150-K150</f>
        <v>0</v>
      </c>
      <c r="M150" s="22">
        <v>0</v>
      </c>
      <c r="N150" s="22">
        <v>0</v>
      </c>
      <c r="O150" s="22">
        <f>M150-N150</f>
        <v>0</v>
      </c>
      <c r="P150" s="22">
        <v>0</v>
      </c>
      <c r="Q150" s="38" t="e">
        <f>M150-#REF!</f>
        <v>#REF!</v>
      </c>
    </row>
    <row r="151" spans="1:17" ht="12.75">
      <c r="A151" s="23">
        <v>6010</v>
      </c>
      <c r="B151" s="23">
        <v>6010</v>
      </c>
      <c r="C151" s="3" t="s">
        <v>142</v>
      </c>
      <c r="D151" s="22">
        <v>0</v>
      </c>
      <c r="E151" s="22">
        <v>0</v>
      </c>
      <c r="F151" s="22">
        <f>+E151-D151</f>
        <v>0</v>
      </c>
      <c r="G151" s="22">
        <v>0</v>
      </c>
      <c r="H151" s="22">
        <v>0</v>
      </c>
      <c r="I151" s="22">
        <f>G151-H151</f>
        <v>0</v>
      </c>
      <c r="J151" s="22">
        <v>0</v>
      </c>
      <c r="K151" s="22">
        <v>0</v>
      </c>
      <c r="L151" s="22">
        <f>J151-K151</f>
        <v>0</v>
      </c>
      <c r="M151" s="22">
        <v>0</v>
      </c>
      <c r="N151" s="22">
        <v>0</v>
      </c>
      <c r="O151" s="22">
        <f>M151-N151</f>
        <v>0</v>
      </c>
      <c r="P151" s="22">
        <v>0</v>
      </c>
      <c r="Q151" s="38" t="e">
        <f>M151-#REF!</f>
        <v>#REF!</v>
      </c>
    </row>
    <row r="152" spans="1:17" ht="12.75">
      <c r="A152" s="19"/>
      <c r="B152" s="19"/>
      <c r="C152" s="14" t="s">
        <v>16</v>
      </c>
      <c r="D152" s="15">
        <f>SUM(D150:D151)</f>
        <v>0</v>
      </c>
      <c r="E152" s="15">
        <f aca="true" t="shared" si="37" ref="E152:P152">SUM(E150:E151)</f>
        <v>0</v>
      </c>
      <c r="F152" s="15">
        <f t="shared" si="37"/>
        <v>0</v>
      </c>
      <c r="G152" s="15">
        <f t="shared" si="37"/>
        <v>0</v>
      </c>
      <c r="H152" s="15">
        <f t="shared" si="37"/>
        <v>0</v>
      </c>
      <c r="I152" s="15">
        <f t="shared" si="37"/>
        <v>0</v>
      </c>
      <c r="J152" s="15">
        <f t="shared" si="37"/>
        <v>0</v>
      </c>
      <c r="K152" s="15">
        <f t="shared" si="37"/>
        <v>0</v>
      </c>
      <c r="L152" s="15">
        <f t="shared" si="37"/>
        <v>0</v>
      </c>
      <c r="M152" s="15">
        <f t="shared" si="37"/>
        <v>0</v>
      </c>
      <c r="N152" s="15">
        <f t="shared" si="37"/>
        <v>0</v>
      </c>
      <c r="O152" s="15">
        <f t="shared" si="37"/>
        <v>0</v>
      </c>
      <c r="P152" s="15">
        <f t="shared" si="37"/>
        <v>0</v>
      </c>
      <c r="Q152" s="38" t="e">
        <f>M152-#REF!</f>
        <v>#REF!</v>
      </c>
    </row>
    <row r="153" spans="1:17" ht="12.75">
      <c r="A153" s="23"/>
      <c r="B153" s="23"/>
      <c r="C153" s="3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38"/>
    </row>
    <row r="154" spans="1:17" ht="13.5" customHeight="1">
      <c r="A154" s="19"/>
      <c r="B154" s="19"/>
      <c r="C154" s="14" t="s">
        <v>5</v>
      </c>
      <c r="D154" s="15">
        <f>D61-D84-D109-D148-D152</f>
        <v>-15314.829999999994</v>
      </c>
      <c r="E154" s="15">
        <f>E61-E84-E109-E148-E152</f>
        <v>11521</v>
      </c>
      <c r="F154" s="15">
        <f>F61+F84+F109+F148+F152</f>
        <v>-26835.83</v>
      </c>
      <c r="G154" s="15">
        <f aca="true" t="shared" si="38" ref="G154:P154">G61-G84-G109-G148-G152</f>
        <v>-21508.829999999994</v>
      </c>
      <c r="H154" s="15">
        <f t="shared" si="38"/>
        <v>-775</v>
      </c>
      <c r="I154" s="15">
        <f t="shared" si="38"/>
        <v>-20733.83</v>
      </c>
      <c r="J154" s="15">
        <f t="shared" si="38"/>
        <v>-6060.330000000001</v>
      </c>
      <c r="K154" s="15">
        <f t="shared" si="38"/>
        <v>11829</v>
      </c>
      <c r="L154" s="15">
        <f t="shared" si="38"/>
        <v>-17889.33</v>
      </c>
      <c r="M154" s="15">
        <f t="shared" si="38"/>
        <v>1075.669999999999</v>
      </c>
      <c r="N154" s="15">
        <f t="shared" si="38"/>
        <v>12829</v>
      </c>
      <c r="O154" s="15">
        <f t="shared" si="38"/>
        <v>-11753.330000000002</v>
      </c>
      <c r="P154" s="15">
        <f t="shared" si="38"/>
        <v>12829</v>
      </c>
      <c r="Q154" s="39" t="e">
        <f>M154-#REF!</f>
        <v>#REF!</v>
      </c>
    </row>
    <row r="155" spans="1:17" ht="13.5" customHeight="1">
      <c r="A155" s="23"/>
      <c r="B155" s="23"/>
      <c r="C155" s="3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38"/>
    </row>
    <row r="156" spans="1:17" ht="13.5" customHeight="1">
      <c r="A156" s="23">
        <v>8050</v>
      </c>
      <c r="B156" s="23">
        <v>8050</v>
      </c>
      <c r="C156" s="3" t="s">
        <v>11</v>
      </c>
      <c r="D156" s="22">
        <v>0</v>
      </c>
      <c r="E156" s="22">
        <v>0</v>
      </c>
      <c r="F156" s="22">
        <f>+E156-D156</f>
        <v>0</v>
      </c>
      <c r="G156" s="22">
        <v>0</v>
      </c>
      <c r="H156" s="22">
        <v>0</v>
      </c>
      <c r="I156" s="22">
        <f>G156-H156</f>
        <v>0</v>
      </c>
      <c r="J156" s="22">
        <v>0</v>
      </c>
      <c r="K156" s="22">
        <v>0</v>
      </c>
      <c r="L156" s="22">
        <f>J156-K156</f>
        <v>0</v>
      </c>
      <c r="M156" s="22">
        <v>-27.87</v>
      </c>
      <c r="N156" s="22">
        <v>0</v>
      </c>
      <c r="O156" s="22">
        <f>M156-N156</f>
        <v>-27.87</v>
      </c>
      <c r="P156" s="22">
        <v>0</v>
      </c>
      <c r="Q156" s="38" t="e">
        <f>M156-#REF!</f>
        <v>#REF!</v>
      </c>
    </row>
    <row r="157" spans="1:17" ht="13.5" customHeight="1">
      <c r="A157" s="23">
        <v>8070</v>
      </c>
      <c r="B157" s="23">
        <v>8070</v>
      </c>
      <c r="C157" s="3" t="s">
        <v>35</v>
      </c>
      <c r="D157" s="22">
        <v>0</v>
      </c>
      <c r="E157" s="22">
        <v>0</v>
      </c>
      <c r="F157" s="22">
        <f>+E157-D157</f>
        <v>0</v>
      </c>
      <c r="G157" s="22">
        <v>0</v>
      </c>
      <c r="H157" s="22">
        <v>0</v>
      </c>
      <c r="I157" s="22">
        <f>G157-H157</f>
        <v>0</v>
      </c>
      <c r="J157" s="22">
        <v>0</v>
      </c>
      <c r="K157" s="22">
        <v>0</v>
      </c>
      <c r="L157" s="22">
        <f>J157-K157</f>
        <v>0</v>
      </c>
      <c r="M157" s="22">
        <v>0</v>
      </c>
      <c r="N157" s="22">
        <v>0</v>
      </c>
      <c r="O157" s="22">
        <f>M157-N157</f>
        <v>0</v>
      </c>
      <c r="P157" s="22">
        <v>0</v>
      </c>
      <c r="Q157" s="38" t="e">
        <f>M157-#REF!</f>
        <v>#REF!</v>
      </c>
    </row>
    <row r="158" spans="1:17" ht="13.5" customHeight="1">
      <c r="A158" s="23">
        <v>8150</v>
      </c>
      <c r="B158" s="23">
        <v>8150</v>
      </c>
      <c r="C158" s="3" t="s">
        <v>143</v>
      </c>
      <c r="D158" s="22">
        <v>0</v>
      </c>
      <c r="E158" s="22">
        <v>0</v>
      </c>
      <c r="F158" s="22">
        <f>+E158-D158</f>
        <v>0</v>
      </c>
      <c r="G158" s="22">
        <v>0</v>
      </c>
      <c r="H158" s="22">
        <v>0</v>
      </c>
      <c r="I158" s="22">
        <f>G158-H158</f>
        <v>0</v>
      </c>
      <c r="J158" s="22">
        <v>0</v>
      </c>
      <c r="K158" s="22">
        <v>0</v>
      </c>
      <c r="L158" s="22">
        <f>J158-K158</f>
        <v>0</v>
      </c>
      <c r="M158" s="22">
        <v>0</v>
      </c>
      <c r="N158" s="22">
        <v>0</v>
      </c>
      <c r="O158" s="22">
        <f>M158-N158</f>
        <v>0</v>
      </c>
      <c r="P158" s="22">
        <v>0</v>
      </c>
      <c r="Q158" s="38" t="e">
        <f>M158-#REF!</f>
        <v>#REF!</v>
      </c>
    </row>
    <row r="159" spans="1:17" ht="13.5" customHeight="1">
      <c r="A159" s="19"/>
      <c r="B159" s="19"/>
      <c r="C159" s="14" t="s">
        <v>24</v>
      </c>
      <c r="D159" s="15">
        <f>SUM(D156:D158)</f>
        <v>0</v>
      </c>
      <c r="E159" s="15">
        <f aca="true" t="shared" si="39" ref="E159:P159">SUM(E156:E158)</f>
        <v>0</v>
      </c>
      <c r="F159" s="15">
        <f t="shared" si="39"/>
        <v>0</v>
      </c>
      <c r="G159" s="15">
        <f t="shared" si="39"/>
        <v>0</v>
      </c>
      <c r="H159" s="15">
        <f t="shared" si="39"/>
        <v>0</v>
      </c>
      <c r="I159" s="15">
        <f t="shared" si="39"/>
        <v>0</v>
      </c>
      <c r="J159" s="15">
        <f t="shared" si="39"/>
        <v>0</v>
      </c>
      <c r="K159" s="15">
        <f t="shared" si="39"/>
        <v>0</v>
      </c>
      <c r="L159" s="15">
        <f t="shared" si="39"/>
        <v>0</v>
      </c>
      <c r="M159" s="15">
        <f t="shared" si="39"/>
        <v>-27.87</v>
      </c>
      <c r="N159" s="15">
        <f t="shared" si="39"/>
        <v>0</v>
      </c>
      <c r="O159" s="15">
        <f t="shared" si="39"/>
        <v>-27.87</v>
      </c>
      <c r="P159" s="15">
        <f t="shared" si="39"/>
        <v>0</v>
      </c>
      <c r="Q159" s="38" t="e">
        <f>M159-#REF!</f>
        <v>#REF!</v>
      </c>
    </row>
    <row r="160" spans="1:17" ht="12.75">
      <c r="A160" s="23"/>
      <c r="B160" s="23"/>
      <c r="C160" s="3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38"/>
    </row>
    <row r="161" spans="1:17" ht="12.75">
      <c r="A161" s="19"/>
      <c r="B161" s="19"/>
      <c r="C161" s="16" t="s">
        <v>14</v>
      </c>
      <c r="D161" s="17">
        <f>D154-D159</f>
        <v>-15314.829999999994</v>
      </c>
      <c r="E161" s="17">
        <f aca="true" t="shared" si="40" ref="E161:P161">E154-E159</f>
        <v>11521</v>
      </c>
      <c r="F161" s="17">
        <f>F154+F159</f>
        <v>-26835.83</v>
      </c>
      <c r="G161" s="17">
        <f t="shared" si="40"/>
        <v>-21508.829999999994</v>
      </c>
      <c r="H161" s="17">
        <f t="shared" si="40"/>
        <v>-775</v>
      </c>
      <c r="I161" s="17">
        <f t="shared" si="40"/>
        <v>-20733.83</v>
      </c>
      <c r="J161" s="17">
        <f t="shared" si="40"/>
        <v>-6060.330000000001</v>
      </c>
      <c r="K161" s="17">
        <f t="shared" si="40"/>
        <v>11829</v>
      </c>
      <c r="L161" s="17">
        <f t="shared" si="40"/>
        <v>-17889.33</v>
      </c>
      <c r="M161" s="17">
        <f t="shared" si="40"/>
        <v>1103.5399999999988</v>
      </c>
      <c r="N161" s="17">
        <f t="shared" si="40"/>
        <v>12829</v>
      </c>
      <c r="O161" s="17">
        <f t="shared" si="40"/>
        <v>-11725.460000000001</v>
      </c>
      <c r="P161" s="17">
        <f t="shared" si="40"/>
        <v>12829</v>
      </c>
      <c r="Q161" s="40" t="e">
        <f>M161-#REF!</f>
        <v>#REF!</v>
      </c>
    </row>
    <row r="162" spans="5:17" ht="15.75" customHeight="1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Hands Services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stod.okospes</dc:creator>
  <cp:keywords/>
  <dc:description/>
  <cp:lastModifiedBy>Sverre Lie Nordby</cp:lastModifiedBy>
  <cp:lastPrinted>2020-06-18T10:07:21Z</cp:lastPrinted>
  <dcterms:created xsi:type="dcterms:W3CDTF">2009-05-28T07:56:43Z</dcterms:created>
  <dcterms:modified xsi:type="dcterms:W3CDTF">2021-03-15T13:49:20Z</dcterms:modified>
  <cp:category/>
  <cp:version/>
  <cp:contentType/>
  <cp:contentStatus/>
</cp:coreProperties>
</file>