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14" activeTab="0"/>
  </bookViews>
  <sheets>
    <sheet name="ØHIL_Totalt_2021" sheetId="1" r:id="rId1"/>
    <sheet name="HS" sheetId="2" r:id="rId2"/>
    <sheet name="Fotball" sheetId="3" r:id="rId3"/>
    <sheet name="Håndball" sheetId="4" r:id="rId4"/>
    <sheet name="Bandy" sheetId="5" r:id="rId5"/>
    <sheet name="Hopp" sheetId="6" r:id="rId6"/>
    <sheet name="Softball" sheetId="7" r:id="rId7"/>
    <sheet name="Alpint" sheetId="8" r:id="rId8"/>
    <sheet name="Langrenn" sheetId="9" r:id="rId9"/>
  </sheets>
  <definedNames>
    <definedName name="_xlfn.SINGLE" hidden="1">#NAME?</definedName>
    <definedName name="bud_år">#REF!</definedName>
    <definedName name="budsjettversjon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kv1slutt">#REF!</definedName>
    <definedName name="kv1start">#REF!</definedName>
    <definedName name="kv2slutt">#REF!</definedName>
    <definedName name="kv2start">#REF!</definedName>
    <definedName name="kv3slutt">#REF!</definedName>
    <definedName name="kv3start">#REF!</definedName>
    <definedName name="kv4slutt">#REF!</definedName>
    <definedName name="kv4start">#REF!</definedName>
    <definedName name="selskap">#REF!</definedName>
    <definedName name="selskap113">#REF!</definedName>
    <definedName name="selskap114">#REF!</definedName>
    <definedName name="selskap115">#REF!</definedName>
    <definedName name="selskap116">#REF!</definedName>
    <definedName name="selskap117">#REF!</definedName>
    <definedName name="selskap118">#REF!</definedName>
    <definedName name="selskap119">#REF!</definedName>
    <definedName name="selskap2">#REF!</definedName>
    <definedName name="selskap99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<sst xmlns="http://schemas.openxmlformats.org/spreadsheetml/2006/main" count="1188" uniqueCount="140">
  <si>
    <t>Tekst</t>
  </si>
  <si>
    <t>SUM DRIFTSINNTEKT</t>
  </si>
  <si>
    <t>DRIFTSRESULTAT</t>
  </si>
  <si>
    <t>Sum Salgsinntekt</t>
  </si>
  <si>
    <t>Sum Varekostnad</t>
  </si>
  <si>
    <t>Sum Lønnskostnad</t>
  </si>
  <si>
    <t>Sum Annen driftskostnad</t>
  </si>
  <si>
    <t>Annen renteinntekt</t>
  </si>
  <si>
    <t>ORDINÆRT RESULTAT</t>
  </si>
  <si>
    <t>Sum annen driftsinntekt</t>
  </si>
  <si>
    <t>Sum avskrivninger</t>
  </si>
  <si>
    <t>Langrenn</t>
  </si>
  <si>
    <t>Fotball</t>
  </si>
  <si>
    <t>Håndball</t>
  </si>
  <si>
    <t>Bandy</t>
  </si>
  <si>
    <t>Egne arrangementer</t>
  </si>
  <si>
    <t>Dugnad/loddsalg</t>
  </si>
  <si>
    <t>Sum finans</t>
  </si>
  <si>
    <t>Øvrevoll Hosle IL</t>
  </si>
  <si>
    <t>Spillersalg</t>
  </si>
  <si>
    <t>Periodiserte inntekter</t>
  </si>
  <si>
    <t>Bøter</t>
  </si>
  <si>
    <t>Opphold treningssamling</t>
  </si>
  <si>
    <t>Lønn u/AGA</t>
  </si>
  <si>
    <t>Korr AGA på FP avd u/AGA</t>
  </si>
  <si>
    <t>motkonto Korr AGA på FP avd u/AGA</t>
  </si>
  <si>
    <t>Refusjon sykepenger</t>
  </si>
  <si>
    <t>Annen finansinntekt</t>
  </si>
  <si>
    <t>Lønn ikke oppl.pl ytelser</t>
  </si>
  <si>
    <t>Sum Idrettsrelaterte kostnader</t>
  </si>
  <si>
    <t>Sum Arrangementskostnader</t>
  </si>
  <si>
    <t>Sum Innkjøp for videresalg av utstyr</t>
  </si>
  <si>
    <t>Q1</t>
  </si>
  <si>
    <t>Q2</t>
  </si>
  <si>
    <t>Q3</t>
  </si>
  <si>
    <t>Q4</t>
  </si>
  <si>
    <t>Salgsinntekt avgiftsfri</t>
  </si>
  <si>
    <t>Sponsor/samarb.avtaler avgiftsfri</t>
  </si>
  <si>
    <t>Dugnadsinntekter</t>
  </si>
  <si>
    <t>Salg tøy, utstyr, effekter</t>
  </si>
  <si>
    <t>Salgsinntekt utenfor avg.området</t>
  </si>
  <si>
    <t>Treningsavgift</t>
  </si>
  <si>
    <t>Treningsavgift vintertrening fotball</t>
  </si>
  <si>
    <t>Treningsavgift ØHIL AKADEMIET</t>
  </si>
  <si>
    <t>Treningsavgift FOTBALLSKOLER</t>
  </si>
  <si>
    <t>Medlemskontingent</t>
  </si>
  <si>
    <t>Stevneinntekter</t>
  </si>
  <si>
    <t>Billettinntekter</t>
  </si>
  <si>
    <t>Kafeteria/kiosk salg</t>
  </si>
  <si>
    <t>Loddsalg</t>
  </si>
  <si>
    <t>Leieinntekt - bane</t>
  </si>
  <si>
    <t>Leie - klubbhus fast leie</t>
  </si>
  <si>
    <t>Grasrotandel/annen støtte/dugnader</t>
  </si>
  <si>
    <t>Andre tilskudd (mva-komp)</t>
  </si>
  <si>
    <t>Offentlig tilskudd</t>
  </si>
  <si>
    <t>Innbetalte fellesutgifter barnehage</t>
  </si>
  <si>
    <t>Annen driftsrelatert inntekt</t>
  </si>
  <si>
    <t>Kostnader relatert til sponsorinntekter</t>
  </si>
  <si>
    <t>Kostnader seriespill/lag/utøver</t>
  </si>
  <si>
    <t>Utgifter trenere,lagledere, oppmenn</t>
  </si>
  <si>
    <t>Utgifter deltakelse på cup/kurs/renn/kamper/reiser</t>
  </si>
  <si>
    <t>Ikke oppg.pliktig, lønn/km/utg. trenere, fotb.sk,a</t>
  </si>
  <si>
    <t>Dommerutgifter</t>
  </si>
  <si>
    <t>Innkjøp varer for videresalg</t>
  </si>
  <si>
    <t>Innkjøp varer Cafè</t>
  </si>
  <si>
    <t>Beholdningsendring</t>
  </si>
  <si>
    <t>Lønn til ansatte</t>
  </si>
  <si>
    <t>Timelønn</t>
  </si>
  <si>
    <t>Periodiserings lønn</t>
  </si>
  <si>
    <t>Feriepenger beregnet</t>
  </si>
  <si>
    <t>Arbeidsgiveravgift påløpte feriepenger</t>
  </si>
  <si>
    <t>fri telefon</t>
  </si>
  <si>
    <t>Innberetning OTP</t>
  </si>
  <si>
    <t>Motkonto naturalytelser etc</t>
  </si>
  <si>
    <t>Styrehonorar</t>
  </si>
  <si>
    <t>Arbeidsgiveravgift</t>
  </si>
  <si>
    <t>OTP</t>
  </si>
  <si>
    <t>Kurs trenere og ansatte</t>
  </si>
  <si>
    <t>Andre personalkostnader</t>
  </si>
  <si>
    <t>Renovasjon, vann, avløp mv.</t>
  </si>
  <si>
    <t>Lys og varme</t>
  </si>
  <si>
    <t>Leie datasystemer</t>
  </si>
  <si>
    <t>Maskiner og utstyr</t>
  </si>
  <si>
    <t>Idrettsmateriell/driftsmateriell</t>
  </si>
  <si>
    <t>Innkjøp drakter</t>
  </si>
  <si>
    <t>Reparasjon og vedlikehold bygninger</t>
  </si>
  <si>
    <t>Reparasjon og vedlikehold utstyr</t>
  </si>
  <si>
    <t>Driftsutgifter klubbhus</t>
  </si>
  <si>
    <t>Drift bane/anlegg</t>
  </si>
  <si>
    <t>Revisjonshonorar</t>
  </si>
  <si>
    <t>Regnskapshonorar</t>
  </si>
  <si>
    <t>Annen fremmed tjeneste</t>
  </si>
  <si>
    <t>Kontorrekvisita</t>
  </si>
  <si>
    <t>Dataprogrammer, etc</t>
  </si>
  <si>
    <t>Trykksaker</t>
  </si>
  <si>
    <t>Møte, kurs, oppdatering o l</t>
  </si>
  <si>
    <t>Telefon</t>
  </si>
  <si>
    <t>Mobil</t>
  </si>
  <si>
    <t>Internet</t>
  </si>
  <si>
    <t>Porto</t>
  </si>
  <si>
    <t>Bilgodtgjørelse, oppgavepliktig</t>
  </si>
  <si>
    <t>Reisekostnad, ikke oppgavepliktig</t>
  </si>
  <si>
    <t>Reklamekostnad</t>
  </si>
  <si>
    <t>Lotteriutgifter</t>
  </si>
  <si>
    <t>Gaver, ikke fradragsberettiget</t>
  </si>
  <si>
    <t>Forsikringspremie</t>
  </si>
  <si>
    <t>Annen støtte undergrupper</t>
  </si>
  <si>
    <t>Øreavrunding, MVA - oppgjør</t>
  </si>
  <si>
    <t>Bank og kortgebyrer</t>
  </si>
  <si>
    <t>Renter og gebyrer inkasso</t>
  </si>
  <si>
    <t>Andre kostnader</t>
  </si>
  <si>
    <t>Tap på fordringer</t>
  </si>
  <si>
    <t>Overføring til fra fond</t>
  </si>
  <si>
    <t>Avskrivning på bygninger og annen fast eiendom</t>
  </si>
  <si>
    <t>Avskrivning på transportmidler, mask. og invent.</t>
  </si>
  <si>
    <t>Annen rentekostnad</t>
  </si>
  <si>
    <t>ØHIL (HS)</t>
  </si>
  <si>
    <t>Hopp</t>
  </si>
  <si>
    <t>Softball</t>
  </si>
  <si>
    <t>Alpint</t>
  </si>
  <si>
    <t>Kortsvindel</t>
  </si>
  <si>
    <t>Lønn u/FP</t>
  </si>
  <si>
    <t>Provisjon Buypass</t>
  </si>
  <si>
    <t>Gebyrer Deltaker.no</t>
  </si>
  <si>
    <t>Vipps gebyrer</t>
  </si>
  <si>
    <t>Inntekter lagkonti</t>
  </si>
  <si>
    <t>Gebyr Izettle</t>
  </si>
  <si>
    <t>Lagkasser</t>
  </si>
  <si>
    <t>Bane/hall/arenaleie</t>
  </si>
  <si>
    <t>Arrangementer/cuper/konkurranser</t>
  </si>
  <si>
    <t>Utgifter interne arrangementer</t>
  </si>
  <si>
    <t>Avsetning til idrettsfremmende tiltak</t>
  </si>
  <si>
    <t>Lønnstilskudd</t>
  </si>
  <si>
    <t>Renhold</t>
  </si>
  <si>
    <t>Budsjett</t>
  </si>
  <si>
    <t>HUSK AKKUMULERTE TALL!</t>
  </si>
  <si>
    <t>ØHIL</t>
  </si>
  <si>
    <t>Baseball</t>
  </si>
  <si>
    <t>Alpin</t>
  </si>
  <si>
    <t>ØHIL TOTALT</t>
  </si>
</sst>
</file>

<file path=xl/styles.xml><?xml version="1.0" encoding="utf-8"?>
<styleSheet xmlns="http://schemas.openxmlformats.org/spreadsheetml/2006/main">
  <numFmts count="4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;[Red]\-\ #,##0"/>
    <numFmt numFmtId="181" formatCode="#,##0.00;[Red]\-\ #,##0.00"/>
    <numFmt numFmtId="182" formatCode="dd/mm/yy;@"/>
    <numFmt numFmtId="183" formatCode="0.0\ %"/>
    <numFmt numFmtId="184" formatCode="[$-414]d\.\ mmmm\ yyyy"/>
    <numFmt numFmtId="185" formatCode="d/m/yyyy;@"/>
    <numFmt numFmtId="186" formatCode="#,##0;#,##0"/>
    <numFmt numFmtId="187" formatCode="d/m/yy;@"/>
    <numFmt numFmtId="188" formatCode="0.00;[Red]0.00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[$€-2]\ ###,000_);[Red]\([$€-2]\ ###,000\)"/>
    <numFmt numFmtId="193" formatCode="#,##0.00_ ;[Red]\-#,##0.00\ "/>
    <numFmt numFmtId="194" formatCode="0.00_ ;[Red]\-0.00\ "/>
    <numFmt numFmtId="195" formatCode="#,##0_ ;[Red]\-#,##0\ "/>
    <numFmt numFmtId="196" formatCode="_(* #,##0_);_(* \(#,##0\);_(* &quot;-&quot;??_);_(@_)"/>
    <numFmt numFmtId="197" formatCode="_(* #,##0.0_);_(* \(#,##0.0\);_(* &quot;-&quot;??_);_(@_)"/>
  </numFmts>
  <fonts count="29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16" borderId="1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179" fontId="0" fillId="0" borderId="0" applyFont="0" applyFill="0" applyBorder="0" applyAlignment="0" applyProtection="0"/>
    <xf numFmtId="0" fontId="14" fillId="17" borderId="3" applyNumberFormat="0" applyAlignment="0" applyProtection="0"/>
    <xf numFmtId="0" fontId="6" fillId="18" borderId="4" applyNumberFormat="0" applyFont="0" applyAlignment="0" applyProtection="0"/>
    <xf numFmtId="0" fontId="15" fillId="1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7" fontId="0" fillId="0" borderId="0" applyFont="0" applyFill="0" applyBorder="0" applyAlignment="0" applyProtection="0"/>
    <xf numFmtId="0" fontId="21" fillId="16" borderId="9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16" borderId="10" xfId="0" applyFont="1" applyFill="1" applyBorder="1" applyAlignment="1">
      <alignment/>
    </xf>
    <xf numFmtId="0" fontId="24" fillId="16" borderId="12" xfId="0" applyFont="1" applyFill="1" applyBorder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24" borderId="10" xfId="0" applyFont="1" applyFill="1" applyBorder="1" applyAlignment="1">
      <alignment/>
    </xf>
    <xf numFmtId="0" fontId="26" fillId="25" borderId="11" xfId="0" applyFont="1" applyFill="1" applyBorder="1" applyAlignment="1">
      <alignment/>
    </xf>
    <xf numFmtId="38" fontId="26" fillId="25" borderId="11" xfId="0" applyNumberFormat="1" applyFont="1" applyFill="1" applyBorder="1" applyAlignment="1">
      <alignment/>
    </xf>
    <xf numFmtId="180" fontId="26" fillId="25" borderId="11" xfId="0" applyNumberFormat="1" applyFont="1" applyFill="1" applyBorder="1" applyAlignment="1">
      <alignment/>
    </xf>
    <xf numFmtId="180" fontId="26" fillId="25" borderId="13" xfId="0" applyNumberFormat="1" applyFont="1" applyFill="1" applyBorder="1" applyAlignment="1">
      <alignment/>
    </xf>
    <xf numFmtId="180" fontId="26" fillId="25" borderId="14" xfId="0" applyNumberFormat="1" applyFont="1" applyFill="1" applyBorder="1" applyAlignment="1">
      <alignment/>
    </xf>
    <xf numFmtId="0" fontId="26" fillId="26" borderId="15" xfId="0" applyFont="1" applyFill="1" applyBorder="1" applyAlignment="1">
      <alignment/>
    </xf>
    <xf numFmtId="0" fontId="26" fillId="26" borderId="14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1" xfId="0" applyNumberFormat="1" applyBorder="1" applyAlignment="1">
      <alignment/>
    </xf>
    <xf numFmtId="196" fontId="0" fillId="0" borderId="11" xfId="41" applyNumberFormat="1" applyFont="1" applyBorder="1" applyAlignment="1">
      <alignment/>
    </xf>
    <xf numFmtId="196" fontId="0" fillId="0" borderId="11" xfId="41" applyNumberFormat="1" applyFont="1" applyFill="1" applyBorder="1" applyAlignment="1">
      <alignment/>
    </xf>
    <xf numFmtId="196" fontId="0" fillId="0" borderId="11" xfId="41" applyNumberFormat="1" applyFont="1" applyBorder="1" applyAlignment="1">
      <alignment/>
    </xf>
    <xf numFmtId="196" fontId="0" fillId="0" borderId="11" xfId="41" applyNumberFormat="1" applyFont="1" applyFill="1" applyBorder="1" applyAlignment="1">
      <alignment/>
    </xf>
    <xf numFmtId="196" fontId="26" fillId="0" borderId="11" xfId="41" applyNumberFormat="1" applyFont="1" applyFill="1" applyBorder="1" applyAlignment="1">
      <alignment/>
    </xf>
    <xf numFmtId="3" fontId="0" fillId="27" borderId="11" xfId="0" applyNumberFormat="1" applyFill="1" applyBorder="1" applyAlignment="1">
      <alignment/>
    </xf>
    <xf numFmtId="196" fontId="0" fillId="0" borderId="0" xfId="41" applyNumberFormat="1" applyFont="1" applyAlignment="1">
      <alignment/>
    </xf>
    <xf numFmtId="196" fontId="26" fillId="26" borderId="15" xfId="41" applyNumberFormat="1" applyFont="1" applyFill="1" applyBorder="1" applyAlignment="1">
      <alignment/>
    </xf>
    <xf numFmtId="196" fontId="26" fillId="26" borderId="14" xfId="41" applyNumberFormat="1" applyFont="1" applyFill="1" applyBorder="1" applyAlignment="1">
      <alignment/>
    </xf>
    <xf numFmtId="196" fontId="26" fillId="25" borderId="11" xfId="41" applyNumberFormat="1" applyFont="1" applyFill="1" applyBorder="1" applyAlignment="1">
      <alignment/>
    </xf>
    <xf numFmtId="196" fontId="26" fillId="25" borderId="13" xfId="41" applyNumberFormat="1" applyFont="1" applyFill="1" applyBorder="1" applyAlignment="1">
      <alignment/>
    </xf>
    <xf numFmtId="196" fontId="26" fillId="25" borderId="14" xfId="41" applyNumberFormat="1" applyFont="1" applyFill="1" applyBorder="1" applyAlignment="1">
      <alignment/>
    </xf>
    <xf numFmtId="0" fontId="26" fillId="28" borderId="11" xfId="0" applyFont="1" applyFill="1" applyBorder="1" applyAlignment="1">
      <alignment/>
    </xf>
    <xf numFmtId="0" fontId="2" fillId="16" borderId="17" xfId="0" applyFont="1" applyFill="1" applyBorder="1" applyAlignment="1">
      <alignment/>
    </xf>
    <xf numFmtId="196" fontId="28" fillId="0" borderId="0" xfId="41" applyNumberFormat="1" applyFont="1" applyAlignment="1">
      <alignment/>
    </xf>
    <xf numFmtId="0" fontId="28" fillId="0" borderId="0" xfId="0" applyFont="1" applyAlignment="1">
      <alignment/>
    </xf>
    <xf numFmtId="196" fontId="0" fillId="28" borderId="11" xfId="41" applyNumberFormat="1" applyFont="1" applyFill="1" applyBorder="1" applyAlignment="1">
      <alignment/>
    </xf>
    <xf numFmtId="196" fontId="0" fillId="25" borderId="11" xfId="41" applyNumberFormat="1" applyFont="1" applyFill="1" applyBorder="1" applyAlignment="1">
      <alignment/>
    </xf>
    <xf numFmtId="196" fontId="26" fillId="28" borderId="11" xfId="41" applyNumberFormat="1" applyFont="1" applyFill="1" applyBorder="1" applyAlignment="1">
      <alignment/>
    </xf>
    <xf numFmtId="196" fontId="26" fillId="0" borderId="13" xfId="41" applyNumberFormat="1" applyFont="1" applyFill="1" applyBorder="1" applyAlignment="1">
      <alignment/>
    </xf>
    <xf numFmtId="196" fontId="26" fillId="0" borderId="14" xfId="41" applyNumberFormat="1" applyFont="1" applyFill="1" applyBorder="1" applyAlignment="1">
      <alignment/>
    </xf>
    <xf numFmtId="196" fontId="26" fillId="0" borderId="11" xfId="41" applyNumberFormat="1" applyFont="1" applyBorder="1" applyAlignment="1">
      <alignment/>
    </xf>
    <xf numFmtId="0" fontId="26" fillId="29" borderId="11" xfId="0" applyFont="1" applyFill="1" applyBorder="1" applyAlignment="1">
      <alignment/>
    </xf>
    <xf numFmtId="196" fontId="0" fillId="29" borderId="11" xfId="41" applyNumberFormat="1" applyFont="1" applyFill="1" applyBorder="1" applyAlignment="1">
      <alignment/>
    </xf>
    <xf numFmtId="196" fontId="26" fillId="29" borderId="11" xfId="41" applyNumberFormat="1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139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42.00390625" style="2" bestFit="1" customWidth="1"/>
    <col min="4" max="4" width="19.7109375" style="2" customWidth="1"/>
    <col min="5" max="5" width="13.00390625" style="0" bestFit="1" customWidth="1"/>
    <col min="6" max="6" width="14.00390625" style="0" bestFit="1" customWidth="1"/>
    <col min="7" max="8" width="13.00390625" style="0" bestFit="1" customWidth="1"/>
    <col min="9" max="12" width="11.7109375" style="0" bestFit="1" customWidth="1"/>
  </cols>
  <sheetData>
    <row r="1" spans="3:4" ht="15">
      <c r="C1" s="1" t="s">
        <v>136</v>
      </c>
      <c r="D1" s="1"/>
    </row>
    <row r="2" spans="3:4" ht="15">
      <c r="C2" s="1"/>
      <c r="D2" s="1"/>
    </row>
    <row r="3" spans="3:4" ht="15">
      <c r="C3" s="1" t="s">
        <v>18</v>
      </c>
      <c r="D3" s="1"/>
    </row>
    <row r="4" spans="3:12" ht="15">
      <c r="C4" s="1"/>
      <c r="D4" s="51" t="s">
        <v>139</v>
      </c>
      <c r="E4" s="41" t="s">
        <v>116</v>
      </c>
      <c r="F4" s="13" t="s">
        <v>12</v>
      </c>
      <c r="G4" s="41" t="s">
        <v>13</v>
      </c>
      <c r="H4" s="13" t="s">
        <v>14</v>
      </c>
      <c r="I4" s="41" t="s">
        <v>117</v>
      </c>
      <c r="J4" s="13" t="s">
        <v>137</v>
      </c>
      <c r="K4" s="41" t="s">
        <v>138</v>
      </c>
      <c r="L4" s="13" t="s">
        <v>11</v>
      </c>
    </row>
    <row r="5" spans="4:12" ht="12.75">
      <c r="D5" s="52"/>
      <c r="E5" s="45"/>
      <c r="F5" s="46"/>
      <c r="G5" s="45"/>
      <c r="H5" s="46"/>
      <c r="I5" s="45"/>
      <c r="J5" s="46"/>
      <c r="K5" s="45"/>
      <c r="L5" s="46"/>
    </row>
    <row r="6" spans="1:12" ht="12.75">
      <c r="A6" s="5"/>
      <c r="B6" s="6"/>
      <c r="C6" s="4" t="s">
        <v>0</v>
      </c>
      <c r="D6" s="52"/>
      <c r="E6" s="45"/>
      <c r="F6" s="46"/>
      <c r="G6" s="45"/>
      <c r="H6" s="46"/>
      <c r="I6" s="45"/>
      <c r="J6" s="46"/>
      <c r="K6" s="45"/>
      <c r="L6" s="46"/>
    </row>
    <row r="7" spans="1:12" ht="12.75">
      <c r="A7" s="10"/>
      <c r="B7" s="10"/>
      <c r="C7" s="42"/>
      <c r="D7" s="52"/>
      <c r="E7" s="45"/>
      <c r="F7" s="46"/>
      <c r="G7" s="45"/>
      <c r="H7" s="46"/>
      <c r="I7" s="45"/>
      <c r="J7" s="46"/>
      <c r="K7" s="45"/>
      <c r="L7" s="46"/>
    </row>
    <row r="8" spans="1:12" ht="12.75">
      <c r="A8" s="10">
        <v>3100</v>
      </c>
      <c r="B8" s="10">
        <v>3100</v>
      </c>
      <c r="C8" s="3" t="s">
        <v>36</v>
      </c>
      <c r="D8" s="52">
        <f>SUM(E8:L8)</f>
        <v>0</v>
      </c>
      <c r="E8" s="45">
        <f>'HS'!G8</f>
        <v>0</v>
      </c>
      <c r="F8" s="46">
        <f>Fotball!G8</f>
        <v>0</v>
      </c>
      <c r="G8" s="45">
        <f>Håndball!G8</f>
        <v>0</v>
      </c>
      <c r="H8" s="46">
        <f>Bandy!G8</f>
        <v>0</v>
      </c>
      <c r="I8" s="45">
        <f>Hopp!G8</f>
        <v>0</v>
      </c>
      <c r="J8" s="46">
        <f>Softball!G8</f>
        <v>0</v>
      </c>
      <c r="K8" s="45">
        <f>Alpint!G8</f>
        <v>0</v>
      </c>
      <c r="L8" s="46">
        <f>Langrenn!G8</f>
        <v>0</v>
      </c>
    </row>
    <row r="9" spans="1:12" ht="12.75">
      <c r="A9" s="10">
        <v>3120</v>
      </c>
      <c r="B9" s="10">
        <v>3120</v>
      </c>
      <c r="C9" s="3" t="s">
        <v>37</v>
      </c>
      <c r="D9" s="52">
        <f aca="true" t="shared" si="0" ref="D9:D72">SUM(E9:L9)</f>
        <v>565000</v>
      </c>
      <c r="E9" s="45">
        <f>'HS'!G9</f>
        <v>100000</v>
      </c>
      <c r="F9" s="46">
        <f>Fotball!G9</f>
        <v>300000</v>
      </c>
      <c r="G9" s="45">
        <f>Håndball!G9</f>
        <v>30000</v>
      </c>
      <c r="H9" s="46">
        <f>Bandy!G9</f>
        <v>25000</v>
      </c>
      <c r="I9" s="45">
        <f>Hopp!G9</f>
        <v>0</v>
      </c>
      <c r="J9" s="46">
        <f>Softball!G9</f>
        <v>0</v>
      </c>
      <c r="K9" s="45">
        <f>Alpint!G9</f>
        <v>0</v>
      </c>
      <c r="L9" s="46">
        <f>Langrenn!G9</f>
        <v>110000</v>
      </c>
    </row>
    <row r="10" spans="1:12" ht="12.75">
      <c r="A10" s="10">
        <v>3125</v>
      </c>
      <c r="B10" s="10">
        <v>3125</v>
      </c>
      <c r="C10" s="3" t="s">
        <v>38</v>
      </c>
      <c r="D10" s="52">
        <f t="shared" si="0"/>
        <v>10000</v>
      </c>
      <c r="E10" s="45">
        <f>'HS'!G10</f>
        <v>0</v>
      </c>
      <c r="F10" s="46">
        <f>Fotball!G10</f>
        <v>0</v>
      </c>
      <c r="G10" s="45">
        <f>Håndball!G10</f>
        <v>0</v>
      </c>
      <c r="H10" s="46">
        <f>Bandy!G10</f>
        <v>10000</v>
      </c>
      <c r="I10" s="45">
        <f>Hopp!G10</f>
        <v>0</v>
      </c>
      <c r="J10" s="46">
        <f>Softball!G10</f>
        <v>0</v>
      </c>
      <c r="K10" s="45">
        <f>Alpint!G10</f>
        <v>0</v>
      </c>
      <c r="L10" s="46">
        <f>Langrenn!G10</f>
        <v>0</v>
      </c>
    </row>
    <row r="11" spans="1:12" ht="12.75">
      <c r="A11" s="10">
        <v>3130</v>
      </c>
      <c r="B11" s="10">
        <v>3130</v>
      </c>
      <c r="C11" s="3" t="s">
        <v>39</v>
      </c>
      <c r="D11" s="52">
        <f t="shared" si="0"/>
        <v>1457000</v>
      </c>
      <c r="E11" s="45">
        <f>'HS'!G11</f>
        <v>1200000</v>
      </c>
      <c r="F11" s="46">
        <f>Fotball!G11</f>
        <v>0</v>
      </c>
      <c r="G11" s="45">
        <f>Håndball!G11</f>
        <v>0</v>
      </c>
      <c r="H11" s="46">
        <f>Bandy!G11</f>
        <v>230000</v>
      </c>
      <c r="I11" s="45">
        <f>Hopp!G11</f>
        <v>0</v>
      </c>
      <c r="J11" s="46">
        <f>Softball!G11</f>
        <v>2000</v>
      </c>
      <c r="K11" s="45">
        <f>Alpint!G11</f>
        <v>0</v>
      </c>
      <c r="L11" s="46">
        <f>Langrenn!G11</f>
        <v>25000</v>
      </c>
    </row>
    <row r="12" spans="1:12" ht="12.75">
      <c r="A12" s="10">
        <v>3200</v>
      </c>
      <c r="B12" s="10">
        <v>3200</v>
      </c>
      <c r="C12" s="3" t="s">
        <v>40</v>
      </c>
      <c r="D12" s="52">
        <f t="shared" si="0"/>
        <v>0</v>
      </c>
      <c r="E12" s="45">
        <f>'HS'!G12</f>
        <v>0</v>
      </c>
      <c r="F12" s="46">
        <f>Fotball!G12</f>
        <v>0</v>
      </c>
      <c r="G12" s="45">
        <f>Håndball!G12</f>
        <v>0</v>
      </c>
      <c r="H12" s="46">
        <f>Bandy!G12</f>
        <v>0</v>
      </c>
      <c r="I12" s="45">
        <f>Hopp!G12</f>
        <v>0</v>
      </c>
      <c r="J12" s="46">
        <f>Softball!G12</f>
        <v>0</v>
      </c>
      <c r="K12" s="45">
        <f>Alpint!G12</f>
        <v>0</v>
      </c>
      <c r="L12" s="46">
        <f>Langrenn!G12</f>
        <v>0</v>
      </c>
    </row>
    <row r="13" spans="1:12" ht="12.75">
      <c r="A13" s="10">
        <v>3210</v>
      </c>
      <c r="B13" s="10">
        <v>3210</v>
      </c>
      <c r="C13" s="3" t="s">
        <v>41</v>
      </c>
      <c r="D13" s="52">
        <f t="shared" si="0"/>
        <v>5928731</v>
      </c>
      <c r="E13" s="45">
        <f>'HS'!G13</f>
        <v>170000</v>
      </c>
      <c r="F13" s="46">
        <f>Fotball!G13</f>
        <v>3700000</v>
      </c>
      <c r="G13" s="45">
        <f>Håndball!G13</f>
        <v>1072400</v>
      </c>
      <c r="H13" s="46">
        <f>Bandy!G13</f>
        <v>557400</v>
      </c>
      <c r="I13" s="45">
        <f>Hopp!G13</f>
        <v>5400</v>
      </c>
      <c r="J13" s="46">
        <f>Softball!G13</f>
        <v>25000</v>
      </c>
      <c r="K13" s="45">
        <f>Alpint!G13</f>
        <v>18000</v>
      </c>
      <c r="L13" s="46">
        <f>Langrenn!G13</f>
        <v>380531</v>
      </c>
    </row>
    <row r="14" spans="1:12" ht="12.75">
      <c r="A14" s="10">
        <v>3215</v>
      </c>
      <c r="B14" s="10">
        <v>3215</v>
      </c>
      <c r="C14" s="3" t="s">
        <v>42</v>
      </c>
      <c r="D14" s="52">
        <f t="shared" si="0"/>
        <v>800000</v>
      </c>
      <c r="E14" s="45">
        <f>'HS'!G14</f>
        <v>0</v>
      </c>
      <c r="F14" s="46">
        <f>Fotball!G14</f>
        <v>800000</v>
      </c>
      <c r="G14" s="45">
        <f>Håndball!G14</f>
        <v>0</v>
      </c>
      <c r="H14" s="46">
        <f>Bandy!G14</f>
        <v>0</v>
      </c>
      <c r="I14" s="45">
        <f>Hopp!G14</f>
        <v>0</v>
      </c>
      <c r="J14" s="46">
        <f>Softball!G14</f>
        <v>0</v>
      </c>
      <c r="K14" s="45">
        <f>Alpint!G14</f>
        <v>0</v>
      </c>
      <c r="L14" s="46">
        <f>Langrenn!G14</f>
        <v>0</v>
      </c>
    </row>
    <row r="15" spans="1:12" ht="12.75">
      <c r="A15" s="10">
        <v>3217</v>
      </c>
      <c r="B15" s="10">
        <v>3217</v>
      </c>
      <c r="C15" s="3" t="s">
        <v>43</v>
      </c>
      <c r="D15" s="52">
        <f t="shared" si="0"/>
        <v>1900000</v>
      </c>
      <c r="E15" s="45">
        <f>'HS'!G15</f>
        <v>0</v>
      </c>
      <c r="F15" s="46">
        <f>Fotball!G15</f>
        <v>1900000</v>
      </c>
      <c r="G15" s="45">
        <f>Håndball!G15</f>
        <v>0</v>
      </c>
      <c r="H15" s="46">
        <f>Bandy!G15</f>
        <v>0</v>
      </c>
      <c r="I15" s="45">
        <f>Hopp!G15</f>
        <v>0</v>
      </c>
      <c r="J15" s="46">
        <f>Softball!G15</f>
        <v>0</v>
      </c>
      <c r="K15" s="45">
        <f>Alpint!G15</f>
        <v>0</v>
      </c>
      <c r="L15" s="46">
        <f>Langrenn!G15</f>
        <v>0</v>
      </c>
    </row>
    <row r="16" spans="1:12" ht="12.75">
      <c r="A16" s="10">
        <v>3218</v>
      </c>
      <c r="B16" s="10">
        <v>3218</v>
      </c>
      <c r="C16" s="3" t="s">
        <v>44</v>
      </c>
      <c r="D16" s="52">
        <f t="shared" si="0"/>
        <v>1190000</v>
      </c>
      <c r="E16" s="45">
        <f>'HS'!G16</f>
        <v>0</v>
      </c>
      <c r="F16" s="46">
        <f>Fotball!G16</f>
        <v>1100000</v>
      </c>
      <c r="G16" s="45">
        <f>Håndball!G16</f>
        <v>0</v>
      </c>
      <c r="H16" s="46">
        <f>Bandy!G16</f>
        <v>0</v>
      </c>
      <c r="I16" s="45">
        <f>Hopp!G16</f>
        <v>0</v>
      </c>
      <c r="J16" s="46">
        <f>Softball!G16</f>
        <v>0</v>
      </c>
      <c r="K16" s="45">
        <f>Alpint!G16</f>
        <v>0</v>
      </c>
      <c r="L16" s="46">
        <f>Langrenn!G16</f>
        <v>90000</v>
      </c>
    </row>
    <row r="17" spans="1:12" ht="12.75">
      <c r="A17" s="10">
        <v>3220</v>
      </c>
      <c r="B17" s="10">
        <v>3220</v>
      </c>
      <c r="C17" s="3" t="s">
        <v>45</v>
      </c>
      <c r="D17" s="52">
        <f t="shared" si="0"/>
        <v>1300000</v>
      </c>
      <c r="E17" s="45">
        <f>'HS'!G17</f>
        <v>1300000</v>
      </c>
      <c r="F17" s="46">
        <f>Fotball!G17</f>
        <v>0</v>
      </c>
      <c r="G17" s="45">
        <f>Håndball!G17</f>
        <v>0</v>
      </c>
      <c r="H17" s="46">
        <f>Bandy!G17</f>
        <v>0</v>
      </c>
      <c r="I17" s="45">
        <f>Hopp!G17</f>
        <v>0</v>
      </c>
      <c r="J17" s="46">
        <f>Softball!G17</f>
        <v>0</v>
      </c>
      <c r="K17" s="45">
        <f>Alpint!G17</f>
        <v>0</v>
      </c>
      <c r="L17" s="46">
        <f>Langrenn!G17</f>
        <v>0</v>
      </c>
    </row>
    <row r="18" spans="1:12" ht="12.75">
      <c r="A18" s="10">
        <v>3320</v>
      </c>
      <c r="B18" s="10">
        <v>3320</v>
      </c>
      <c r="C18" s="3" t="s">
        <v>46</v>
      </c>
      <c r="D18" s="52">
        <f t="shared" si="0"/>
        <v>820000</v>
      </c>
      <c r="E18" s="45">
        <f>'HS'!G18</f>
        <v>0</v>
      </c>
      <c r="F18" s="46">
        <f>Fotball!G18</f>
        <v>700000</v>
      </c>
      <c r="G18" s="45">
        <f>Håndball!G18</f>
        <v>0</v>
      </c>
      <c r="H18" s="46">
        <f>Bandy!G18</f>
        <v>100000</v>
      </c>
      <c r="I18" s="45">
        <f>Hopp!G18</f>
        <v>0</v>
      </c>
      <c r="J18" s="46">
        <f>Softball!G18</f>
        <v>0</v>
      </c>
      <c r="K18" s="45">
        <f>Alpint!G18</f>
        <v>0</v>
      </c>
      <c r="L18" s="46">
        <f>Langrenn!G18</f>
        <v>20000</v>
      </c>
    </row>
    <row r="19" spans="1:12" ht="12.75">
      <c r="A19" s="10">
        <v>3321</v>
      </c>
      <c r="B19" s="10">
        <v>3321</v>
      </c>
      <c r="C19" s="3" t="s">
        <v>47</v>
      </c>
      <c r="D19" s="52">
        <f t="shared" si="0"/>
        <v>280000</v>
      </c>
      <c r="E19" s="45">
        <f>'HS'!G19</f>
        <v>0</v>
      </c>
      <c r="F19" s="46">
        <f>Fotball!G19</f>
        <v>50000</v>
      </c>
      <c r="G19" s="45">
        <f>Håndball!G19</f>
        <v>230000</v>
      </c>
      <c r="H19" s="46">
        <f>Bandy!G19</f>
        <v>0</v>
      </c>
      <c r="I19" s="45">
        <f>Hopp!G19</f>
        <v>0</v>
      </c>
      <c r="J19" s="46">
        <f>Softball!G19</f>
        <v>0</v>
      </c>
      <c r="K19" s="45">
        <f>Alpint!G19</f>
        <v>0</v>
      </c>
      <c r="L19" s="46">
        <f>Langrenn!G19</f>
        <v>0</v>
      </c>
    </row>
    <row r="20" spans="1:12" ht="12.75">
      <c r="A20" s="10">
        <v>3325</v>
      </c>
      <c r="B20" s="10">
        <v>3325</v>
      </c>
      <c r="C20" s="3" t="s">
        <v>15</v>
      </c>
      <c r="D20" s="52">
        <f t="shared" si="0"/>
        <v>413900</v>
      </c>
      <c r="E20" s="45">
        <f>'HS'!G20</f>
        <v>40000</v>
      </c>
      <c r="F20" s="46">
        <f>Fotball!G20</f>
        <v>250000</v>
      </c>
      <c r="G20" s="45">
        <f>Håndball!G20</f>
        <v>50000</v>
      </c>
      <c r="H20" s="46">
        <f>Bandy!G20</f>
        <v>50000</v>
      </c>
      <c r="I20" s="45">
        <f>Hopp!G20</f>
        <v>1600</v>
      </c>
      <c r="J20" s="46">
        <f>Softball!G20</f>
        <v>0</v>
      </c>
      <c r="K20" s="45">
        <f>Alpint!G20</f>
        <v>0</v>
      </c>
      <c r="L20" s="46">
        <f>Langrenn!G20</f>
        <v>22300</v>
      </c>
    </row>
    <row r="21" spans="1:12" ht="12.75">
      <c r="A21" s="10">
        <v>3350</v>
      </c>
      <c r="B21" s="10">
        <v>3350</v>
      </c>
      <c r="C21" s="3" t="s">
        <v>48</v>
      </c>
      <c r="D21" s="52">
        <f t="shared" si="0"/>
        <v>200800</v>
      </c>
      <c r="E21" s="45">
        <f>'HS'!G21</f>
        <v>0</v>
      </c>
      <c r="F21" s="46">
        <f>Fotball!G21</f>
        <v>50000</v>
      </c>
      <c r="G21" s="45">
        <f>Håndball!G21</f>
        <v>150000</v>
      </c>
      <c r="H21" s="46">
        <f>Bandy!G21</f>
        <v>0</v>
      </c>
      <c r="I21" s="45">
        <f>Hopp!G21</f>
        <v>0</v>
      </c>
      <c r="J21" s="46">
        <f>Softball!G21</f>
        <v>800</v>
      </c>
      <c r="K21" s="45">
        <f>Alpint!G21</f>
        <v>0</v>
      </c>
      <c r="L21" s="46">
        <f>Langrenn!G21</f>
        <v>0</v>
      </c>
    </row>
    <row r="22" spans="1:12" ht="12.75">
      <c r="A22" s="10">
        <v>3360</v>
      </c>
      <c r="B22" s="10">
        <v>3360</v>
      </c>
      <c r="C22" s="3" t="s">
        <v>49</v>
      </c>
      <c r="D22" s="52">
        <f t="shared" si="0"/>
        <v>0</v>
      </c>
      <c r="E22" s="45">
        <f>'HS'!G22</f>
        <v>0</v>
      </c>
      <c r="F22" s="46">
        <f>Fotball!G22</f>
        <v>0</v>
      </c>
      <c r="G22" s="45">
        <f>Håndball!G22</f>
        <v>0</v>
      </c>
      <c r="H22" s="46">
        <f>Bandy!G22</f>
        <v>0</v>
      </c>
      <c r="I22" s="45">
        <f>Hopp!G22</f>
        <v>0</v>
      </c>
      <c r="J22" s="46">
        <f>Softball!G22</f>
        <v>0</v>
      </c>
      <c r="K22" s="45">
        <f>Alpint!G22</f>
        <v>0</v>
      </c>
      <c r="L22" s="46">
        <f>Langrenn!G22</f>
        <v>0</v>
      </c>
    </row>
    <row r="23" spans="1:12" ht="12.75">
      <c r="A23" s="10">
        <v>3440</v>
      </c>
      <c r="B23" s="10">
        <v>3440</v>
      </c>
      <c r="C23" s="3" t="s">
        <v>19</v>
      </c>
      <c r="D23" s="52">
        <f t="shared" si="0"/>
        <v>0</v>
      </c>
      <c r="E23" s="45">
        <f>'HS'!G23</f>
        <v>0</v>
      </c>
      <c r="F23" s="46">
        <f>Fotball!G23</f>
        <v>0</v>
      </c>
      <c r="G23" s="45">
        <f>Håndball!G23</f>
        <v>0</v>
      </c>
      <c r="H23" s="46">
        <f>Bandy!G23</f>
        <v>0</v>
      </c>
      <c r="I23" s="45">
        <f>Hopp!G23</f>
        <v>0</v>
      </c>
      <c r="J23" s="46">
        <f>Softball!G23</f>
        <v>0</v>
      </c>
      <c r="K23" s="45">
        <f>Alpint!G23</f>
        <v>0</v>
      </c>
      <c r="L23" s="46">
        <f>Langrenn!G23</f>
        <v>0</v>
      </c>
    </row>
    <row r="24" spans="1:12" ht="12.75">
      <c r="A24" s="10">
        <v>3500</v>
      </c>
      <c r="B24" s="10">
        <v>3500</v>
      </c>
      <c r="C24" s="3" t="s">
        <v>16</v>
      </c>
      <c r="D24" s="52">
        <f t="shared" si="0"/>
        <v>0</v>
      </c>
      <c r="E24" s="45">
        <f>'HS'!G24</f>
        <v>0</v>
      </c>
      <c r="F24" s="46">
        <f>Fotball!G24</f>
        <v>0</v>
      </c>
      <c r="G24" s="45">
        <f>Håndball!G24</f>
        <v>0</v>
      </c>
      <c r="H24" s="46">
        <f>Bandy!G24</f>
        <v>0</v>
      </c>
      <c r="I24" s="45">
        <f>Hopp!G24</f>
        <v>0</v>
      </c>
      <c r="J24" s="46">
        <f>Softball!G24</f>
        <v>0</v>
      </c>
      <c r="K24" s="45">
        <f>Alpint!G24</f>
        <v>0</v>
      </c>
      <c r="L24" s="46">
        <f>Langrenn!G24</f>
        <v>0</v>
      </c>
    </row>
    <row r="25" spans="1:12" ht="12.75">
      <c r="A25" s="10">
        <v>3605</v>
      </c>
      <c r="B25" s="10">
        <v>3605</v>
      </c>
      <c r="C25" s="3" t="s">
        <v>50</v>
      </c>
      <c r="D25" s="52">
        <f t="shared" si="0"/>
        <v>0</v>
      </c>
      <c r="E25" s="45">
        <f>'HS'!G25</f>
        <v>0</v>
      </c>
      <c r="F25" s="46">
        <f>Fotball!G25</f>
        <v>0</v>
      </c>
      <c r="G25" s="45">
        <f>Håndball!G25</f>
        <v>0</v>
      </c>
      <c r="H25" s="46">
        <f>Bandy!G25</f>
        <v>0</v>
      </c>
      <c r="I25" s="45">
        <f>Hopp!G25</f>
        <v>0</v>
      </c>
      <c r="J25" s="46">
        <f>Softball!G25</f>
        <v>0</v>
      </c>
      <c r="K25" s="45">
        <f>Alpint!G25</f>
        <v>0</v>
      </c>
      <c r="L25" s="46">
        <f>Langrenn!G25</f>
        <v>0</v>
      </c>
    </row>
    <row r="26" spans="1:12" ht="12.75">
      <c r="A26" s="10">
        <v>3610</v>
      </c>
      <c r="B26" s="10">
        <v>3610</v>
      </c>
      <c r="C26" s="3" t="s">
        <v>51</v>
      </c>
      <c r="D26" s="52">
        <f t="shared" si="0"/>
        <v>132000</v>
      </c>
      <c r="E26" s="45">
        <f>'HS'!G26</f>
        <v>132000</v>
      </c>
      <c r="F26" s="46">
        <f>Fotball!G26</f>
        <v>0</v>
      </c>
      <c r="G26" s="45">
        <f>Håndball!G26</f>
        <v>0</v>
      </c>
      <c r="H26" s="46">
        <f>Bandy!G26</f>
        <v>0</v>
      </c>
      <c r="I26" s="45">
        <f>Hopp!G26</f>
        <v>0</v>
      </c>
      <c r="J26" s="46">
        <f>Softball!G26</f>
        <v>0</v>
      </c>
      <c r="K26" s="45">
        <f>Alpint!G26</f>
        <v>0</v>
      </c>
      <c r="L26" s="46">
        <f>Langrenn!G26</f>
        <v>0</v>
      </c>
    </row>
    <row r="27" spans="1:12" ht="12.75">
      <c r="A27" s="10"/>
      <c r="B27" s="10"/>
      <c r="C27" s="7" t="s">
        <v>3</v>
      </c>
      <c r="D27" s="53">
        <f t="shared" si="0"/>
        <v>14997431</v>
      </c>
      <c r="E27" s="47">
        <f>'HS'!G27</f>
        <v>2942000</v>
      </c>
      <c r="F27" s="38">
        <f>Fotball!G27</f>
        <v>8850000</v>
      </c>
      <c r="G27" s="47">
        <f>Håndball!G27</f>
        <v>1532400</v>
      </c>
      <c r="H27" s="38">
        <f>Bandy!G27</f>
        <v>972400</v>
      </c>
      <c r="I27" s="47">
        <f>Hopp!G27</f>
        <v>7000</v>
      </c>
      <c r="J27" s="38">
        <f>Softball!G27</f>
        <v>27800</v>
      </c>
      <c r="K27" s="47">
        <f>Alpint!G27</f>
        <v>18000</v>
      </c>
      <c r="L27" s="38">
        <f>Langrenn!G27</f>
        <v>647831</v>
      </c>
    </row>
    <row r="28" spans="1:12" ht="12.75">
      <c r="A28" s="10"/>
      <c r="B28" s="10"/>
      <c r="C28" s="3"/>
      <c r="D28" s="52">
        <f t="shared" si="0"/>
        <v>0</v>
      </c>
      <c r="E28" s="45">
        <f>'HS'!G28</f>
        <v>0</v>
      </c>
      <c r="F28" s="46">
        <f>Fotball!G28</f>
        <v>0</v>
      </c>
      <c r="G28" s="45">
        <f>Håndball!G28</f>
        <v>0</v>
      </c>
      <c r="H28" s="46">
        <f>Bandy!G28</f>
        <v>0</v>
      </c>
      <c r="I28" s="45">
        <f>Hopp!G28</f>
        <v>0</v>
      </c>
      <c r="J28" s="46">
        <f>Softball!G28</f>
        <v>0</v>
      </c>
      <c r="K28" s="45">
        <f>Alpint!G28</f>
        <v>0</v>
      </c>
      <c r="L28" s="46">
        <f>Langrenn!G28</f>
        <v>0</v>
      </c>
    </row>
    <row r="29" spans="1:12" ht="12.75">
      <c r="A29" s="10">
        <v>3240</v>
      </c>
      <c r="B29" s="10">
        <v>3240</v>
      </c>
      <c r="C29" s="3" t="s">
        <v>52</v>
      </c>
      <c r="D29" s="52">
        <f t="shared" si="0"/>
        <v>2389563</v>
      </c>
      <c r="E29" s="45">
        <f>'HS'!G29</f>
        <v>830000</v>
      </c>
      <c r="F29" s="46">
        <f>Fotball!G29</f>
        <v>1449563</v>
      </c>
      <c r="G29" s="45">
        <f>Håndball!G29</f>
        <v>70000</v>
      </c>
      <c r="H29" s="46">
        <f>Bandy!G29</f>
        <v>0</v>
      </c>
      <c r="I29" s="45">
        <f>Hopp!G29</f>
        <v>40000</v>
      </c>
      <c r="J29" s="46">
        <f>Softball!G29</f>
        <v>0</v>
      </c>
      <c r="K29" s="45">
        <f>Alpint!G29</f>
        <v>0</v>
      </c>
      <c r="L29" s="46">
        <f>Langrenn!G29</f>
        <v>0</v>
      </c>
    </row>
    <row r="30" spans="1:12" ht="12.75">
      <c r="A30" s="10">
        <v>3441</v>
      </c>
      <c r="B30" s="10">
        <v>3441</v>
      </c>
      <c r="C30" s="3" t="s">
        <v>53</v>
      </c>
      <c r="D30" s="52">
        <f t="shared" si="0"/>
        <v>897305</v>
      </c>
      <c r="E30" s="45">
        <f>'HS'!G30</f>
        <v>200000</v>
      </c>
      <c r="F30" s="46">
        <f>Fotball!G30</f>
        <v>450000</v>
      </c>
      <c r="G30" s="45">
        <f>Håndball!G30</f>
        <v>103800</v>
      </c>
      <c r="H30" s="46">
        <f>Bandy!G30</f>
        <v>66000</v>
      </c>
      <c r="I30" s="45">
        <f>Hopp!G30</f>
        <v>2200</v>
      </c>
      <c r="J30" s="46">
        <f>Softball!G30</f>
        <v>0</v>
      </c>
      <c r="K30" s="45">
        <f>Alpint!G30</f>
        <v>5305</v>
      </c>
      <c r="L30" s="46">
        <f>Langrenn!G30</f>
        <v>70000</v>
      </c>
    </row>
    <row r="31" spans="1:12" ht="12.75">
      <c r="A31" s="10">
        <v>3461</v>
      </c>
      <c r="B31" s="10">
        <v>3461</v>
      </c>
      <c r="C31" s="3" t="s">
        <v>54</v>
      </c>
      <c r="D31" s="52">
        <f t="shared" si="0"/>
        <v>1707046</v>
      </c>
      <c r="E31" s="45">
        <f>'HS'!G31</f>
        <v>450000</v>
      </c>
      <c r="F31" s="46">
        <f>Fotball!G31</f>
        <v>450000</v>
      </c>
      <c r="G31" s="45">
        <f>Håndball!G31</f>
        <v>114232</v>
      </c>
      <c r="H31" s="46">
        <f>Bandy!G31</f>
        <v>570000</v>
      </c>
      <c r="I31" s="45">
        <f>Hopp!G31</f>
        <v>12862</v>
      </c>
      <c r="J31" s="46">
        <f>Softball!G31</f>
        <v>13000</v>
      </c>
      <c r="K31" s="45">
        <f>Alpint!G31</f>
        <v>16952</v>
      </c>
      <c r="L31" s="46">
        <f>Langrenn!G31</f>
        <v>80000</v>
      </c>
    </row>
    <row r="32" spans="1:12" ht="12.75">
      <c r="A32" s="10">
        <v>3630</v>
      </c>
      <c r="B32" s="10">
        <v>3630</v>
      </c>
      <c r="C32" s="3" t="s">
        <v>55</v>
      </c>
      <c r="D32" s="52">
        <f t="shared" si="0"/>
        <v>0</v>
      </c>
      <c r="E32" s="45">
        <f>'HS'!G32</f>
        <v>0</v>
      </c>
      <c r="F32" s="46">
        <f>Fotball!G32</f>
        <v>0</v>
      </c>
      <c r="G32" s="45">
        <f>Håndball!G32</f>
        <v>0</v>
      </c>
      <c r="H32" s="46">
        <f>Bandy!G32</f>
        <v>0</v>
      </c>
      <c r="I32" s="45">
        <f>Hopp!G32</f>
        <v>0</v>
      </c>
      <c r="J32" s="46">
        <f>Softball!G32</f>
        <v>0</v>
      </c>
      <c r="K32" s="45">
        <f>Alpint!G32</f>
        <v>0</v>
      </c>
      <c r="L32" s="46">
        <f>Langrenn!G32</f>
        <v>0</v>
      </c>
    </row>
    <row r="33" spans="1:12" ht="12.75">
      <c r="A33" s="10">
        <v>3800</v>
      </c>
      <c r="B33" s="10">
        <v>3800</v>
      </c>
      <c r="C33" s="3" t="s">
        <v>125</v>
      </c>
      <c r="D33" s="52">
        <f t="shared" si="0"/>
        <v>0</v>
      </c>
      <c r="E33" s="45">
        <f>'HS'!G33</f>
        <v>0</v>
      </c>
      <c r="F33" s="46">
        <f>Fotball!G33</f>
        <v>0</v>
      </c>
      <c r="G33" s="45">
        <f>Håndball!G33</f>
        <v>0</v>
      </c>
      <c r="H33" s="46">
        <f>Bandy!G33</f>
        <v>0</v>
      </c>
      <c r="I33" s="45">
        <f>Hopp!G33</f>
        <v>0</v>
      </c>
      <c r="J33" s="46">
        <f>Softball!G33</f>
        <v>0</v>
      </c>
      <c r="K33" s="45">
        <f>Alpint!G33</f>
        <v>0</v>
      </c>
      <c r="L33" s="46">
        <f>Langrenn!G33</f>
        <v>0</v>
      </c>
    </row>
    <row r="34" spans="1:12" ht="12.75">
      <c r="A34" s="10">
        <v>3990</v>
      </c>
      <c r="B34" s="10">
        <v>3990</v>
      </c>
      <c r="C34" s="3" t="s">
        <v>56</v>
      </c>
      <c r="D34" s="52">
        <f t="shared" si="0"/>
        <v>73500</v>
      </c>
      <c r="E34" s="45">
        <f>'HS'!G34</f>
        <v>60000</v>
      </c>
      <c r="F34" s="46">
        <f>Fotball!G34</f>
        <v>0</v>
      </c>
      <c r="G34" s="45">
        <f>Håndball!G34</f>
        <v>13500</v>
      </c>
      <c r="H34" s="46">
        <f>Bandy!G34</f>
        <v>0</v>
      </c>
      <c r="I34" s="45">
        <f>Hopp!G34</f>
        <v>0</v>
      </c>
      <c r="J34" s="46">
        <f>Softball!G34</f>
        <v>0</v>
      </c>
      <c r="K34" s="45">
        <f>Alpint!G34</f>
        <v>0</v>
      </c>
      <c r="L34" s="46">
        <f>Langrenn!G34</f>
        <v>0</v>
      </c>
    </row>
    <row r="35" spans="1:12" ht="12.75">
      <c r="A35" s="10">
        <v>3995</v>
      </c>
      <c r="B35" s="10">
        <v>3995</v>
      </c>
      <c r="C35" s="3" t="s">
        <v>20</v>
      </c>
      <c r="D35" s="52">
        <f t="shared" si="0"/>
        <v>0</v>
      </c>
      <c r="E35" s="45">
        <f>'HS'!G35</f>
        <v>0</v>
      </c>
      <c r="F35" s="46">
        <f>Fotball!G35</f>
        <v>0</v>
      </c>
      <c r="G35" s="45">
        <f>Håndball!G35</f>
        <v>0</v>
      </c>
      <c r="H35" s="46">
        <f>Bandy!G35</f>
        <v>0</v>
      </c>
      <c r="I35" s="45">
        <f>Hopp!G35</f>
        <v>0</v>
      </c>
      <c r="J35" s="46">
        <f>Softball!G35</f>
        <v>0</v>
      </c>
      <c r="K35" s="45">
        <f>Alpint!G35</f>
        <v>0</v>
      </c>
      <c r="L35" s="46">
        <f>Langrenn!G35</f>
        <v>0</v>
      </c>
    </row>
    <row r="36" spans="1:12" ht="12.75">
      <c r="A36" s="10"/>
      <c r="B36" s="10"/>
      <c r="C36" s="7" t="s">
        <v>9</v>
      </c>
      <c r="D36" s="53">
        <f t="shared" si="0"/>
        <v>5067414</v>
      </c>
      <c r="E36" s="47">
        <f>'HS'!G36</f>
        <v>1540000</v>
      </c>
      <c r="F36" s="38">
        <f>Fotball!G36</f>
        <v>2349563</v>
      </c>
      <c r="G36" s="47">
        <f>Håndball!G36</f>
        <v>301532</v>
      </c>
      <c r="H36" s="38">
        <f>Bandy!G36</f>
        <v>636000</v>
      </c>
      <c r="I36" s="47">
        <f>Hopp!G36</f>
        <v>55062</v>
      </c>
      <c r="J36" s="38">
        <f>Softball!G36</f>
        <v>13000</v>
      </c>
      <c r="K36" s="47">
        <f>Alpint!G36</f>
        <v>22257</v>
      </c>
      <c r="L36" s="38">
        <f>Langrenn!G36</f>
        <v>150000</v>
      </c>
    </row>
    <row r="37" spans="1:12" ht="12.75">
      <c r="A37" s="9"/>
      <c r="B37" s="9"/>
      <c r="C37" s="7" t="s">
        <v>1</v>
      </c>
      <c r="D37" s="53">
        <f t="shared" si="0"/>
        <v>20064845</v>
      </c>
      <c r="E37" s="47">
        <f>'HS'!G37</f>
        <v>4482000</v>
      </c>
      <c r="F37" s="38">
        <f>Fotball!G37</f>
        <v>11199563</v>
      </c>
      <c r="G37" s="47">
        <f>Håndball!G37</f>
        <v>1833932</v>
      </c>
      <c r="H37" s="38">
        <f>Bandy!G37</f>
        <v>1608400</v>
      </c>
      <c r="I37" s="47">
        <f>Hopp!G37</f>
        <v>62062</v>
      </c>
      <c r="J37" s="38">
        <f>Softball!G37</f>
        <v>40800</v>
      </c>
      <c r="K37" s="47">
        <f>Alpint!G37</f>
        <v>40257</v>
      </c>
      <c r="L37" s="38">
        <f>Langrenn!G37</f>
        <v>797831</v>
      </c>
    </row>
    <row r="38" spans="1:12" ht="12.75">
      <c r="A38" s="10"/>
      <c r="B38" s="10"/>
      <c r="C38" s="3"/>
      <c r="D38" s="52">
        <f t="shared" si="0"/>
        <v>0</v>
      </c>
      <c r="E38" s="45">
        <f>'HS'!G38</f>
        <v>0</v>
      </c>
      <c r="F38" s="46">
        <f>Fotball!G38</f>
        <v>0</v>
      </c>
      <c r="G38" s="45">
        <f>Håndball!G38</f>
        <v>0</v>
      </c>
      <c r="H38" s="46">
        <f>Bandy!G38</f>
        <v>0</v>
      </c>
      <c r="I38" s="45">
        <f>Hopp!G38</f>
        <v>0</v>
      </c>
      <c r="J38" s="46">
        <f>Softball!G38</f>
        <v>0</v>
      </c>
      <c r="K38" s="45">
        <f>Alpint!G38</f>
        <v>0</v>
      </c>
      <c r="L38" s="46">
        <f>Langrenn!G38</f>
        <v>0</v>
      </c>
    </row>
    <row r="39" spans="1:12" ht="12.75">
      <c r="A39" s="10">
        <v>4220</v>
      </c>
      <c r="B39" s="10">
        <v>4220</v>
      </c>
      <c r="C39" s="3" t="s">
        <v>58</v>
      </c>
      <c r="D39" s="52">
        <f t="shared" si="0"/>
        <v>797280</v>
      </c>
      <c r="E39" s="45">
        <f>'HS'!G39</f>
        <v>0</v>
      </c>
      <c r="F39" s="46">
        <f>Fotball!G39</f>
        <v>370000</v>
      </c>
      <c r="G39" s="45">
        <f>Håndball!G39</f>
        <v>239280</v>
      </c>
      <c r="H39" s="46">
        <f>Bandy!G39</f>
        <v>170000</v>
      </c>
      <c r="I39" s="45">
        <f>Hopp!G39</f>
        <v>0</v>
      </c>
      <c r="J39" s="46">
        <f>Softball!G39</f>
        <v>14000</v>
      </c>
      <c r="K39" s="45">
        <f>Alpint!G39</f>
        <v>0</v>
      </c>
      <c r="L39" s="46">
        <f>Langrenn!G39</f>
        <v>4000</v>
      </c>
    </row>
    <row r="40" spans="1:12" ht="12.75">
      <c r="A40" s="10">
        <v>4221</v>
      </c>
      <c r="B40" s="10">
        <v>4221</v>
      </c>
      <c r="C40" s="3" t="s">
        <v>21</v>
      </c>
      <c r="D40" s="52">
        <f t="shared" si="0"/>
        <v>60000</v>
      </c>
      <c r="E40" s="45">
        <f>'HS'!G40</f>
        <v>0</v>
      </c>
      <c r="F40" s="46">
        <f>Fotball!G40</f>
        <v>40000</v>
      </c>
      <c r="G40" s="45">
        <f>Håndball!G40</f>
        <v>20000</v>
      </c>
      <c r="H40" s="46">
        <f>Bandy!G40</f>
        <v>0</v>
      </c>
      <c r="I40" s="45">
        <f>Hopp!G40</f>
        <v>0</v>
      </c>
      <c r="J40" s="46">
        <f>Softball!G40</f>
        <v>0</v>
      </c>
      <c r="K40" s="45">
        <f>Alpint!G40</f>
        <v>0</v>
      </c>
      <c r="L40" s="46">
        <f>Langrenn!G40</f>
        <v>0</v>
      </c>
    </row>
    <row r="41" spans="1:12" ht="12.75">
      <c r="A41" s="10">
        <v>4230</v>
      </c>
      <c r="B41" s="10">
        <v>4230</v>
      </c>
      <c r="C41" s="3" t="s">
        <v>128</v>
      </c>
      <c r="D41" s="52">
        <f t="shared" si="0"/>
        <v>354000</v>
      </c>
      <c r="E41" s="45">
        <f>'HS'!G41</f>
        <v>0</v>
      </c>
      <c r="F41" s="46">
        <f>Fotball!G41</f>
        <v>60000</v>
      </c>
      <c r="G41" s="45">
        <f>Håndball!G41</f>
        <v>99000</v>
      </c>
      <c r="H41" s="46">
        <f>Bandy!G41</f>
        <v>160000</v>
      </c>
      <c r="I41" s="45">
        <f>Hopp!G41</f>
        <v>0</v>
      </c>
      <c r="J41" s="46">
        <f>Softball!G41</f>
        <v>0</v>
      </c>
      <c r="K41" s="45">
        <f>Alpint!G41</f>
        <v>10000</v>
      </c>
      <c r="L41" s="46">
        <f>Langrenn!G41</f>
        <v>25000</v>
      </c>
    </row>
    <row r="42" spans="1:12" ht="12.75">
      <c r="A42" s="10">
        <v>4241</v>
      </c>
      <c r="B42" s="10">
        <v>4241</v>
      </c>
      <c r="C42" s="3" t="s">
        <v>60</v>
      </c>
      <c r="D42" s="52">
        <f t="shared" si="0"/>
        <v>675000</v>
      </c>
      <c r="E42" s="45">
        <f>'HS'!G42</f>
        <v>0</v>
      </c>
      <c r="F42" s="46">
        <f>Fotball!G42</f>
        <v>450000</v>
      </c>
      <c r="G42" s="45">
        <f>Håndball!G42</f>
        <v>127000</v>
      </c>
      <c r="H42" s="46">
        <f>Bandy!G42</f>
        <v>60000</v>
      </c>
      <c r="I42" s="45">
        <f>Hopp!G42</f>
        <v>4000</v>
      </c>
      <c r="J42" s="46">
        <f>Softball!G42</f>
        <v>4000</v>
      </c>
      <c r="K42" s="45">
        <f>Alpint!G42</f>
        <v>0</v>
      </c>
      <c r="L42" s="46">
        <f>Langrenn!G42</f>
        <v>30000</v>
      </c>
    </row>
    <row r="43" spans="1:12" ht="12.75">
      <c r="A43" s="10">
        <v>4247</v>
      </c>
      <c r="B43" s="10">
        <v>4247</v>
      </c>
      <c r="C43" s="3" t="s">
        <v>22</v>
      </c>
      <c r="D43" s="52">
        <f t="shared" si="0"/>
        <v>240000</v>
      </c>
      <c r="E43" s="45">
        <f>'HS'!G43</f>
        <v>0</v>
      </c>
      <c r="F43" s="46">
        <f>Fotball!G43</f>
        <v>120000</v>
      </c>
      <c r="G43" s="45">
        <f>Håndball!G43</f>
        <v>0</v>
      </c>
      <c r="H43" s="46">
        <f>Bandy!G43</f>
        <v>0</v>
      </c>
      <c r="I43" s="45">
        <f>Hopp!G43</f>
        <v>0</v>
      </c>
      <c r="J43" s="46">
        <f>Softball!G43</f>
        <v>0</v>
      </c>
      <c r="K43" s="45">
        <f>Alpint!G43</f>
        <v>0</v>
      </c>
      <c r="L43" s="46">
        <f>Langrenn!G43</f>
        <v>120000</v>
      </c>
    </row>
    <row r="44" spans="1:12" ht="12.75">
      <c r="A44" s="10">
        <v>4280</v>
      </c>
      <c r="B44" s="10">
        <v>4280</v>
      </c>
      <c r="C44" s="3" t="s">
        <v>62</v>
      </c>
      <c r="D44" s="52">
        <f t="shared" si="0"/>
        <v>665300</v>
      </c>
      <c r="E44" s="45">
        <f>'HS'!G44</f>
        <v>0</v>
      </c>
      <c r="F44" s="46">
        <f>Fotball!G44</f>
        <v>400000</v>
      </c>
      <c r="G44" s="45">
        <f>Håndball!G44</f>
        <v>220300</v>
      </c>
      <c r="H44" s="46">
        <f>Bandy!G44</f>
        <v>45000</v>
      </c>
      <c r="I44" s="45">
        <f>Hopp!G44</f>
        <v>0</v>
      </c>
      <c r="J44" s="46">
        <f>Softball!G44</f>
        <v>0</v>
      </c>
      <c r="K44" s="45">
        <f>Alpint!G44</f>
        <v>0</v>
      </c>
      <c r="L44" s="46">
        <f>Langrenn!G44</f>
        <v>0</v>
      </c>
    </row>
    <row r="45" spans="1:12" ht="12.75">
      <c r="A45" s="10">
        <v>4800</v>
      </c>
      <c r="B45" s="10">
        <v>4800</v>
      </c>
      <c r="C45" s="3" t="s">
        <v>127</v>
      </c>
      <c r="D45" s="52">
        <f t="shared" si="0"/>
        <v>0</v>
      </c>
      <c r="E45" s="45">
        <f>'HS'!G45</f>
        <v>0</v>
      </c>
      <c r="F45" s="46">
        <f>Fotball!G45</f>
        <v>0</v>
      </c>
      <c r="G45" s="45">
        <f>Håndball!G45</f>
        <v>0</v>
      </c>
      <c r="H45" s="46">
        <f>Bandy!G45</f>
        <v>0</v>
      </c>
      <c r="I45" s="45">
        <f>Hopp!G45</f>
        <v>0</v>
      </c>
      <c r="J45" s="46">
        <f>Softball!G45</f>
        <v>0</v>
      </c>
      <c r="K45" s="45">
        <f>Alpint!G45</f>
        <v>0</v>
      </c>
      <c r="L45" s="46">
        <f>Langrenn!G45</f>
        <v>0</v>
      </c>
    </row>
    <row r="46" spans="1:12" ht="12.75">
      <c r="A46" s="10">
        <v>6550</v>
      </c>
      <c r="B46" s="10">
        <v>6550</v>
      </c>
      <c r="C46" s="3" t="s">
        <v>83</v>
      </c>
      <c r="D46" s="52">
        <f t="shared" si="0"/>
        <v>906000</v>
      </c>
      <c r="E46" s="45">
        <f>'HS'!G46</f>
        <v>30000</v>
      </c>
      <c r="F46" s="46">
        <f>Fotball!G46</f>
        <v>700000</v>
      </c>
      <c r="G46" s="45">
        <f>Håndball!G46</f>
        <v>40000</v>
      </c>
      <c r="H46" s="46">
        <f>Bandy!G46</f>
        <v>80000</v>
      </c>
      <c r="I46" s="45">
        <f>Hopp!G46</f>
        <v>24000</v>
      </c>
      <c r="J46" s="46">
        <f>Softball!G46</f>
        <v>5000</v>
      </c>
      <c r="K46" s="45">
        <f>Alpint!G46</f>
        <v>5000</v>
      </c>
      <c r="L46" s="46">
        <f>Langrenn!G46</f>
        <v>22000</v>
      </c>
    </row>
    <row r="47" spans="1:12" ht="12.75">
      <c r="A47" s="10">
        <v>6555</v>
      </c>
      <c r="B47" s="10">
        <v>6555</v>
      </c>
      <c r="C47" s="3" t="s">
        <v>84</v>
      </c>
      <c r="D47" s="52">
        <f t="shared" si="0"/>
        <v>44000</v>
      </c>
      <c r="E47" s="45">
        <f>'HS'!G47</f>
        <v>0</v>
      </c>
      <c r="F47" s="46">
        <f>Fotball!G47</f>
        <v>0</v>
      </c>
      <c r="G47" s="45">
        <f>Håndball!G47</f>
        <v>44000</v>
      </c>
      <c r="H47" s="46">
        <f>Bandy!G47</f>
        <v>0</v>
      </c>
      <c r="I47" s="45">
        <f>Hopp!G47</f>
        <v>0</v>
      </c>
      <c r="J47" s="46">
        <f>Softball!G47</f>
        <v>0</v>
      </c>
      <c r="K47" s="45">
        <f>Alpint!G47</f>
        <v>0</v>
      </c>
      <c r="L47" s="46">
        <f>Langrenn!G47</f>
        <v>0</v>
      </c>
    </row>
    <row r="48" spans="1:12" ht="12.75">
      <c r="A48" s="9"/>
      <c r="B48" s="9"/>
      <c r="C48" s="7" t="s">
        <v>29</v>
      </c>
      <c r="D48" s="53">
        <f t="shared" si="0"/>
        <v>3741580</v>
      </c>
      <c r="E48" s="47">
        <f>'HS'!G48</f>
        <v>30000</v>
      </c>
      <c r="F48" s="38">
        <f>Fotball!G48</f>
        <v>2140000</v>
      </c>
      <c r="G48" s="47">
        <f>Håndball!G48</f>
        <v>789580</v>
      </c>
      <c r="H48" s="38">
        <f>Bandy!G48</f>
        <v>515000</v>
      </c>
      <c r="I48" s="47">
        <f>Hopp!G48</f>
        <v>28000</v>
      </c>
      <c r="J48" s="38">
        <f>Softball!G48</f>
        <v>23000</v>
      </c>
      <c r="K48" s="47">
        <f>Alpint!G48</f>
        <v>15000</v>
      </c>
      <c r="L48" s="38">
        <f>Langrenn!G48</f>
        <v>201000</v>
      </c>
    </row>
    <row r="49" spans="1:12" ht="12.75">
      <c r="A49" s="10"/>
      <c r="B49" s="10"/>
      <c r="C49" s="3"/>
      <c r="D49" s="52">
        <f t="shared" si="0"/>
        <v>0</v>
      </c>
      <c r="E49" s="45">
        <f>'HS'!G49</f>
        <v>0</v>
      </c>
      <c r="F49" s="46">
        <f>Fotball!G49</f>
        <v>0</v>
      </c>
      <c r="G49" s="45">
        <f>Håndball!G49</f>
        <v>0</v>
      </c>
      <c r="H49" s="46">
        <f>Bandy!G49</f>
        <v>0</v>
      </c>
      <c r="I49" s="45">
        <f>Hopp!G49</f>
        <v>0</v>
      </c>
      <c r="J49" s="46">
        <f>Softball!G49</f>
        <v>0</v>
      </c>
      <c r="K49" s="45">
        <f>Alpint!G49</f>
        <v>0</v>
      </c>
      <c r="L49" s="46">
        <f>Langrenn!G49</f>
        <v>0</v>
      </c>
    </row>
    <row r="50" spans="1:12" ht="12.75">
      <c r="A50" s="10">
        <v>4225</v>
      </c>
      <c r="B50" s="10">
        <v>4225</v>
      </c>
      <c r="C50" s="3" t="s">
        <v>129</v>
      </c>
      <c r="D50" s="52">
        <f t="shared" si="0"/>
        <v>649300</v>
      </c>
      <c r="E50" s="45">
        <f>'HS'!G50</f>
        <v>5000</v>
      </c>
      <c r="F50" s="46">
        <f>Fotball!G50</f>
        <v>500000</v>
      </c>
      <c r="G50" s="45">
        <f>Håndball!G50</f>
        <v>40000</v>
      </c>
      <c r="H50" s="46">
        <f>Bandy!G50</f>
        <v>50000</v>
      </c>
      <c r="I50" s="45">
        <f>Hopp!G50</f>
        <v>2000</v>
      </c>
      <c r="J50" s="46">
        <f>Softball!G50</f>
        <v>0</v>
      </c>
      <c r="K50" s="45">
        <f>Alpint!G50</f>
        <v>2300</v>
      </c>
      <c r="L50" s="46">
        <f>Langrenn!G50</f>
        <v>50000</v>
      </c>
    </row>
    <row r="51" spans="1:12" ht="12.75">
      <c r="A51" s="10">
        <v>4228</v>
      </c>
      <c r="B51" s="10">
        <v>4228</v>
      </c>
      <c r="C51" s="3" t="s">
        <v>130</v>
      </c>
      <c r="D51" s="52">
        <f t="shared" si="0"/>
        <v>25000</v>
      </c>
      <c r="E51" s="45">
        <f>'HS'!G51</f>
        <v>0</v>
      </c>
      <c r="F51" s="46">
        <f>Fotball!G51</f>
        <v>5000</v>
      </c>
      <c r="G51" s="45">
        <f>Håndball!G51</f>
        <v>0</v>
      </c>
      <c r="H51" s="46">
        <f>Bandy!G51</f>
        <v>20000</v>
      </c>
      <c r="I51" s="45">
        <f>Hopp!G51</f>
        <v>0</v>
      </c>
      <c r="J51" s="46">
        <f>Softball!G51</f>
        <v>0</v>
      </c>
      <c r="K51" s="45">
        <f>Alpint!G51</f>
        <v>0</v>
      </c>
      <c r="L51" s="46">
        <f>Langrenn!G51</f>
        <v>0</v>
      </c>
    </row>
    <row r="52" spans="1:12" ht="12.75">
      <c r="A52" s="10">
        <v>4331</v>
      </c>
      <c r="B52" s="10">
        <v>4331</v>
      </c>
      <c r="C52" s="3" t="s">
        <v>64</v>
      </c>
      <c r="D52" s="52">
        <f t="shared" si="0"/>
        <v>65000</v>
      </c>
      <c r="E52" s="45">
        <f>'HS'!G52</f>
        <v>0</v>
      </c>
      <c r="F52" s="46">
        <f>Fotball!G52</f>
        <v>5000</v>
      </c>
      <c r="G52" s="45">
        <f>Håndball!G52</f>
        <v>60000</v>
      </c>
      <c r="H52" s="46">
        <f>Bandy!G52</f>
        <v>0</v>
      </c>
      <c r="I52" s="45">
        <f>Hopp!G52</f>
        <v>0</v>
      </c>
      <c r="J52" s="46">
        <f>Softball!G52</f>
        <v>0</v>
      </c>
      <c r="K52" s="45">
        <f>Alpint!G52</f>
        <v>0</v>
      </c>
      <c r="L52" s="46">
        <f>Langrenn!G52</f>
        <v>0</v>
      </c>
    </row>
    <row r="53" spans="1:12" ht="12.75">
      <c r="A53" s="10">
        <v>7400</v>
      </c>
      <c r="B53" s="10">
        <v>7400</v>
      </c>
      <c r="C53" s="3" t="s">
        <v>103</v>
      </c>
      <c r="D53" s="52">
        <f t="shared" si="0"/>
        <v>4000</v>
      </c>
      <c r="E53" s="45">
        <f>'HS'!G53</f>
        <v>0</v>
      </c>
      <c r="F53" s="46">
        <f>Fotball!G53</f>
        <v>0</v>
      </c>
      <c r="G53" s="45">
        <f>Håndball!G53</f>
        <v>0</v>
      </c>
      <c r="H53" s="46">
        <f>Bandy!G53</f>
        <v>0</v>
      </c>
      <c r="I53" s="45">
        <f>Hopp!G53</f>
        <v>0</v>
      </c>
      <c r="J53" s="46">
        <f>Softball!G53</f>
        <v>4000</v>
      </c>
      <c r="K53" s="45">
        <f>Alpint!G53</f>
        <v>0</v>
      </c>
      <c r="L53" s="46">
        <f>Langrenn!G53</f>
        <v>0</v>
      </c>
    </row>
    <row r="54" spans="1:12" ht="12.75">
      <c r="A54" s="9"/>
      <c r="B54" s="9"/>
      <c r="C54" s="7" t="s">
        <v>30</v>
      </c>
      <c r="D54" s="53">
        <f t="shared" si="0"/>
        <v>743300</v>
      </c>
      <c r="E54" s="47">
        <f>'HS'!G54</f>
        <v>5000</v>
      </c>
      <c r="F54" s="38">
        <f>Fotball!G54</f>
        <v>510000</v>
      </c>
      <c r="G54" s="47">
        <f>Håndball!G54</f>
        <v>100000</v>
      </c>
      <c r="H54" s="38">
        <f>Bandy!G54</f>
        <v>70000</v>
      </c>
      <c r="I54" s="47">
        <f>Hopp!G54</f>
        <v>2000</v>
      </c>
      <c r="J54" s="38">
        <f>Softball!G54</f>
        <v>4000</v>
      </c>
      <c r="K54" s="47">
        <f>Alpint!G54</f>
        <v>2300</v>
      </c>
      <c r="L54" s="38">
        <f>Langrenn!G54</f>
        <v>50000</v>
      </c>
    </row>
    <row r="55" spans="1:12" ht="12.75">
      <c r="A55" s="10"/>
      <c r="B55" s="10"/>
      <c r="C55" s="3"/>
      <c r="D55" s="52">
        <f t="shared" si="0"/>
        <v>0</v>
      </c>
      <c r="E55" s="45">
        <f>'HS'!G55</f>
        <v>0</v>
      </c>
      <c r="F55" s="46">
        <f>Fotball!G55</f>
        <v>0</v>
      </c>
      <c r="G55" s="45">
        <f>Håndball!G55</f>
        <v>0</v>
      </c>
      <c r="H55" s="46">
        <f>Bandy!G55</f>
        <v>0</v>
      </c>
      <c r="I55" s="45">
        <f>Hopp!G55</f>
        <v>0</v>
      </c>
      <c r="J55" s="46">
        <f>Softball!G55</f>
        <v>0</v>
      </c>
      <c r="K55" s="45">
        <f>Alpint!G55</f>
        <v>0</v>
      </c>
      <c r="L55" s="46">
        <f>Langrenn!G55</f>
        <v>0</v>
      </c>
    </row>
    <row r="56" spans="1:12" ht="12.75">
      <c r="A56" s="10">
        <v>4300</v>
      </c>
      <c r="B56" s="10">
        <v>4300</v>
      </c>
      <c r="C56" s="3" t="s">
        <v>63</v>
      </c>
      <c r="D56" s="52">
        <f t="shared" si="0"/>
        <v>956000</v>
      </c>
      <c r="E56" s="45">
        <f>'HS'!G56</f>
        <v>800000</v>
      </c>
      <c r="F56" s="46">
        <f>Fotball!G56</f>
        <v>0</v>
      </c>
      <c r="G56" s="45">
        <f>Håndball!G56</f>
        <v>0</v>
      </c>
      <c r="H56" s="46">
        <f>Bandy!G56</f>
        <v>156000</v>
      </c>
      <c r="I56" s="45">
        <f>Hopp!G56</f>
        <v>0</v>
      </c>
      <c r="J56" s="46">
        <f>Softball!G56</f>
        <v>0</v>
      </c>
      <c r="K56" s="45">
        <f>Alpint!G56</f>
        <v>0</v>
      </c>
      <c r="L56" s="46">
        <f>Langrenn!G56</f>
        <v>0</v>
      </c>
    </row>
    <row r="57" spans="1:12" ht="12.75">
      <c r="A57" s="10">
        <v>4400</v>
      </c>
      <c r="B57" s="10">
        <v>4400</v>
      </c>
      <c r="C57" s="3" t="s">
        <v>131</v>
      </c>
      <c r="D57" s="52">
        <f t="shared" si="0"/>
        <v>1500</v>
      </c>
      <c r="E57" s="45">
        <f>'HS'!G57</f>
        <v>0</v>
      </c>
      <c r="F57" s="46">
        <f>Fotball!G57</f>
        <v>0</v>
      </c>
      <c r="G57" s="45">
        <f>Håndball!G57</f>
        <v>0</v>
      </c>
      <c r="H57" s="46">
        <f>Bandy!G57</f>
        <v>0</v>
      </c>
      <c r="I57" s="45">
        <f>Hopp!G57</f>
        <v>1500</v>
      </c>
      <c r="J57" s="46">
        <f>Softball!G57</f>
        <v>0</v>
      </c>
      <c r="K57" s="45">
        <f>Alpint!G57</f>
        <v>0</v>
      </c>
      <c r="L57" s="46">
        <f>Langrenn!G57</f>
        <v>0</v>
      </c>
    </row>
    <row r="58" spans="1:12" ht="12.75">
      <c r="A58" s="10">
        <v>4990</v>
      </c>
      <c r="B58" s="10">
        <v>4990</v>
      </c>
      <c r="C58" s="3" t="s">
        <v>65</v>
      </c>
      <c r="D58" s="52">
        <f t="shared" si="0"/>
        <v>0</v>
      </c>
      <c r="E58" s="45">
        <f>'HS'!G58</f>
        <v>0</v>
      </c>
      <c r="F58" s="46">
        <f>Fotball!G58</f>
        <v>0</v>
      </c>
      <c r="G58" s="45">
        <f>Håndball!G58</f>
        <v>0</v>
      </c>
      <c r="H58" s="46">
        <f>Bandy!G58</f>
        <v>0</v>
      </c>
      <c r="I58" s="45">
        <f>Hopp!G58</f>
        <v>0</v>
      </c>
      <c r="J58" s="46">
        <f>Softball!G58</f>
        <v>0</v>
      </c>
      <c r="K58" s="45">
        <f>Alpint!G58</f>
        <v>0</v>
      </c>
      <c r="L58" s="46">
        <f>Langrenn!G58</f>
        <v>0</v>
      </c>
    </row>
    <row r="59" spans="1:12" ht="12.75">
      <c r="A59" s="9"/>
      <c r="B59" s="9"/>
      <c r="C59" s="7" t="s">
        <v>31</v>
      </c>
      <c r="D59" s="52">
        <f t="shared" si="0"/>
        <v>957500</v>
      </c>
      <c r="E59" s="47">
        <f>'HS'!G59</f>
        <v>800000</v>
      </c>
      <c r="F59" s="38">
        <f>Fotball!G59</f>
        <v>0</v>
      </c>
      <c r="G59" s="47">
        <f>Håndball!G59</f>
        <v>0</v>
      </c>
      <c r="H59" s="38">
        <f>Bandy!G59</f>
        <v>156000</v>
      </c>
      <c r="I59" s="47">
        <f>Hopp!G59</f>
        <v>1500</v>
      </c>
      <c r="J59" s="38">
        <f>Softball!G59</f>
        <v>0</v>
      </c>
      <c r="K59" s="47">
        <f>Alpint!G59</f>
        <v>0</v>
      </c>
      <c r="L59" s="38">
        <f>Langrenn!G59</f>
        <v>0</v>
      </c>
    </row>
    <row r="60" spans="1:12" ht="12.75">
      <c r="A60" s="10"/>
      <c r="B60" s="10"/>
      <c r="C60" s="3"/>
      <c r="D60" s="52">
        <f t="shared" si="0"/>
        <v>0</v>
      </c>
      <c r="E60" s="45">
        <f>'HS'!G60</f>
        <v>0</v>
      </c>
      <c r="F60" s="46">
        <f>Fotball!G60</f>
        <v>0</v>
      </c>
      <c r="G60" s="45">
        <f>Håndball!G60</f>
        <v>0</v>
      </c>
      <c r="H60" s="46">
        <f>Bandy!G60</f>
        <v>0</v>
      </c>
      <c r="I60" s="45">
        <f>Hopp!G60</f>
        <v>0</v>
      </c>
      <c r="J60" s="46">
        <f>Softball!G60</f>
        <v>0</v>
      </c>
      <c r="K60" s="45">
        <f>Alpint!G60</f>
        <v>0</v>
      </c>
      <c r="L60" s="46">
        <f>Langrenn!G60</f>
        <v>0</v>
      </c>
    </row>
    <row r="61" spans="1:12" ht="12.75">
      <c r="A61" s="9"/>
      <c r="B61" s="9"/>
      <c r="C61" s="7" t="s">
        <v>4</v>
      </c>
      <c r="D61" s="53">
        <f t="shared" si="0"/>
        <v>5442380</v>
      </c>
      <c r="E61" s="47">
        <f>'HS'!G61</f>
        <v>835000</v>
      </c>
      <c r="F61" s="38">
        <f>Fotball!G61</f>
        <v>2650000</v>
      </c>
      <c r="G61" s="47">
        <f>Håndball!G61</f>
        <v>889580</v>
      </c>
      <c r="H61" s="38">
        <f>Bandy!G61</f>
        <v>741000</v>
      </c>
      <c r="I61" s="47">
        <f>Hopp!G61</f>
        <v>31500</v>
      </c>
      <c r="J61" s="38">
        <f>Softball!G61</f>
        <v>27000</v>
      </c>
      <c r="K61" s="47">
        <f>Alpint!G61</f>
        <v>17300</v>
      </c>
      <c r="L61" s="38">
        <f>Langrenn!G61</f>
        <v>251000</v>
      </c>
    </row>
    <row r="62" spans="1:12" ht="12.75">
      <c r="A62" s="10"/>
      <c r="B62" s="10"/>
      <c r="C62" s="3"/>
      <c r="D62" s="52">
        <f t="shared" si="0"/>
        <v>0</v>
      </c>
      <c r="E62" s="45">
        <f>'HS'!G62</f>
        <v>0</v>
      </c>
      <c r="F62" s="46">
        <f>Fotball!G62</f>
        <v>0</v>
      </c>
      <c r="G62" s="45">
        <f>Håndball!G62</f>
        <v>0</v>
      </c>
      <c r="H62" s="46">
        <f>Bandy!G62</f>
        <v>0</v>
      </c>
      <c r="I62" s="45">
        <f>Hopp!G62</f>
        <v>0</v>
      </c>
      <c r="J62" s="46">
        <f>Softball!G62</f>
        <v>0</v>
      </c>
      <c r="K62" s="45">
        <f>Alpint!G62</f>
        <v>0</v>
      </c>
      <c r="L62" s="46">
        <f>Langrenn!G62</f>
        <v>0</v>
      </c>
    </row>
    <row r="63" spans="1:12" ht="12.75">
      <c r="A63" s="10">
        <v>4240</v>
      </c>
      <c r="B63" s="10">
        <v>4240</v>
      </c>
      <c r="C63" s="3" t="s">
        <v>59</v>
      </c>
      <c r="D63" s="52">
        <f t="shared" si="0"/>
        <v>111400</v>
      </c>
      <c r="E63" s="45">
        <f>'HS'!G63</f>
        <v>0</v>
      </c>
      <c r="F63" s="46">
        <f>Fotball!G63</f>
        <v>100000</v>
      </c>
      <c r="G63" s="45">
        <f>Håndball!G63</f>
        <v>0</v>
      </c>
      <c r="H63" s="46">
        <f>Bandy!G63</f>
        <v>0</v>
      </c>
      <c r="I63" s="45">
        <f>Hopp!G63</f>
        <v>0</v>
      </c>
      <c r="J63" s="46">
        <f>Softball!G63</f>
        <v>0</v>
      </c>
      <c r="K63" s="45">
        <f>Alpint!G63</f>
        <v>6400</v>
      </c>
      <c r="L63" s="46">
        <f>Langrenn!G63</f>
        <v>5000</v>
      </c>
    </row>
    <row r="64" spans="1:12" ht="12.75">
      <c r="A64" s="10">
        <v>4250</v>
      </c>
      <c r="B64" s="10">
        <v>4250</v>
      </c>
      <c r="C64" s="3" t="s">
        <v>61</v>
      </c>
      <c r="D64" s="52">
        <f t="shared" si="0"/>
        <v>100000</v>
      </c>
      <c r="E64" s="45">
        <f>'HS'!G64</f>
        <v>0</v>
      </c>
      <c r="F64" s="46">
        <f>Fotball!G64</f>
        <v>100000</v>
      </c>
      <c r="G64" s="45">
        <f>Håndball!G64</f>
        <v>0</v>
      </c>
      <c r="H64" s="46">
        <f>Bandy!G64</f>
        <v>0</v>
      </c>
      <c r="I64" s="45">
        <f>Hopp!G64</f>
        <v>0</v>
      </c>
      <c r="J64" s="46">
        <f>Softball!G64</f>
        <v>0</v>
      </c>
      <c r="K64" s="45">
        <f>Alpint!G64</f>
        <v>0</v>
      </c>
      <c r="L64" s="46">
        <f>Langrenn!G64</f>
        <v>0</v>
      </c>
    </row>
    <row r="65" spans="1:12" ht="12.75">
      <c r="A65" s="10">
        <v>5000</v>
      </c>
      <c r="B65" s="10">
        <v>5000</v>
      </c>
      <c r="C65" s="3" t="s">
        <v>66</v>
      </c>
      <c r="D65" s="52">
        <f t="shared" si="0"/>
        <v>6420000</v>
      </c>
      <c r="E65" s="45">
        <f>'HS'!G65</f>
        <v>1700000</v>
      </c>
      <c r="F65" s="46">
        <f>Fotball!G65</f>
        <v>4200000</v>
      </c>
      <c r="G65" s="45">
        <f>Håndball!G65</f>
        <v>520000</v>
      </c>
      <c r="H65" s="46">
        <f>Bandy!G65</f>
        <v>0</v>
      </c>
      <c r="I65" s="45">
        <f>Hopp!G65</f>
        <v>0</v>
      </c>
      <c r="J65" s="46">
        <f>Softball!G65</f>
        <v>0</v>
      </c>
      <c r="K65" s="45">
        <f>Alpint!G65</f>
        <v>0</v>
      </c>
      <c r="L65" s="46">
        <f>Langrenn!G65</f>
        <v>0</v>
      </c>
    </row>
    <row r="66" spans="1:12" ht="12.75">
      <c r="A66" s="10">
        <v>5006</v>
      </c>
      <c r="B66" s="10">
        <v>5006</v>
      </c>
      <c r="C66" s="3" t="s">
        <v>121</v>
      </c>
      <c r="D66" s="52">
        <f t="shared" si="0"/>
        <v>0</v>
      </c>
      <c r="E66" s="45">
        <f>'HS'!G66</f>
        <v>0</v>
      </c>
      <c r="F66" s="46">
        <f>Fotball!G66</f>
        <v>0</v>
      </c>
      <c r="G66" s="45">
        <f>Håndball!G66</f>
        <v>0</v>
      </c>
      <c r="H66" s="46">
        <f>Bandy!G66</f>
        <v>0</v>
      </c>
      <c r="I66" s="45">
        <f>Hopp!G66</f>
        <v>0</v>
      </c>
      <c r="J66" s="46">
        <f>Softball!G66</f>
        <v>0</v>
      </c>
      <c r="K66" s="45">
        <f>Alpint!G66</f>
        <v>0</v>
      </c>
      <c r="L66" s="46">
        <f>Langrenn!G66</f>
        <v>0</v>
      </c>
    </row>
    <row r="67" spans="1:12" ht="12.75">
      <c r="A67" s="10">
        <v>5007</v>
      </c>
      <c r="B67" s="10">
        <v>5007</v>
      </c>
      <c r="C67" s="3" t="s">
        <v>28</v>
      </c>
      <c r="D67" s="52">
        <f t="shared" si="0"/>
        <v>600000</v>
      </c>
      <c r="E67" s="45">
        <f>'HS'!G67</f>
        <v>0</v>
      </c>
      <c r="F67" s="46">
        <f>Fotball!G67</f>
        <v>600000</v>
      </c>
      <c r="G67" s="45">
        <f>Håndball!G67</f>
        <v>0</v>
      </c>
      <c r="H67" s="46">
        <f>Bandy!G67</f>
        <v>0</v>
      </c>
      <c r="I67" s="45">
        <f>Hopp!G67</f>
        <v>0</v>
      </c>
      <c r="J67" s="46">
        <f>Softball!G67</f>
        <v>0</v>
      </c>
      <c r="K67" s="45">
        <f>Alpint!G67</f>
        <v>0</v>
      </c>
      <c r="L67" s="46">
        <f>Langrenn!G67</f>
        <v>0</v>
      </c>
    </row>
    <row r="68" spans="1:12" ht="12.75">
      <c r="A68" s="10">
        <v>5010</v>
      </c>
      <c r="B68" s="10">
        <v>5010</v>
      </c>
      <c r="C68" s="3" t="s">
        <v>67</v>
      </c>
      <c r="D68" s="52">
        <f t="shared" si="0"/>
        <v>0</v>
      </c>
      <c r="E68" s="45">
        <f>'HS'!G68</f>
        <v>0</v>
      </c>
      <c r="F68" s="46">
        <f>Fotball!G68</f>
        <v>0</v>
      </c>
      <c r="G68" s="45">
        <f>Håndball!G68</f>
        <v>0</v>
      </c>
      <c r="H68" s="46">
        <f>Bandy!G68</f>
        <v>0</v>
      </c>
      <c r="I68" s="45">
        <f>Hopp!G68</f>
        <v>0</v>
      </c>
      <c r="J68" s="46">
        <f>Softball!G68</f>
        <v>0</v>
      </c>
      <c r="K68" s="45">
        <f>Alpint!G68</f>
        <v>0</v>
      </c>
      <c r="L68" s="46">
        <f>Langrenn!G68</f>
        <v>0</v>
      </c>
    </row>
    <row r="69" spans="1:12" ht="12.75">
      <c r="A69" s="10">
        <v>5050</v>
      </c>
      <c r="B69" s="10">
        <v>5050</v>
      </c>
      <c r="C69" s="3" t="s">
        <v>132</v>
      </c>
      <c r="D69" s="52">
        <f t="shared" si="0"/>
        <v>0</v>
      </c>
      <c r="E69" s="45">
        <f>'HS'!G69</f>
        <v>0</v>
      </c>
      <c r="F69" s="46">
        <f>Fotball!G69</f>
        <v>0</v>
      </c>
      <c r="G69" s="45">
        <f>Håndball!G69</f>
        <v>0</v>
      </c>
      <c r="H69" s="46">
        <f>Bandy!G69</f>
        <v>0</v>
      </c>
      <c r="I69" s="45">
        <f>Hopp!G69</f>
        <v>0</v>
      </c>
      <c r="J69" s="46">
        <f>Softball!G69</f>
        <v>0</v>
      </c>
      <c r="K69" s="45">
        <f>Alpint!G69</f>
        <v>0</v>
      </c>
      <c r="L69" s="46">
        <f>Langrenn!G69</f>
        <v>0</v>
      </c>
    </row>
    <row r="70" spans="1:12" ht="12.75">
      <c r="A70" s="10">
        <v>5090</v>
      </c>
      <c r="B70" s="10">
        <v>5090</v>
      </c>
      <c r="C70" s="3" t="s">
        <v>68</v>
      </c>
      <c r="D70" s="52">
        <f t="shared" si="0"/>
        <v>0</v>
      </c>
      <c r="E70" s="45">
        <f>'HS'!G70</f>
        <v>0</v>
      </c>
      <c r="F70" s="46">
        <f>Fotball!G70</f>
        <v>0</v>
      </c>
      <c r="G70" s="45">
        <f>Håndball!G70</f>
        <v>0</v>
      </c>
      <c r="H70" s="46">
        <f>Bandy!G70</f>
        <v>0</v>
      </c>
      <c r="I70" s="45">
        <f>Hopp!G70</f>
        <v>0</v>
      </c>
      <c r="J70" s="46">
        <f>Softball!G70</f>
        <v>0</v>
      </c>
      <c r="K70" s="45">
        <f>Alpint!G70</f>
        <v>0</v>
      </c>
      <c r="L70" s="46">
        <f>Langrenn!G70</f>
        <v>0</v>
      </c>
    </row>
    <row r="71" spans="1:12" ht="12.75">
      <c r="A71" s="10">
        <v>5100</v>
      </c>
      <c r="B71" s="10">
        <v>5100</v>
      </c>
      <c r="C71" s="3" t="s">
        <v>23</v>
      </c>
      <c r="D71" s="52">
        <f t="shared" si="0"/>
        <v>986240</v>
      </c>
      <c r="E71" s="45">
        <f>'HS'!G71</f>
        <v>0</v>
      </c>
      <c r="F71" s="46">
        <f>Fotball!G71</f>
        <v>0</v>
      </c>
      <c r="G71" s="45">
        <f>Håndball!G71</f>
        <v>171250</v>
      </c>
      <c r="H71" s="46">
        <f>Bandy!G71</f>
        <v>305000</v>
      </c>
      <c r="I71" s="45">
        <f>Hopp!G71</f>
        <v>18000</v>
      </c>
      <c r="J71" s="46">
        <f>Softball!G71</f>
        <v>2400</v>
      </c>
      <c r="K71" s="45">
        <f>Alpint!G71</f>
        <v>14000</v>
      </c>
      <c r="L71" s="46">
        <f>Langrenn!G71</f>
        <v>475590</v>
      </c>
    </row>
    <row r="72" spans="1:12" ht="12.75">
      <c r="A72" s="10">
        <v>5180</v>
      </c>
      <c r="B72" s="10">
        <v>5180</v>
      </c>
      <c r="C72" s="3" t="s">
        <v>69</v>
      </c>
      <c r="D72" s="52">
        <f t="shared" si="0"/>
        <v>980020.8</v>
      </c>
      <c r="E72" s="45">
        <f>'HS'!G72</f>
        <v>240000</v>
      </c>
      <c r="F72" s="46">
        <f>Fotball!G72</f>
        <v>600000</v>
      </c>
      <c r="G72" s="45">
        <f>Håndball!G72</f>
        <v>82950</v>
      </c>
      <c r="H72" s="46">
        <f>Bandy!G72</f>
        <v>0</v>
      </c>
      <c r="I72" s="45">
        <f>Hopp!G72</f>
        <v>0</v>
      </c>
      <c r="J72" s="46">
        <f>Softball!G72</f>
        <v>0</v>
      </c>
      <c r="K72" s="45">
        <f>Alpint!G72</f>
        <v>0</v>
      </c>
      <c r="L72" s="46">
        <f>Langrenn!G72</f>
        <v>57070.799999999996</v>
      </c>
    </row>
    <row r="73" spans="1:12" ht="12.75">
      <c r="A73" s="10">
        <v>5182</v>
      </c>
      <c r="B73" s="10">
        <v>5182</v>
      </c>
      <c r="C73" s="3" t="s">
        <v>70</v>
      </c>
      <c r="D73" s="52">
        <f aca="true" t="shared" si="1" ref="D73:D136">SUM(E73:L73)</f>
        <v>139898.4</v>
      </c>
      <c r="E73" s="45">
        <f>'HS'!G73</f>
        <v>32000</v>
      </c>
      <c r="F73" s="46">
        <f>Fotball!G73</f>
        <v>85000</v>
      </c>
      <c r="G73" s="45">
        <f>Håndball!G73</f>
        <v>22898.399999999998</v>
      </c>
      <c r="H73" s="46">
        <f>Bandy!G73</f>
        <v>0</v>
      </c>
      <c r="I73" s="45">
        <f>Hopp!G73</f>
        <v>0</v>
      </c>
      <c r="J73" s="46">
        <f>Softball!G73</f>
        <v>0</v>
      </c>
      <c r="K73" s="45">
        <f>Alpint!G73</f>
        <v>0</v>
      </c>
      <c r="L73" s="46">
        <f>Langrenn!G73</f>
        <v>0</v>
      </c>
    </row>
    <row r="74" spans="1:12" ht="12.75">
      <c r="A74" s="10">
        <v>5210</v>
      </c>
      <c r="B74" s="10">
        <v>5210</v>
      </c>
      <c r="C74" s="3" t="s">
        <v>71</v>
      </c>
      <c r="D74" s="52">
        <f t="shared" si="1"/>
        <v>4000</v>
      </c>
      <c r="E74" s="45">
        <f>'HS'!G74</f>
        <v>4000</v>
      </c>
      <c r="F74" s="46">
        <f>Fotball!G74</f>
        <v>0</v>
      </c>
      <c r="G74" s="45">
        <f>Håndball!G74</f>
        <v>0</v>
      </c>
      <c r="H74" s="46">
        <f>Bandy!G74</f>
        <v>0</v>
      </c>
      <c r="I74" s="45">
        <f>Hopp!G74</f>
        <v>0</v>
      </c>
      <c r="J74" s="46">
        <f>Softball!G74</f>
        <v>0</v>
      </c>
      <c r="K74" s="45">
        <f>Alpint!G74</f>
        <v>0</v>
      </c>
      <c r="L74" s="46">
        <f>Langrenn!G74</f>
        <v>0</v>
      </c>
    </row>
    <row r="75" spans="1:12" ht="12.75">
      <c r="A75" s="10">
        <v>5230</v>
      </c>
      <c r="B75" s="10">
        <v>5230</v>
      </c>
      <c r="C75" s="3" t="s">
        <v>24</v>
      </c>
      <c r="D75" s="52">
        <f t="shared" si="1"/>
        <v>0</v>
      </c>
      <c r="E75" s="45">
        <f>'HS'!G75</f>
        <v>0</v>
      </c>
      <c r="F75" s="46">
        <f>Fotball!G75</f>
        <v>0</v>
      </c>
      <c r="G75" s="45">
        <f>Håndball!G75</f>
        <v>0</v>
      </c>
      <c r="H75" s="46">
        <f>Bandy!G75</f>
        <v>0</v>
      </c>
      <c r="I75" s="45">
        <f>Hopp!G75</f>
        <v>0</v>
      </c>
      <c r="J75" s="46">
        <f>Softball!G75</f>
        <v>0</v>
      </c>
      <c r="K75" s="45">
        <f>Alpint!G75</f>
        <v>0</v>
      </c>
      <c r="L75" s="46">
        <f>Langrenn!G75</f>
        <v>0</v>
      </c>
    </row>
    <row r="76" spans="1:12" ht="12.75">
      <c r="A76" s="10">
        <v>5231</v>
      </c>
      <c r="B76" s="10">
        <v>5231</v>
      </c>
      <c r="C76" s="3" t="s">
        <v>25</v>
      </c>
      <c r="D76" s="52">
        <f t="shared" si="1"/>
        <v>0</v>
      </c>
      <c r="E76" s="45">
        <f>'HS'!G76</f>
        <v>0</v>
      </c>
      <c r="F76" s="46">
        <f>Fotball!G76</f>
        <v>0</v>
      </c>
      <c r="G76" s="45">
        <f>Håndball!G76</f>
        <v>0</v>
      </c>
      <c r="H76" s="46">
        <f>Bandy!G76</f>
        <v>0</v>
      </c>
      <c r="I76" s="45">
        <f>Hopp!G76</f>
        <v>0</v>
      </c>
      <c r="J76" s="46">
        <f>Softball!G76</f>
        <v>0</v>
      </c>
      <c r="K76" s="45">
        <f>Alpint!G76</f>
        <v>0</v>
      </c>
      <c r="L76" s="46">
        <f>Langrenn!G76</f>
        <v>0</v>
      </c>
    </row>
    <row r="77" spans="1:12" ht="12.75">
      <c r="A77" s="10">
        <v>5250</v>
      </c>
      <c r="B77" s="10">
        <v>5250</v>
      </c>
      <c r="C77" s="3" t="s">
        <v>72</v>
      </c>
      <c r="D77" s="52">
        <f t="shared" si="1"/>
        <v>15000</v>
      </c>
      <c r="E77" s="45">
        <f>'HS'!G77</f>
        <v>15000</v>
      </c>
      <c r="F77" s="46">
        <f>Fotball!G77</f>
        <v>0</v>
      </c>
      <c r="G77" s="45">
        <f>Håndball!G77</f>
        <v>0</v>
      </c>
      <c r="H77" s="46">
        <f>Bandy!G77</f>
        <v>0</v>
      </c>
      <c r="I77" s="45">
        <f>Hopp!G77</f>
        <v>0</v>
      </c>
      <c r="J77" s="46">
        <f>Softball!G77</f>
        <v>0</v>
      </c>
      <c r="K77" s="45">
        <f>Alpint!G77</f>
        <v>0</v>
      </c>
      <c r="L77" s="46">
        <f>Langrenn!G77</f>
        <v>0</v>
      </c>
    </row>
    <row r="78" spans="1:12" ht="12.75">
      <c r="A78" s="10">
        <v>5290</v>
      </c>
      <c r="B78" s="10">
        <v>5290</v>
      </c>
      <c r="C78" s="3" t="s">
        <v>73</v>
      </c>
      <c r="D78" s="52">
        <f t="shared" si="1"/>
        <v>0</v>
      </c>
      <c r="E78" s="45">
        <f>'HS'!G78</f>
        <v>0</v>
      </c>
      <c r="F78" s="46">
        <f>Fotball!G78</f>
        <v>0</v>
      </c>
      <c r="G78" s="45">
        <f>Håndball!G78</f>
        <v>0</v>
      </c>
      <c r="H78" s="46">
        <f>Bandy!G78</f>
        <v>0</v>
      </c>
      <c r="I78" s="45">
        <f>Hopp!G78</f>
        <v>0</v>
      </c>
      <c r="J78" s="46">
        <f>Softball!G78</f>
        <v>0</v>
      </c>
      <c r="K78" s="45">
        <f>Alpint!G78</f>
        <v>0</v>
      </c>
      <c r="L78" s="46">
        <f>Langrenn!G78</f>
        <v>0</v>
      </c>
    </row>
    <row r="79" spans="1:12" ht="12.75">
      <c r="A79" s="10">
        <v>5330</v>
      </c>
      <c r="B79" s="10">
        <v>5330</v>
      </c>
      <c r="C79" s="3" t="s">
        <v>74</v>
      </c>
      <c r="D79" s="52">
        <f t="shared" si="1"/>
        <v>0</v>
      </c>
      <c r="E79" s="45">
        <f>'HS'!G79</f>
        <v>0</v>
      </c>
      <c r="F79" s="46">
        <f>Fotball!G79</f>
        <v>0</v>
      </c>
      <c r="G79" s="45">
        <f>Håndball!G79</f>
        <v>0</v>
      </c>
      <c r="H79" s="46">
        <f>Bandy!G79</f>
        <v>0</v>
      </c>
      <c r="I79" s="45">
        <f>Hopp!G79</f>
        <v>0</v>
      </c>
      <c r="J79" s="46">
        <f>Softball!G79</f>
        <v>0</v>
      </c>
      <c r="K79" s="45">
        <f>Alpint!G79</f>
        <v>0</v>
      </c>
      <c r="L79" s="46">
        <f>Langrenn!G79</f>
        <v>0</v>
      </c>
    </row>
    <row r="80" spans="1:12" ht="12.75">
      <c r="A80" s="10">
        <v>5400</v>
      </c>
      <c r="B80" s="10">
        <v>5400</v>
      </c>
      <c r="C80" s="3" t="s">
        <v>75</v>
      </c>
      <c r="D80" s="52">
        <f t="shared" si="1"/>
        <v>1033320</v>
      </c>
      <c r="E80" s="45">
        <f>'HS'!G80</f>
        <v>260000</v>
      </c>
      <c r="F80" s="46">
        <f>Fotball!G80</f>
        <v>700000</v>
      </c>
      <c r="G80" s="45">
        <f>Håndball!G80</f>
        <v>73320</v>
      </c>
      <c r="H80" s="46">
        <f>Bandy!G80</f>
        <v>0</v>
      </c>
      <c r="I80" s="45">
        <f>Hopp!G80</f>
        <v>0</v>
      </c>
      <c r="J80" s="46">
        <f>Softball!G80</f>
        <v>0</v>
      </c>
      <c r="K80" s="45">
        <f>Alpint!G80</f>
        <v>0</v>
      </c>
      <c r="L80" s="46">
        <f>Langrenn!G80</f>
        <v>0</v>
      </c>
    </row>
    <row r="81" spans="1:12" ht="12.75">
      <c r="A81" s="10">
        <v>5425</v>
      </c>
      <c r="B81" s="10">
        <v>5425</v>
      </c>
      <c r="C81" s="3" t="s">
        <v>76</v>
      </c>
      <c r="D81" s="52">
        <f t="shared" si="1"/>
        <v>190000</v>
      </c>
      <c r="E81" s="45">
        <f>'HS'!G81</f>
        <v>60000</v>
      </c>
      <c r="F81" s="46">
        <f>Fotball!G81</f>
        <v>130000</v>
      </c>
      <c r="G81" s="45">
        <f>Håndball!G81</f>
        <v>0</v>
      </c>
      <c r="H81" s="46">
        <f>Bandy!G81</f>
        <v>0</v>
      </c>
      <c r="I81" s="45">
        <f>Hopp!G81</f>
        <v>0</v>
      </c>
      <c r="J81" s="46">
        <f>Softball!G81</f>
        <v>0</v>
      </c>
      <c r="K81" s="45">
        <f>Alpint!G81</f>
        <v>0</v>
      </c>
      <c r="L81" s="46">
        <f>Langrenn!G81</f>
        <v>0</v>
      </c>
    </row>
    <row r="82" spans="1:12" ht="12.75">
      <c r="A82" s="10">
        <v>5800</v>
      </c>
      <c r="B82" s="10">
        <v>5800</v>
      </c>
      <c r="C82" s="3" t="s">
        <v>26</v>
      </c>
      <c r="D82" s="52">
        <f t="shared" si="1"/>
        <v>0</v>
      </c>
      <c r="E82" s="45">
        <f>'HS'!G82</f>
        <v>0</v>
      </c>
      <c r="F82" s="46">
        <f>Fotball!G82</f>
        <v>0</v>
      </c>
      <c r="G82" s="45">
        <f>Håndball!G82</f>
        <v>0</v>
      </c>
      <c r="H82" s="46">
        <f>Bandy!G82</f>
        <v>0</v>
      </c>
      <c r="I82" s="45">
        <f>Hopp!G82</f>
        <v>0</v>
      </c>
      <c r="J82" s="46">
        <f>Softball!G82</f>
        <v>0</v>
      </c>
      <c r="K82" s="45">
        <f>Alpint!G82</f>
        <v>0</v>
      </c>
      <c r="L82" s="46">
        <f>Langrenn!G82</f>
        <v>0</v>
      </c>
    </row>
    <row r="83" spans="1:12" ht="12.75">
      <c r="A83" s="10">
        <v>5950</v>
      </c>
      <c r="B83" s="10">
        <v>5950</v>
      </c>
      <c r="C83" s="12" t="s">
        <v>77</v>
      </c>
      <c r="D83" s="52">
        <f t="shared" si="1"/>
        <v>10000</v>
      </c>
      <c r="E83" s="45">
        <f>'HS'!G83</f>
        <v>0</v>
      </c>
      <c r="F83" s="46">
        <f>Fotball!G83</f>
        <v>0</v>
      </c>
      <c r="G83" s="45">
        <f>Håndball!G83</f>
        <v>0</v>
      </c>
      <c r="H83" s="46">
        <f>Bandy!G83</f>
        <v>10000</v>
      </c>
      <c r="I83" s="45">
        <f>Hopp!G83</f>
        <v>0</v>
      </c>
      <c r="J83" s="46">
        <f>Softball!G83</f>
        <v>0</v>
      </c>
      <c r="K83" s="45">
        <f>Alpint!G83</f>
        <v>0</v>
      </c>
      <c r="L83" s="46">
        <f>Langrenn!G83</f>
        <v>0</v>
      </c>
    </row>
    <row r="84" spans="1:12" ht="12.75">
      <c r="A84" s="10">
        <v>5990</v>
      </c>
      <c r="B84" s="10">
        <v>5990</v>
      </c>
      <c r="C84" s="3" t="s">
        <v>78</v>
      </c>
      <c r="D84" s="52">
        <f t="shared" si="1"/>
        <v>0</v>
      </c>
      <c r="E84" s="45">
        <f>'HS'!G84</f>
        <v>0</v>
      </c>
      <c r="F84" s="46">
        <f>Fotball!G84</f>
        <v>0</v>
      </c>
      <c r="G84" s="45">
        <f>Håndball!G84</f>
        <v>0</v>
      </c>
      <c r="H84" s="46">
        <f>Bandy!G84</f>
        <v>0</v>
      </c>
      <c r="I84" s="45">
        <f>Hopp!G84</f>
        <v>0</v>
      </c>
      <c r="J84" s="46">
        <f>Softball!G84</f>
        <v>0</v>
      </c>
      <c r="K84" s="45">
        <f>Alpint!G84</f>
        <v>0</v>
      </c>
      <c r="L84" s="46">
        <f>Langrenn!G84</f>
        <v>0</v>
      </c>
    </row>
    <row r="85" spans="1:12" ht="12.75">
      <c r="A85" s="10">
        <v>7100</v>
      </c>
      <c r="B85" s="10">
        <v>7100</v>
      </c>
      <c r="C85" s="3" t="s">
        <v>100</v>
      </c>
      <c r="D85" s="52">
        <f t="shared" si="1"/>
        <v>50000</v>
      </c>
      <c r="E85" s="45">
        <f>'HS'!G85</f>
        <v>0</v>
      </c>
      <c r="F85" s="46">
        <f>Fotball!G85</f>
        <v>50000</v>
      </c>
      <c r="G85" s="45">
        <f>Håndball!G85</f>
        <v>0</v>
      </c>
      <c r="H85" s="46">
        <f>Bandy!G85</f>
        <v>0</v>
      </c>
      <c r="I85" s="45">
        <f>Hopp!G85</f>
        <v>0</v>
      </c>
      <c r="J85" s="46">
        <f>Softball!G85</f>
        <v>0</v>
      </c>
      <c r="K85" s="45">
        <f>Alpint!G85</f>
        <v>0</v>
      </c>
      <c r="L85" s="46">
        <f>Langrenn!G85</f>
        <v>0</v>
      </c>
    </row>
    <row r="86" spans="1:12" ht="12.75">
      <c r="A86" s="9"/>
      <c r="B86" s="9"/>
      <c r="C86" s="7" t="s">
        <v>5</v>
      </c>
      <c r="D86" s="53">
        <f t="shared" si="1"/>
        <v>10639879.200000001</v>
      </c>
      <c r="E86" s="47">
        <f>'HS'!G86</f>
        <v>2311000</v>
      </c>
      <c r="F86" s="38">
        <f>Fotball!G86</f>
        <v>6565000</v>
      </c>
      <c r="G86" s="47">
        <f>Håndball!G86</f>
        <v>870418.4</v>
      </c>
      <c r="H86" s="38">
        <f>Bandy!G86</f>
        <v>315000</v>
      </c>
      <c r="I86" s="47">
        <f>Hopp!G86</f>
        <v>18000</v>
      </c>
      <c r="J86" s="38">
        <f>Softball!G86</f>
        <v>2400</v>
      </c>
      <c r="K86" s="47">
        <f>Alpint!G86</f>
        <v>20400</v>
      </c>
      <c r="L86" s="38">
        <f>Langrenn!G86</f>
        <v>537660.8</v>
      </c>
    </row>
    <row r="87" spans="1:12" ht="12.75">
      <c r="A87" s="10"/>
      <c r="B87" s="10"/>
      <c r="C87" s="3"/>
      <c r="D87" s="52">
        <f t="shared" si="1"/>
        <v>0</v>
      </c>
      <c r="E87" s="45">
        <f>'HS'!G87</f>
        <v>0</v>
      </c>
      <c r="F87" s="46">
        <f>Fotball!G87</f>
        <v>0</v>
      </c>
      <c r="G87" s="45">
        <f>Håndball!G87</f>
        <v>0</v>
      </c>
      <c r="H87" s="46">
        <f>Bandy!G87</f>
        <v>0</v>
      </c>
      <c r="I87" s="45">
        <f>Hopp!G87</f>
        <v>0</v>
      </c>
      <c r="J87" s="46">
        <f>Softball!G87</f>
        <v>0</v>
      </c>
      <c r="K87" s="45">
        <f>Alpint!G87</f>
        <v>0</v>
      </c>
      <c r="L87" s="46">
        <f>Langrenn!G87</f>
        <v>0</v>
      </c>
    </row>
    <row r="88" spans="1:12" ht="12.75">
      <c r="A88" s="10">
        <v>4120</v>
      </c>
      <c r="B88" s="10">
        <v>4120</v>
      </c>
      <c r="C88" s="3" t="s">
        <v>57</v>
      </c>
      <c r="D88" s="52">
        <f t="shared" si="1"/>
        <v>5000</v>
      </c>
      <c r="E88" s="45">
        <f>'HS'!G88</f>
        <v>0</v>
      </c>
      <c r="F88" s="46">
        <f>Fotball!G88</f>
        <v>5000</v>
      </c>
      <c r="G88" s="45">
        <f>Håndball!G88</f>
        <v>0</v>
      </c>
      <c r="H88" s="46">
        <f>Bandy!G88</f>
        <v>0</v>
      </c>
      <c r="I88" s="45">
        <f>Hopp!G88</f>
        <v>0</v>
      </c>
      <c r="J88" s="46">
        <f>Softball!G88</f>
        <v>0</v>
      </c>
      <c r="K88" s="45">
        <f>Alpint!G88</f>
        <v>0</v>
      </c>
      <c r="L88" s="46">
        <f>Langrenn!G88</f>
        <v>0</v>
      </c>
    </row>
    <row r="89" spans="1:12" ht="12.75">
      <c r="A89" s="10">
        <v>6320</v>
      </c>
      <c r="B89" s="10">
        <v>6320</v>
      </c>
      <c r="C89" s="3" t="s">
        <v>79</v>
      </c>
      <c r="D89" s="52">
        <f t="shared" si="1"/>
        <v>75000</v>
      </c>
      <c r="E89" s="45">
        <f>'HS'!G89</f>
        <v>25000</v>
      </c>
      <c r="F89" s="46">
        <f>Fotball!G89</f>
        <v>50000</v>
      </c>
      <c r="G89" s="45">
        <f>Håndball!G89</f>
        <v>0</v>
      </c>
      <c r="H89" s="46">
        <f>Bandy!G89</f>
        <v>0</v>
      </c>
      <c r="I89" s="45">
        <f>Hopp!G89</f>
        <v>0</v>
      </c>
      <c r="J89" s="46">
        <f>Softball!G89</f>
        <v>0</v>
      </c>
      <c r="K89" s="45">
        <f>Alpint!G89</f>
        <v>0</v>
      </c>
      <c r="L89" s="46">
        <f>Langrenn!G89</f>
        <v>0</v>
      </c>
    </row>
    <row r="90" spans="1:12" ht="12.75">
      <c r="A90" s="10">
        <v>6340</v>
      </c>
      <c r="B90" s="10">
        <v>6340</v>
      </c>
      <c r="C90" s="3" t="s">
        <v>80</v>
      </c>
      <c r="D90" s="52">
        <f t="shared" si="1"/>
        <v>320000</v>
      </c>
      <c r="E90" s="45">
        <f>'HS'!G90</f>
        <v>100000</v>
      </c>
      <c r="F90" s="46">
        <f>Fotball!G90</f>
        <v>0</v>
      </c>
      <c r="G90" s="45">
        <f>Håndball!G90</f>
        <v>0</v>
      </c>
      <c r="H90" s="46">
        <f>Bandy!G90</f>
        <v>220000</v>
      </c>
      <c r="I90" s="45">
        <f>Hopp!G90</f>
        <v>0</v>
      </c>
      <c r="J90" s="46">
        <f>Softball!G90</f>
        <v>0</v>
      </c>
      <c r="K90" s="45">
        <f>Alpint!G90</f>
        <v>0</v>
      </c>
      <c r="L90" s="46">
        <f>Langrenn!G90</f>
        <v>0</v>
      </c>
    </row>
    <row r="91" spans="1:12" ht="12.75">
      <c r="A91" s="10">
        <v>6360</v>
      </c>
      <c r="B91" s="10">
        <v>6360</v>
      </c>
      <c r="C91" s="3" t="s">
        <v>133</v>
      </c>
      <c r="D91" s="52">
        <f t="shared" si="1"/>
        <v>0</v>
      </c>
      <c r="E91" s="45">
        <f>'HS'!G91</f>
        <v>0</v>
      </c>
      <c r="F91" s="46">
        <f>Fotball!G91</f>
        <v>0</v>
      </c>
      <c r="G91" s="45">
        <f>Håndball!G91</f>
        <v>0</v>
      </c>
      <c r="H91" s="46">
        <f>Bandy!G91</f>
        <v>0</v>
      </c>
      <c r="I91" s="45">
        <f>Hopp!G91</f>
        <v>0</v>
      </c>
      <c r="J91" s="46">
        <f>Softball!G91</f>
        <v>0</v>
      </c>
      <c r="K91" s="45">
        <f>Alpint!G91</f>
        <v>0</v>
      </c>
      <c r="L91" s="46">
        <f>Langrenn!G91</f>
        <v>0</v>
      </c>
    </row>
    <row r="92" spans="1:12" ht="12.75">
      <c r="A92" s="10">
        <v>6420</v>
      </c>
      <c r="B92" s="10">
        <v>6420</v>
      </c>
      <c r="C92" s="3" t="s">
        <v>81</v>
      </c>
      <c r="D92" s="52">
        <f t="shared" si="1"/>
        <v>83000</v>
      </c>
      <c r="E92" s="45">
        <f>'HS'!G92</f>
        <v>80000</v>
      </c>
      <c r="F92" s="46">
        <f>Fotball!G92</f>
        <v>0</v>
      </c>
      <c r="G92" s="45">
        <f>Håndball!G92</f>
        <v>3000</v>
      </c>
      <c r="H92" s="46">
        <f>Bandy!G92</f>
        <v>0</v>
      </c>
      <c r="I92" s="45">
        <f>Hopp!G92</f>
        <v>0</v>
      </c>
      <c r="J92" s="46">
        <f>Softball!G92</f>
        <v>0</v>
      </c>
      <c r="K92" s="45">
        <f>Alpint!G92</f>
        <v>0</v>
      </c>
      <c r="L92" s="46">
        <f>Langrenn!G92</f>
        <v>0</v>
      </c>
    </row>
    <row r="93" spans="1:12" ht="12.75">
      <c r="A93" s="10">
        <v>6500</v>
      </c>
      <c r="B93" s="10">
        <v>6500</v>
      </c>
      <c r="C93" s="3" t="s">
        <v>82</v>
      </c>
      <c r="D93" s="52">
        <f t="shared" si="1"/>
        <v>624563</v>
      </c>
      <c r="E93" s="45">
        <f>'HS'!G93</f>
        <v>115000</v>
      </c>
      <c r="F93" s="46">
        <f>Fotball!G93</f>
        <v>499563</v>
      </c>
      <c r="G93" s="45">
        <f>Håndball!G93</f>
        <v>10000</v>
      </c>
      <c r="H93" s="46">
        <f>Bandy!G93</f>
        <v>0</v>
      </c>
      <c r="I93" s="45">
        <f>Hopp!G93</f>
        <v>0</v>
      </c>
      <c r="J93" s="46">
        <f>Softball!G93</f>
        <v>0</v>
      </c>
      <c r="K93" s="45">
        <f>Alpint!G93</f>
        <v>0</v>
      </c>
      <c r="L93" s="46">
        <f>Langrenn!G93</f>
        <v>0</v>
      </c>
    </row>
    <row r="94" spans="1:12" ht="12.75">
      <c r="A94" s="10">
        <v>6600</v>
      </c>
      <c r="B94" s="10">
        <v>6600</v>
      </c>
      <c r="C94" s="3" t="s">
        <v>85</v>
      </c>
      <c r="D94" s="52">
        <f t="shared" si="1"/>
        <v>115000</v>
      </c>
      <c r="E94" s="45">
        <f>'HS'!G94</f>
        <v>115000</v>
      </c>
      <c r="F94" s="46">
        <f>Fotball!G94</f>
        <v>0</v>
      </c>
      <c r="G94" s="45">
        <f>Håndball!G94</f>
        <v>0</v>
      </c>
      <c r="H94" s="46">
        <f>Bandy!G94</f>
        <v>0</v>
      </c>
      <c r="I94" s="45">
        <f>Hopp!G94</f>
        <v>0</v>
      </c>
      <c r="J94" s="46">
        <f>Softball!G94</f>
        <v>0</v>
      </c>
      <c r="K94" s="45">
        <f>Alpint!G94</f>
        <v>0</v>
      </c>
      <c r="L94" s="46">
        <f>Langrenn!G94</f>
        <v>0</v>
      </c>
    </row>
    <row r="95" spans="1:12" ht="12.75">
      <c r="A95" s="10">
        <v>6620</v>
      </c>
      <c r="B95" s="10">
        <v>6620</v>
      </c>
      <c r="C95" s="3" t="s">
        <v>86</v>
      </c>
      <c r="D95" s="52">
        <f t="shared" si="1"/>
        <v>100000</v>
      </c>
      <c r="E95" s="45">
        <f>'HS'!G95</f>
        <v>0</v>
      </c>
      <c r="F95" s="46">
        <f>Fotball!G95</f>
        <v>100000</v>
      </c>
      <c r="G95" s="45">
        <f>Håndball!G95</f>
        <v>0</v>
      </c>
      <c r="H95" s="46">
        <f>Bandy!G95</f>
        <v>0</v>
      </c>
      <c r="I95" s="45">
        <f>Hopp!G95</f>
        <v>0</v>
      </c>
      <c r="J95" s="46">
        <f>Softball!G95</f>
        <v>0</v>
      </c>
      <c r="K95" s="45">
        <f>Alpint!G95</f>
        <v>0</v>
      </c>
      <c r="L95" s="46">
        <f>Langrenn!G95</f>
        <v>0</v>
      </c>
    </row>
    <row r="96" spans="1:12" ht="12.75">
      <c r="A96" s="10">
        <v>6625</v>
      </c>
      <c r="B96" s="10">
        <v>6625</v>
      </c>
      <c r="C96" s="3" t="s">
        <v>87</v>
      </c>
      <c r="D96" s="52">
        <f t="shared" si="1"/>
        <v>180000</v>
      </c>
      <c r="E96" s="45">
        <f>'HS'!G96</f>
        <v>180000</v>
      </c>
      <c r="F96" s="46">
        <f>Fotball!G96</f>
        <v>0</v>
      </c>
      <c r="G96" s="45">
        <f>Håndball!G96</f>
        <v>0</v>
      </c>
      <c r="H96" s="46">
        <f>Bandy!G96</f>
        <v>0</v>
      </c>
      <c r="I96" s="45">
        <f>Hopp!G96</f>
        <v>0</v>
      </c>
      <c r="J96" s="46">
        <f>Softball!G96</f>
        <v>0</v>
      </c>
      <c r="K96" s="45">
        <f>Alpint!G96</f>
        <v>0</v>
      </c>
      <c r="L96" s="46">
        <f>Langrenn!G96</f>
        <v>0</v>
      </c>
    </row>
    <row r="97" spans="1:12" ht="12.75">
      <c r="A97" s="10">
        <v>6630</v>
      </c>
      <c r="B97" s="10">
        <v>6630</v>
      </c>
      <c r="C97" s="3" t="s">
        <v>88</v>
      </c>
      <c r="D97" s="52">
        <f t="shared" si="1"/>
        <v>1121000</v>
      </c>
      <c r="E97" s="45">
        <f>'HS'!G97</f>
        <v>0</v>
      </c>
      <c r="F97" s="46">
        <f>Fotball!G97</f>
        <v>800000</v>
      </c>
      <c r="G97" s="45">
        <f>Håndball!G97</f>
        <v>70000</v>
      </c>
      <c r="H97" s="46">
        <f>Bandy!G97</f>
        <v>240000</v>
      </c>
      <c r="I97" s="45">
        <f>Hopp!G97</f>
        <v>1000</v>
      </c>
      <c r="J97" s="46">
        <f>Softball!G97</f>
        <v>10000</v>
      </c>
      <c r="K97" s="45">
        <f>Alpint!G97</f>
        <v>0</v>
      </c>
      <c r="L97" s="46">
        <f>Langrenn!G97</f>
        <v>0</v>
      </c>
    </row>
    <row r="98" spans="1:12" ht="12.75">
      <c r="A98" s="10">
        <v>6700</v>
      </c>
      <c r="B98" s="10">
        <v>6700</v>
      </c>
      <c r="C98" s="3" t="s">
        <v>89</v>
      </c>
      <c r="D98" s="52">
        <f t="shared" si="1"/>
        <v>40000</v>
      </c>
      <c r="E98" s="45">
        <f>'HS'!G98</f>
        <v>40000</v>
      </c>
      <c r="F98" s="46">
        <f>Fotball!G98</f>
        <v>0</v>
      </c>
      <c r="G98" s="45">
        <f>Håndball!G98</f>
        <v>0</v>
      </c>
      <c r="H98" s="46">
        <f>Bandy!G98</f>
        <v>0</v>
      </c>
      <c r="I98" s="45">
        <f>Hopp!G98</f>
        <v>0</v>
      </c>
      <c r="J98" s="46">
        <f>Softball!G98</f>
        <v>0</v>
      </c>
      <c r="K98" s="45">
        <f>Alpint!G98</f>
        <v>0</v>
      </c>
      <c r="L98" s="46">
        <f>Langrenn!G98</f>
        <v>0</v>
      </c>
    </row>
    <row r="99" spans="1:12" ht="12.75">
      <c r="A99" s="10">
        <v>6710</v>
      </c>
      <c r="B99" s="10">
        <v>6710</v>
      </c>
      <c r="C99" s="3" t="s">
        <v>90</v>
      </c>
      <c r="D99" s="52">
        <f t="shared" si="1"/>
        <v>225000</v>
      </c>
      <c r="E99" s="45">
        <f>'HS'!G99</f>
        <v>225000</v>
      </c>
      <c r="F99" s="46">
        <f>Fotball!G99</f>
        <v>0</v>
      </c>
      <c r="G99" s="45">
        <f>Håndball!G99</f>
        <v>0</v>
      </c>
      <c r="H99" s="46">
        <f>Bandy!G99</f>
        <v>0</v>
      </c>
      <c r="I99" s="45">
        <f>Hopp!G99</f>
        <v>0</v>
      </c>
      <c r="J99" s="46">
        <f>Softball!G99</f>
        <v>0</v>
      </c>
      <c r="K99" s="45">
        <f>Alpint!G99</f>
        <v>0</v>
      </c>
      <c r="L99" s="46">
        <f>Langrenn!G99</f>
        <v>0</v>
      </c>
    </row>
    <row r="100" spans="1:12" ht="12.75">
      <c r="A100" s="10">
        <v>6790</v>
      </c>
      <c r="B100" s="10">
        <v>6790</v>
      </c>
      <c r="C100" s="3" t="s">
        <v>91</v>
      </c>
      <c r="D100" s="52">
        <f t="shared" si="1"/>
        <v>0</v>
      </c>
      <c r="E100" s="45">
        <f>'HS'!G100</f>
        <v>0</v>
      </c>
      <c r="F100" s="46">
        <f>Fotball!G100</f>
        <v>0</v>
      </c>
      <c r="G100" s="45">
        <f>Håndball!G100</f>
        <v>0</v>
      </c>
      <c r="H100" s="46">
        <f>Bandy!G100</f>
        <v>0</v>
      </c>
      <c r="I100" s="45">
        <f>Hopp!G100</f>
        <v>0</v>
      </c>
      <c r="J100" s="46">
        <f>Softball!G100</f>
        <v>0</v>
      </c>
      <c r="K100" s="45">
        <f>Alpint!G100</f>
        <v>0</v>
      </c>
      <c r="L100" s="46">
        <f>Langrenn!G100</f>
        <v>0</v>
      </c>
    </row>
    <row r="101" spans="1:12" ht="12.75">
      <c r="A101" s="10">
        <v>6800</v>
      </c>
      <c r="B101" s="10">
        <v>6800</v>
      </c>
      <c r="C101" s="3" t="s">
        <v>92</v>
      </c>
      <c r="D101" s="52">
        <f t="shared" si="1"/>
        <v>20000</v>
      </c>
      <c r="E101" s="45">
        <f>'HS'!G101</f>
        <v>20000</v>
      </c>
      <c r="F101" s="46">
        <f>Fotball!G101</f>
        <v>0</v>
      </c>
      <c r="G101" s="45">
        <f>Håndball!G101</f>
        <v>0</v>
      </c>
      <c r="H101" s="46">
        <f>Bandy!G101</f>
        <v>0</v>
      </c>
      <c r="I101" s="45">
        <f>Hopp!G101</f>
        <v>0</v>
      </c>
      <c r="J101" s="46">
        <f>Softball!G101</f>
        <v>0</v>
      </c>
      <c r="K101" s="45">
        <f>Alpint!G101</f>
        <v>0</v>
      </c>
      <c r="L101" s="46">
        <f>Langrenn!G101</f>
        <v>0</v>
      </c>
    </row>
    <row r="102" spans="1:12" ht="12.75">
      <c r="A102" s="10">
        <v>6815</v>
      </c>
      <c r="B102" s="10">
        <v>6815</v>
      </c>
      <c r="C102" s="3" t="s">
        <v>93</v>
      </c>
      <c r="D102" s="52">
        <f t="shared" si="1"/>
        <v>34000</v>
      </c>
      <c r="E102" s="45">
        <f>'HS'!G102</f>
        <v>24000</v>
      </c>
      <c r="F102" s="46">
        <f>Fotball!G102</f>
        <v>0</v>
      </c>
      <c r="G102" s="45">
        <f>Håndball!G102</f>
        <v>10000</v>
      </c>
      <c r="H102" s="46">
        <f>Bandy!G102</f>
        <v>0</v>
      </c>
      <c r="I102" s="45">
        <f>Hopp!G102</f>
        <v>0</v>
      </c>
      <c r="J102" s="46">
        <f>Softball!G102</f>
        <v>0</v>
      </c>
      <c r="K102" s="45">
        <f>Alpint!G102</f>
        <v>0</v>
      </c>
      <c r="L102" s="46">
        <f>Langrenn!G102</f>
        <v>0</v>
      </c>
    </row>
    <row r="103" spans="1:12" ht="12.75">
      <c r="A103" s="10">
        <v>6820</v>
      </c>
      <c r="B103" s="10">
        <v>6820</v>
      </c>
      <c r="C103" s="3" t="s">
        <v>94</v>
      </c>
      <c r="D103" s="52">
        <f t="shared" si="1"/>
        <v>8000</v>
      </c>
      <c r="E103" s="45">
        <f>'HS'!G103</f>
        <v>5000</v>
      </c>
      <c r="F103" s="46">
        <f>Fotball!G103</f>
        <v>0</v>
      </c>
      <c r="G103" s="45">
        <f>Håndball!G103</f>
        <v>0</v>
      </c>
      <c r="H103" s="46">
        <f>Bandy!G103</f>
        <v>3000</v>
      </c>
      <c r="I103" s="45">
        <f>Hopp!G103</f>
        <v>0</v>
      </c>
      <c r="J103" s="46">
        <f>Softball!G103</f>
        <v>0</v>
      </c>
      <c r="K103" s="45">
        <f>Alpint!G103</f>
        <v>0</v>
      </c>
      <c r="L103" s="46">
        <f>Langrenn!G103</f>
        <v>0</v>
      </c>
    </row>
    <row r="104" spans="1:12" ht="12.75">
      <c r="A104" s="10">
        <v>6860</v>
      </c>
      <c r="B104" s="10">
        <v>6860</v>
      </c>
      <c r="C104" s="3" t="s">
        <v>95</v>
      </c>
      <c r="D104" s="52">
        <f t="shared" si="1"/>
        <v>15000</v>
      </c>
      <c r="E104" s="45">
        <f>'HS'!G104</f>
        <v>0</v>
      </c>
      <c r="F104" s="46">
        <f>Fotball!G104</f>
        <v>0</v>
      </c>
      <c r="G104" s="45">
        <f>Håndball!G104</f>
        <v>15000</v>
      </c>
      <c r="H104" s="46">
        <f>Bandy!G104</f>
        <v>0</v>
      </c>
      <c r="I104" s="45">
        <f>Hopp!G104</f>
        <v>0</v>
      </c>
      <c r="J104" s="46">
        <f>Softball!G104</f>
        <v>0</v>
      </c>
      <c r="K104" s="45">
        <f>Alpint!G104</f>
        <v>0</v>
      </c>
      <c r="L104" s="46">
        <f>Langrenn!G104</f>
        <v>0</v>
      </c>
    </row>
    <row r="105" spans="1:12" ht="12.75">
      <c r="A105" s="10">
        <v>6900</v>
      </c>
      <c r="B105" s="10">
        <v>6900</v>
      </c>
      <c r="C105" s="3" t="s">
        <v>96</v>
      </c>
      <c r="D105" s="52">
        <f t="shared" si="1"/>
        <v>0</v>
      </c>
      <c r="E105" s="45">
        <f>'HS'!G105</f>
        <v>0</v>
      </c>
      <c r="F105" s="46">
        <f>Fotball!G105</f>
        <v>0</v>
      </c>
      <c r="G105" s="45">
        <f>Håndball!G105</f>
        <v>0</v>
      </c>
      <c r="H105" s="46">
        <f>Bandy!G105</f>
        <v>0</v>
      </c>
      <c r="I105" s="45">
        <f>Hopp!G105</f>
        <v>0</v>
      </c>
      <c r="J105" s="46">
        <f>Softball!G105</f>
        <v>0</v>
      </c>
      <c r="K105" s="45">
        <f>Alpint!G105</f>
        <v>0</v>
      </c>
      <c r="L105" s="46">
        <f>Langrenn!G105</f>
        <v>0</v>
      </c>
    </row>
    <row r="106" spans="1:12" ht="12.75">
      <c r="A106" s="10">
        <v>6920</v>
      </c>
      <c r="B106" s="10">
        <v>6920</v>
      </c>
      <c r="C106" s="3" t="s">
        <v>97</v>
      </c>
      <c r="D106" s="52">
        <f t="shared" si="1"/>
        <v>8000</v>
      </c>
      <c r="E106" s="45">
        <f>'HS'!G106</f>
        <v>8000</v>
      </c>
      <c r="F106" s="46">
        <f>Fotball!G106</f>
        <v>0</v>
      </c>
      <c r="G106" s="45">
        <f>Håndball!G106</f>
        <v>0</v>
      </c>
      <c r="H106" s="46">
        <f>Bandy!G106</f>
        <v>0</v>
      </c>
      <c r="I106" s="45">
        <f>Hopp!G106</f>
        <v>0</v>
      </c>
      <c r="J106" s="46">
        <f>Softball!G106</f>
        <v>0</v>
      </c>
      <c r="K106" s="45">
        <f>Alpint!G106</f>
        <v>0</v>
      </c>
      <c r="L106" s="46">
        <f>Langrenn!G106</f>
        <v>0</v>
      </c>
    </row>
    <row r="107" spans="1:12" ht="12.75">
      <c r="A107" s="10">
        <v>6930</v>
      </c>
      <c r="B107" s="10">
        <v>6930</v>
      </c>
      <c r="C107" s="3" t="s">
        <v>98</v>
      </c>
      <c r="D107" s="52">
        <f t="shared" si="1"/>
        <v>34000</v>
      </c>
      <c r="E107" s="45">
        <f>'HS'!G107</f>
        <v>30000</v>
      </c>
      <c r="F107" s="46">
        <f>Fotball!G107</f>
        <v>0</v>
      </c>
      <c r="G107" s="45">
        <f>Håndball!G107</f>
        <v>4000</v>
      </c>
      <c r="H107" s="46">
        <f>Bandy!G107</f>
        <v>0</v>
      </c>
      <c r="I107" s="45">
        <f>Hopp!G107</f>
        <v>0</v>
      </c>
      <c r="J107" s="46">
        <f>Softball!G107</f>
        <v>0</v>
      </c>
      <c r="K107" s="45">
        <f>Alpint!G107</f>
        <v>0</v>
      </c>
      <c r="L107" s="46">
        <f>Langrenn!G107</f>
        <v>0</v>
      </c>
    </row>
    <row r="108" spans="1:12" ht="12.75">
      <c r="A108" s="10">
        <v>6940</v>
      </c>
      <c r="B108" s="10">
        <v>6940</v>
      </c>
      <c r="C108" s="3" t="s">
        <v>99</v>
      </c>
      <c r="D108" s="52">
        <f t="shared" si="1"/>
        <v>4000</v>
      </c>
      <c r="E108" s="45">
        <f>'HS'!G108</f>
        <v>4000</v>
      </c>
      <c r="F108" s="46">
        <f>Fotball!G108</f>
        <v>0</v>
      </c>
      <c r="G108" s="45">
        <f>Håndball!G108</f>
        <v>0</v>
      </c>
      <c r="H108" s="46">
        <f>Bandy!G108</f>
        <v>0</v>
      </c>
      <c r="I108" s="45">
        <f>Hopp!G108</f>
        <v>0</v>
      </c>
      <c r="J108" s="46">
        <f>Softball!G108</f>
        <v>0</v>
      </c>
      <c r="K108" s="45">
        <f>Alpint!G108</f>
        <v>0</v>
      </c>
      <c r="L108" s="46">
        <f>Langrenn!G108</f>
        <v>0</v>
      </c>
    </row>
    <row r="109" spans="1:12" ht="12.75">
      <c r="A109" s="10">
        <v>7140</v>
      </c>
      <c r="B109" s="10">
        <v>7140</v>
      </c>
      <c r="C109" s="3" t="s">
        <v>101</v>
      </c>
      <c r="D109" s="52">
        <f t="shared" si="1"/>
        <v>0</v>
      </c>
      <c r="E109" s="45">
        <f>'HS'!G109</f>
        <v>0</v>
      </c>
      <c r="F109" s="46">
        <f>Fotball!G109</f>
        <v>0</v>
      </c>
      <c r="G109" s="45">
        <f>Håndball!G109</f>
        <v>0</v>
      </c>
      <c r="H109" s="46">
        <f>Bandy!G109</f>
        <v>0</v>
      </c>
      <c r="I109" s="45">
        <f>Hopp!G109</f>
        <v>0</v>
      </c>
      <c r="J109" s="46">
        <f>Softball!G109</f>
        <v>0</v>
      </c>
      <c r="K109" s="45">
        <f>Alpint!G109</f>
        <v>0</v>
      </c>
      <c r="L109" s="46">
        <f>Langrenn!G109</f>
        <v>0</v>
      </c>
    </row>
    <row r="110" spans="1:12" ht="12.75">
      <c r="A110" s="10">
        <v>7320</v>
      </c>
      <c r="B110" s="10">
        <v>7320</v>
      </c>
      <c r="C110" s="3" t="s">
        <v>102</v>
      </c>
      <c r="D110" s="52">
        <f t="shared" si="1"/>
        <v>0</v>
      </c>
      <c r="E110" s="45">
        <f>'HS'!G110</f>
        <v>0</v>
      </c>
      <c r="F110" s="46">
        <f>Fotball!G110</f>
        <v>0</v>
      </c>
      <c r="G110" s="45">
        <f>Håndball!G110</f>
        <v>0</v>
      </c>
      <c r="H110" s="46">
        <f>Bandy!G110</f>
        <v>0</v>
      </c>
      <c r="I110" s="45">
        <f>Hopp!G110</f>
        <v>0</v>
      </c>
      <c r="J110" s="46">
        <f>Softball!G110</f>
        <v>0</v>
      </c>
      <c r="K110" s="45">
        <f>Alpint!G110</f>
        <v>0</v>
      </c>
      <c r="L110" s="46">
        <f>Langrenn!G110</f>
        <v>0</v>
      </c>
    </row>
    <row r="111" spans="1:12" ht="12.75">
      <c r="A111" s="10">
        <v>7430</v>
      </c>
      <c r="B111" s="10">
        <v>7430</v>
      </c>
      <c r="C111" s="3" t="s">
        <v>104</v>
      </c>
      <c r="D111" s="52">
        <f t="shared" si="1"/>
        <v>0</v>
      </c>
      <c r="E111" s="45">
        <f>'HS'!G111</f>
        <v>0</v>
      </c>
      <c r="F111" s="46">
        <f>Fotball!G111</f>
        <v>0</v>
      </c>
      <c r="G111" s="45">
        <f>Håndball!G111</f>
        <v>0</v>
      </c>
      <c r="H111" s="46">
        <f>Bandy!G111</f>
        <v>0</v>
      </c>
      <c r="I111" s="45">
        <f>Hopp!G111</f>
        <v>0</v>
      </c>
      <c r="J111" s="46">
        <f>Softball!G111</f>
        <v>0</v>
      </c>
      <c r="K111" s="45">
        <f>Alpint!G111</f>
        <v>0</v>
      </c>
      <c r="L111" s="46">
        <f>Langrenn!G111</f>
        <v>0</v>
      </c>
    </row>
    <row r="112" spans="1:12" ht="12.75">
      <c r="A112" s="10">
        <v>7500</v>
      </c>
      <c r="B112" s="10">
        <v>7500</v>
      </c>
      <c r="C112" s="3" t="s">
        <v>105</v>
      </c>
      <c r="D112" s="52">
        <f t="shared" si="1"/>
        <v>65000</v>
      </c>
      <c r="E112" s="45">
        <f>'HS'!G112</f>
        <v>60000</v>
      </c>
      <c r="F112" s="46">
        <f>Fotball!G112</f>
        <v>0</v>
      </c>
      <c r="G112" s="45">
        <f>Håndball!G112</f>
        <v>0</v>
      </c>
      <c r="H112" s="46">
        <f>Bandy!G112</f>
        <v>5000</v>
      </c>
      <c r="I112" s="45">
        <f>Hopp!G112</f>
        <v>0</v>
      </c>
      <c r="J112" s="46">
        <f>Softball!G112</f>
        <v>0</v>
      </c>
      <c r="K112" s="45">
        <f>Alpint!G112</f>
        <v>0</v>
      </c>
      <c r="L112" s="46">
        <f>Langrenn!G112</f>
        <v>0</v>
      </c>
    </row>
    <row r="113" spans="1:12" ht="12.75">
      <c r="A113" s="10">
        <v>7601</v>
      </c>
      <c r="B113" s="10">
        <v>7601</v>
      </c>
      <c r="C113" s="3" t="s">
        <v>106</v>
      </c>
      <c r="D113" s="52">
        <f t="shared" si="1"/>
        <v>0</v>
      </c>
      <c r="E113" s="45">
        <f>'HS'!G113</f>
        <v>0</v>
      </c>
      <c r="F113" s="46">
        <f>Fotball!G113</f>
        <v>0</v>
      </c>
      <c r="G113" s="45">
        <f>Håndball!G113</f>
        <v>0</v>
      </c>
      <c r="H113" s="46">
        <f>Bandy!G113</f>
        <v>0</v>
      </c>
      <c r="I113" s="45">
        <f>Hopp!G113</f>
        <v>0</v>
      </c>
      <c r="J113" s="46">
        <f>Softball!G113</f>
        <v>0</v>
      </c>
      <c r="K113" s="45">
        <f>Alpint!G113</f>
        <v>0</v>
      </c>
      <c r="L113" s="46">
        <f>Langrenn!G113</f>
        <v>0</v>
      </c>
    </row>
    <row r="114" spans="1:12" ht="12.75">
      <c r="A114" s="10">
        <v>7740</v>
      </c>
      <c r="B114" s="10">
        <v>7740</v>
      </c>
      <c r="C114" s="3" t="s">
        <v>107</v>
      </c>
      <c r="D114" s="52">
        <f t="shared" si="1"/>
        <v>0</v>
      </c>
      <c r="E114" s="45">
        <f>'HS'!G114</f>
        <v>0</v>
      </c>
      <c r="F114" s="46">
        <f>Fotball!G114</f>
        <v>0</v>
      </c>
      <c r="G114" s="45">
        <f>Håndball!G114</f>
        <v>0</v>
      </c>
      <c r="H114" s="46">
        <f>Bandy!G114</f>
        <v>0</v>
      </c>
      <c r="I114" s="45">
        <f>Hopp!G114</f>
        <v>0</v>
      </c>
      <c r="J114" s="46">
        <f>Softball!G114</f>
        <v>0</v>
      </c>
      <c r="K114" s="45">
        <f>Alpint!G114</f>
        <v>0</v>
      </c>
      <c r="L114" s="46">
        <f>Langrenn!G114</f>
        <v>0</v>
      </c>
    </row>
    <row r="115" spans="1:12" ht="12.75">
      <c r="A115" s="10">
        <v>7770</v>
      </c>
      <c r="B115" s="10">
        <v>7770</v>
      </c>
      <c r="C115" s="3" t="s">
        <v>108</v>
      </c>
      <c r="D115" s="52">
        <f t="shared" si="1"/>
        <v>22725</v>
      </c>
      <c r="E115" s="45">
        <f>'HS'!G115</f>
        <v>20000</v>
      </c>
      <c r="F115" s="46">
        <f>Fotball!G115</f>
        <v>0</v>
      </c>
      <c r="G115" s="45">
        <f>Håndball!G115</f>
        <v>1000</v>
      </c>
      <c r="H115" s="46">
        <f>Bandy!G115</f>
        <v>1000</v>
      </c>
      <c r="I115" s="45">
        <f>Hopp!G115</f>
        <v>25</v>
      </c>
      <c r="J115" s="46">
        <f>Softball!G115</f>
        <v>0</v>
      </c>
      <c r="K115" s="45">
        <f>Alpint!G115</f>
        <v>0</v>
      </c>
      <c r="L115" s="46">
        <f>Langrenn!G115</f>
        <v>700</v>
      </c>
    </row>
    <row r="116" spans="1:12" ht="12.75">
      <c r="A116" s="10">
        <v>7780</v>
      </c>
      <c r="B116" s="10">
        <v>7780</v>
      </c>
      <c r="C116" s="3" t="s">
        <v>109</v>
      </c>
      <c r="D116" s="52">
        <f t="shared" si="1"/>
        <v>0</v>
      </c>
      <c r="E116" s="45">
        <f>'HS'!G116</f>
        <v>0</v>
      </c>
      <c r="F116" s="46">
        <f>Fotball!G116</f>
        <v>0</v>
      </c>
      <c r="G116" s="45">
        <f>Håndball!G116</f>
        <v>0</v>
      </c>
      <c r="H116" s="46">
        <f>Bandy!G116</f>
        <v>0</v>
      </c>
      <c r="I116" s="45">
        <f>Hopp!G116</f>
        <v>0</v>
      </c>
      <c r="J116" s="46">
        <f>Softball!G116</f>
        <v>0</v>
      </c>
      <c r="K116" s="45">
        <f>Alpint!G116</f>
        <v>0</v>
      </c>
      <c r="L116" s="46">
        <f>Langrenn!G116</f>
        <v>0</v>
      </c>
    </row>
    <row r="117" spans="1:12" ht="12.75">
      <c r="A117" s="10">
        <v>7790</v>
      </c>
      <c r="B117" s="10">
        <v>7790</v>
      </c>
      <c r="C117" s="3" t="s">
        <v>110</v>
      </c>
      <c r="D117" s="52">
        <f t="shared" si="1"/>
        <v>61000</v>
      </c>
      <c r="E117" s="45">
        <f>'HS'!G117</f>
        <v>40000</v>
      </c>
      <c r="F117" s="46">
        <f>Fotball!G117</f>
        <v>10000</v>
      </c>
      <c r="G117" s="45">
        <f>Håndball!G117</f>
        <v>10000</v>
      </c>
      <c r="H117" s="46">
        <f>Bandy!G117</f>
        <v>0</v>
      </c>
      <c r="I117" s="45">
        <f>Hopp!G117</f>
        <v>1000</v>
      </c>
      <c r="J117" s="46">
        <f>Softball!G117</f>
        <v>0</v>
      </c>
      <c r="K117" s="45">
        <f>Alpint!G117</f>
        <v>0</v>
      </c>
      <c r="L117" s="46">
        <f>Langrenn!G117</f>
        <v>0</v>
      </c>
    </row>
    <row r="118" spans="1:12" ht="12.75">
      <c r="A118" s="10">
        <v>7791</v>
      </c>
      <c r="B118" s="10">
        <v>7791</v>
      </c>
      <c r="C118" s="3" t="s">
        <v>120</v>
      </c>
      <c r="D118" s="52">
        <f t="shared" si="1"/>
        <v>0</v>
      </c>
      <c r="E118" s="45">
        <f>'HS'!G118</f>
        <v>0</v>
      </c>
      <c r="F118" s="46">
        <f>Fotball!G118</f>
        <v>0</v>
      </c>
      <c r="G118" s="45">
        <f>Håndball!G118</f>
        <v>0</v>
      </c>
      <c r="H118" s="46">
        <f>Bandy!G118</f>
        <v>0</v>
      </c>
      <c r="I118" s="45">
        <f>Hopp!G118</f>
        <v>0</v>
      </c>
      <c r="J118" s="46">
        <f>Softball!G118</f>
        <v>0</v>
      </c>
      <c r="K118" s="45">
        <f>Alpint!G118</f>
        <v>0</v>
      </c>
      <c r="L118" s="46">
        <f>Langrenn!G118</f>
        <v>0</v>
      </c>
    </row>
    <row r="119" spans="1:12" ht="12.75">
      <c r="A119" s="10">
        <v>7795</v>
      </c>
      <c r="B119" s="10">
        <v>7795</v>
      </c>
      <c r="C119" s="3" t="s">
        <v>122</v>
      </c>
      <c r="D119" s="52">
        <f t="shared" si="1"/>
        <v>95850</v>
      </c>
      <c r="E119" s="45">
        <f>'HS'!G119</f>
        <v>35000</v>
      </c>
      <c r="F119" s="46">
        <f>Fotball!G119</f>
        <v>45000</v>
      </c>
      <c r="G119" s="45">
        <f>Håndball!G119</f>
        <v>8000</v>
      </c>
      <c r="H119" s="46">
        <f>Bandy!G119</f>
        <v>2000</v>
      </c>
      <c r="I119" s="45">
        <f>Hopp!G119</f>
        <v>50</v>
      </c>
      <c r="J119" s="46">
        <f>Softball!G119</f>
        <v>800</v>
      </c>
      <c r="K119" s="45">
        <f>Alpint!G119</f>
        <v>0</v>
      </c>
      <c r="L119" s="46">
        <f>Langrenn!G119</f>
        <v>5000</v>
      </c>
    </row>
    <row r="120" spans="1:12" ht="12.75">
      <c r="A120" s="10">
        <v>7796</v>
      </c>
      <c r="B120" s="10">
        <v>7796</v>
      </c>
      <c r="C120" s="3" t="s">
        <v>123</v>
      </c>
      <c r="D120" s="52">
        <f t="shared" si="1"/>
        <v>8000</v>
      </c>
      <c r="E120" s="45">
        <f>'HS'!G120</f>
        <v>0</v>
      </c>
      <c r="F120" s="46">
        <f>Fotball!G120</f>
        <v>0</v>
      </c>
      <c r="G120" s="45">
        <f>Håndball!G120</f>
        <v>0</v>
      </c>
      <c r="H120" s="46">
        <f>Bandy!G120</f>
        <v>0</v>
      </c>
      <c r="I120" s="45">
        <f>Hopp!G120</f>
        <v>0</v>
      </c>
      <c r="J120" s="46">
        <f>Softball!G120</f>
        <v>0</v>
      </c>
      <c r="K120" s="45">
        <f>Alpint!G120</f>
        <v>0</v>
      </c>
      <c r="L120" s="46">
        <f>Langrenn!G120</f>
        <v>8000</v>
      </c>
    </row>
    <row r="121" spans="1:12" ht="12.75">
      <c r="A121" s="10">
        <v>7797</v>
      </c>
      <c r="B121" s="10">
        <v>7797</v>
      </c>
      <c r="C121" s="3" t="s">
        <v>124</v>
      </c>
      <c r="D121" s="52">
        <f t="shared" si="1"/>
        <v>22400</v>
      </c>
      <c r="E121" s="45">
        <f>'HS'!G121</f>
        <v>6000</v>
      </c>
      <c r="F121" s="46">
        <f>Fotball!G121</f>
        <v>6000</v>
      </c>
      <c r="G121" s="45">
        <f>Håndball!G121</f>
        <v>5000</v>
      </c>
      <c r="H121" s="46">
        <f>Bandy!G121</f>
        <v>3000</v>
      </c>
      <c r="I121" s="45">
        <f>Hopp!G121</f>
        <v>0</v>
      </c>
      <c r="J121" s="46">
        <f>Softball!G121</f>
        <v>400</v>
      </c>
      <c r="K121" s="45">
        <f>Alpint!G121</f>
        <v>0</v>
      </c>
      <c r="L121" s="46">
        <f>Langrenn!G121</f>
        <v>2000</v>
      </c>
    </row>
    <row r="122" spans="1:12" ht="12.75">
      <c r="A122" s="10">
        <v>7798</v>
      </c>
      <c r="B122" s="10">
        <v>7798</v>
      </c>
      <c r="C122" s="3" t="s">
        <v>126</v>
      </c>
      <c r="D122" s="52">
        <f t="shared" si="1"/>
        <v>8000</v>
      </c>
      <c r="E122" s="45">
        <f>'HS'!G122</f>
        <v>6000</v>
      </c>
      <c r="F122" s="46">
        <f>Fotball!G122</f>
        <v>0</v>
      </c>
      <c r="G122" s="45">
        <f>Håndball!G122</f>
        <v>2000</v>
      </c>
      <c r="H122" s="46">
        <f>Bandy!G122</f>
        <v>0</v>
      </c>
      <c r="I122" s="45">
        <f>Hopp!G122</f>
        <v>0</v>
      </c>
      <c r="J122" s="46">
        <f>Softball!G122</f>
        <v>0</v>
      </c>
      <c r="K122" s="45">
        <f>Alpint!G122</f>
        <v>0</v>
      </c>
      <c r="L122" s="46">
        <f>Langrenn!G122</f>
        <v>0</v>
      </c>
    </row>
    <row r="123" spans="1:12" ht="12.75">
      <c r="A123" s="10">
        <v>7830</v>
      </c>
      <c r="B123" s="10">
        <v>7830</v>
      </c>
      <c r="C123" s="3" t="s">
        <v>111</v>
      </c>
      <c r="D123" s="52">
        <f t="shared" si="1"/>
        <v>0</v>
      </c>
      <c r="E123" s="45">
        <f>'HS'!G123</f>
        <v>0</v>
      </c>
      <c r="F123" s="46">
        <f>Fotball!G123</f>
        <v>0</v>
      </c>
      <c r="G123" s="45">
        <f>Håndball!G123</f>
        <v>0</v>
      </c>
      <c r="H123" s="46">
        <f>Bandy!G123</f>
        <v>0</v>
      </c>
      <c r="I123" s="45">
        <f>Hopp!G123</f>
        <v>0</v>
      </c>
      <c r="J123" s="46">
        <f>Softball!G123</f>
        <v>0</v>
      </c>
      <c r="K123" s="45">
        <f>Alpint!G123</f>
        <v>0</v>
      </c>
      <c r="L123" s="46">
        <f>Langrenn!G123</f>
        <v>0</v>
      </c>
    </row>
    <row r="124" spans="1:12" ht="12.75">
      <c r="A124" s="10">
        <v>7990</v>
      </c>
      <c r="B124" s="10">
        <v>7990</v>
      </c>
      <c r="C124" s="3" t="s">
        <v>112</v>
      </c>
      <c r="D124" s="52">
        <f t="shared" si="1"/>
        <v>0</v>
      </c>
      <c r="E124" s="45">
        <f>'HS'!G124</f>
        <v>0</v>
      </c>
      <c r="F124" s="46">
        <f>Fotball!G124</f>
        <v>0</v>
      </c>
      <c r="G124" s="45">
        <f>Håndball!G124</f>
        <v>0</v>
      </c>
      <c r="H124" s="46">
        <f>Bandy!G124</f>
        <v>0</v>
      </c>
      <c r="I124" s="45">
        <f>Hopp!G124</f>
        <v>0</v>
      </c>
      <c r="J124" s="46">
        <f>Softball!G124</f>
        <v>0</v>
      </c>
      <c r="K124" s="45">
        <f>Alpint!G124</f>
        <v>0</v>
      </c>
      <c r="L124" s="46">
        <f>Langrenn!G124</f>
        <v>0</v>
      </c>
    </row>
    <row r="125" spans="1:12" ht="12.75">
      <c r="A125" s="10"/>
      <c r="B125" s="10"/>
      <c r="C125" s="3"/>
      <c r="D125" s="52">
        <f t="shared" si="1"/>
        <v>0</v>
      </c>
      <c r="E125" s="45">
        <f>'HS'!G125</f>
        <v>0</v>
      </c>
      <c r="F125" s="46">
        <f>Fotball!G125</f>
        <v>0</v>
      </c>
      <c r="G125" s="45">
        <f>Håndball!G125</f>
        <v>0</v>
      </c>
      <c r="H125" s="46">
        <f>Bandy!G125</f>
        <v>0</v>
      </c>
      <c r="I125" s="45">
        <f>Hopp!G125</f>
        <v>0</v>
      </c>
      <c r="J125" s="46">
        <f>Softball!G125</f>
        <v>0</v>
      </c>
      <c r="K125" s="45">
        <f>Alpint!G125</f>
        <v>0</v>
      </c>
      <c r="L125" s="46">
        <f>Langrenn!G125</f>
        <v>0</v>
      </c>
    </row>
    <row r="126" spans="1:12" ht="12.75">
      <c r="A126" s="9"/>
      <c r="B126" s="9"/>
      <c r="C126" s="7" t="s">
        <v>6</v>
      </c>
      <c r="D126" s="53">
        <f t="shared" si="1"/>
        <v>3294538</v>
      </c>
      <c r="E126" s="47">
        <f>'HS'!G126</f>
        <v>1138000</v>
      </c>
      <c r="F126" s="38">
        <f>Fotball!G126</f>
        <v>1515563</v>
      </c>
      <c r="G126" s="47">
        <f>Håndball!G126</f>
        <v>138000</v>
      </c>
      <c r="H126" s="38">
        <f>Bandy!G126</f>
        <v>474000</v>
      </c>
      <c r="I126" s="47">
        <f>Hopp!G126</f>
        <v>2075</v>
      </c>
      <c r="J126" s="38">
        <f>Softball!G126</f>
        <v>11200</v>
      </c>
      <c r="K126" s="47">
        <f>Alpint!G126</f>
        <v>0</v>
      </c>
      <c r="L126" s="38">
        <f>Langrenn!G126</f>
        <v>15700</v>
      </c>
    </row>
    <row r="127" spans="1:12" ht="12.75">
      <c r="A127" s="9"/>
      <c r="B127" s="9"/>
      <c r="C127" s="7"/>
      <c r="D127" s="52">
        <f t="shared" si="1"/>
        <v>0</v>
      </c>
      <c r="E127" s="45">
        <f>'HS'!G127</f>
        <v>0</v>
      </c>
      <c r="F127" s="46">
        <f>Fotball!G127</f>
        <v>0</v>
      </c>
      <c r="G127" s="45">
        <f>Håndball!G127</f>
        <v>0</v>
      </c>
      <c r="H127" s="46">
        <f>Bandy!G127</f>
        <v>0</v>
      </c>
      <c r="I127" s="45">
        <f>Hopp!G127</f>
        <v>0</v>
      </c>
      <c r="J127" s="46">
        <f>Softball!G127</f>
        <v>0</v>
      </c>
      <c r="K127" s="45">
        <f>Alpint!G127</f>
        <v>0</v>
      </c>
      <c r="L127" s="46">
        <f>Langrenn!G127</f>
        <v>0</v>
      </c>
    </row>
    <row r="128" spans="1:12" ht="12.75">
      <c r="A128" s="10">
        <v>6000</v>
      </c>
      <c r="B128" s="10">
        <v>6000</v>
      </c>
      <c r="C128" s="3" t="s">
        <v>113</v>
      </c>
      <c r="D128" s="52">
        <f t="shared" si="1"/>
        <v>619400</v>
      </c>
      <c r="E128" s="45">
        <f>'HS'!G128</f>
        <v>160000</v>
      </c>
      <c r="F128" s="46">
        <f>Fotball!G128</f>
        <v>450000</v>
      </c>
      <c r="G128" s="45">
        <f>Håndball!G128</f>
        <v>0</v>
      </c>
      <c r="H128" s="46">
        <f>Bandy!G128</f>
        <v>0</v>
      </c>
      <c r="I128" s="45">
        <f>Hopp!G128</f>
        <v>9400</v>
      </c>
      <c r="J128" s="46">
        <f>Softball!G128</f>
        <v>0</v>
      </c>
      <c r="K128" s="45">
        <f>Alpint!G128</f>
        <v>0</v>
      </c>
      <c r="L128" s="46">
        <f>Langrenn!G128</f>
        <v>0</v>
      </c>
    </row>
    <row r="129" spans="1:12" ht="12.75">
      <c r="A129" s="10">
        <v>6010</v>
      </c>
      <c r="B129" s="10">
        <v>6010</v>
      </c>
      <c r="C129" s="3" t="s">
        <v>114</v>
      </c>
      <c r="D129" s="52">
        <f t="shared" si="1"/>
        <v>48000</v>
      </c>
      <c r="E129" s="45">
        <f>'HS'!G129</f>
        <v>0</v>
      </c>
      <c r="F129" s="46">
        <f>Fotball!G129</f>
        <v>0</v>
      </c>
      <c r="G129" s="45">
        <f>Håndball!G129</f>
        <v>0</v>
      </c>
      <c r="H129" s="46">
        <f>Bandy!G129</f>
        <v>48000</v>
      </c>
      <c r="I129" s="45">
        <f>Hopp!G129</f>
        <v>0</v>
      </c>
      <c r="J129" s="46">
        <f>Softball!G129</f>
        <v>0</v>
      </c>
      <c r="K129" s="45">
        <f>Alpint!G129</f>
        <v>0</v>
      </c>
      <c r="L129" s="46">
        <f>Langrenn!G129</f>
        <v>0</v>
      </c>
    </row>
    <row r="130" spans="1:12" ht="12.75">
      <c r="A130" s="9"/>
      <c r="B130" s="9"/>
      <c r="C130" s="7" t="s">
        <v>10</v>
      </c>
      <c r="D130" s="53">
        <f t="shared" si="1"/>
        <v>667400</v>
      </c>
      <c r="E130" s="47">
        <f>'HS'!G130</f>
        <v>160000</v>
      </c>
      <c r="F130" s="38">
        <f>Fotball!G130</f>
        <v>450000</v>
      </c>
      <c r="G130" s="47">
        <f>Håndball!G130</f>
        <v>0</v>
      </c>
      <c r="H130" s="38">
        <f>Bandy!G130</f>
        <v>48000</v>
      </c>
      <c r="I130" s="47">
        <f>Hopp!G130</f>
        <v>9400</v>
      </c>
      <c r="J130" s="38">
        <f>Softball!G130</f>
        <v>0</v>
      </c>
      <c r="K130" s="47">
        <f>Alpint!G130</f>
        <v>0</v>
      </c>
      <c r="L130" s="38">
        <f>Langrenn!G130</f>
        <v>0</v>
      </c>
    </row>
    <row r="131" spans="1:12" ht="12.75">
      <c r="A131" s="10"/>
      <c r="B131" s="10"/>
      <c r="C131" s="3"/>
      <c r="D131" s="52">
        <f t="shared" si="1"/>
        <v>0</v>
      </c>
      <c r="E131" s="45">
        <f>'HS'!G131</f>
        <v>0</v>
      </c>
      <c r="F131" s="46">
        <f>Fotball!G131</f>
        <v>0</v>
      </c>
      <c r="G131" s="45">
        <f>Håndball!G131</f>
        <v>0</v>
      </c>
      <c r="H131" s="46">
        <f>Bandy!G131</f>
        <v>0</v>
      </c>
      <c r="I131" s="45">
        <f>Hopp!G131</f>
        <v>0</v>
      </c>
      <c r="J131" s="46">
        <f>Softball!G131</f>
        <v>0</v>
      </c>
      <c r="K131" s="45">
        <f>Alpint!G131</f>
        <v>0</v>
      </c>
      <c r="L131" s="46">
        <f>Langrenn!G131</f>
        <v>0</v>
      </c>
    </row>
    <row r="132" spans="1:12" ht="13.5" customHeight="1">
      <c r="A132" s="9"/>
      <c r="B132" s="9"/>
      <c r="C132" s="7" t="s">
        <v>2</v>
      </c>
      <c r="D132" s="53">
        <f t="shared" si="1"/>
        <v>20647.79999999993</v>
      </c>
      <c r="E132" s="47">
        <f>'HS'!G132</f>
        <v>38000</v>
      </c>
      <c r="F132" s="38">
        <f>Fotball!G132</f>
        <v>19000</v>
      </c>
      <c r="G132" s="47">
        <f>Håndball!G132</f>
        <v>-64066.40000000002</v>
      </c>
      <c r="H132" s="38">
        <f>Bandy!G132</f>
        <v>30400</v>
      </c>
      <c r="I132" s="47">
        <f>Hopp!G132</f>
        <v>1087</v>
      </c>
      <c r="J132" s="38">
        <f>Softball!G132</f>
        <v>200</v>
      </c>
      <c r="K132" s="47">
        <f>Alpint!G132</f>
        <v>2557</v>
      </c>
      <c r="L132" s="38">
        <f>Langrenn!G132</f>
        <v>-6529.800000000047</v>
      </c>
    </row>
    <row r="133" spans="1:12" ht="13.5" customHeight="1">
      <c r="A133" s="10"/>
      <c r="B133" s="10"/>
      <c r="C133" s="3"/>
      <c r="D133" s="52">
        <f t="shared" si="1"/>
        <v>0</v>
      </c>
      <c r="E133" s="45">
        <f>'HS'!G133</f>
        <v>0</v>
      </c>
      <c r="F133" s="46">
        <f>Fotball!G133</f>
        <v>0</v>
      </c>
      <c r="G133" s="45">
        <f>Håndball!G133</f>
        <v>0</v>
      </c>
      <c r="H133" s="46">
        <f>Bandy!G133</f>
        <v>0</v>
      </c>
      <c r="I133" s="45">
        <f>Hopp!G133</f>
        <v>0</v>
      </c>
      <c r="J133" s="46">
        <f>Softball!G133</f>
        <v>0</v>
      </c>
      <c r="K133" s="45">
        <f>Alpint!G133</f>
        <v>0</v>
      </c>
      <c r="L133" s="46">
        <f>Langrenn!G133</f>
        <v>0</v>
      </c>
    </row>
    <row r="134" spans="1:12" ht="13.5" customHeight="1">
      <c r="A134" s="10">
        <v>8050</v>
      </c>
      <c r="B134" s="10">
        <v>8050</v>
      </c>
      <c r="C134" s="3" t="s">
        <v>7</v>
      </c>
      <c r="D134" s="52">
        <f t="shared" si="1"/>
        <v>0</v>
      </c>
      <c r="E134" s="45">
        <f>'HS'!G134</f>
        <v>0</v>
      </c>
      <c r="F134" s="46">
        <f>Fotball!G134</f>
        <v>0</v>
      </c>
      <c r="G134" s="45">
        <f>Håndball!G134</f>
        <v>0</v>
      </c>
      <c r="H134" s="46">
        <f>Bandy!G134</f>
        <v>0</v>
      </c>
      <c r="I134" s="45">
        <f>Hopp!G134</f>
        <v>0</v>
      </c>
      <c r="J134" s="46">
        <f>Softball!G134</f>
        <v>0</v>
      </c>
      <c r="K134" s="45">
        <f>Alpint!G134</f>
        <v>0</v>
      </c>
      <c r="L134" s="46">
        <f>Langrenn!G134</f>
        <v>0</v>
      </c>
    </row>
    <row r="135" spans="1:12" ht="13.5" customHeight="1">
      <c r="A135" s="10">
        <v>8070</v>
      </c>
      <c r="B135" s="10">
        <v>8070</v>
      </c>
      <c r="C135" s="3" t="s">
        <v>27</v>
      </c>
      <c r="D135" s="52">
        <f t="shared" si="1"/>
        <v>0</v>
      </c>
      <c r="E135" s="45">
        <f>'HS'!G135</f>
        <v>0</v>
      </c>
      <c r="F135" s="46">
        <f>Fotball!G135</f>
        <v>0</v>
      </c>
      <c r="G135" s="45">
        <f>Håndball!G135</f>
        <v>0</v>
      </c>
      <c r="H135" s="46">
        <f>Bandy!G135</f>
        <v>0</v>
      </c>
      <c r="I135" s="45">
        <f>Hopp!G135</f>
        <v>0</v>
      </c>
      <c r="J135" s="46">
        <f>Softball!G135</f>
        <v>0</v>
      </c>
      <c r="K135" s="45">
        <f>Alpint!G135</f>
        <v>0</v>
      </c>
      <c r="L135" s="46">
        <f>Langrenn!G135</f>
        <v>0</v>
      </c>
    </row>
    <row r="136" spans="1:12" ht="13.5" customHeight="1">
      <c r="A136" s="10">
        <v>8150</v>
      </c>
      <c r="B136" s="10">
        <v>8150</v>
      </c>
      <c r="C136" s="3" t="s">
        <v>115</v>
      </c>
      <c r="D136" s="52">
        <f t="shared" si="1"/>
        <v>0</v>
      </c>
      <c r="E136" s="45">
        <f>'HS'!G136</f>
        <v>0</v>
      </c>
      <c r="F136" s="46">
        <f>Fotball!G136</f>
        <v>0</v>
      </c>
      <c r="G136" s="45">
        <f>Håndball!G136</f>
        <v>0</v>
      </c>
      <c r="H136" s="46">
        <f>Bandy!G136</f>
        <v>0</v>
      </c>
      <c r="I136" s="45">
        <f>Hopp!G136</f>
        <v>0</v>
      </c>
      <c r="J136" s="46">
        <f>Softball!G136</f>
        <v>0</v>
      </c>
      <c r="K136" s="45">
        <f>Alpint!G136</f>
        <v>0</v>
      </c>
      <c r="L136" s="46">
        <f>Langrenn!G136</f>
        <v>0</v>
      </c>
    </row>
    <row r="137" spans="1:12" ht="13.5" customHeight="1">
      <c r="A137" s="9"/>
      <c r="B137" s="9"/>
      <c r="C137" s="7" t="s">
        <v>17</v>
      </c>
      <c r="D137" s="52">
        <f>SUM(E137:L137)</f>
        <v>0</v>
      </c>
      <c r="E137" s="45">
        <f>'HS'!G137</f>
        <v>0</v>
      </c>
      <c r="F137" s="46">
        <f>Fotball!G137</f>
        <v>0</v>
      </c>
      <c r="G137" s="45">
        <f>Håndball!G137</f>
        <v>0</v>
      </c>
      <c r="H137" s="46">
        <f>Bandy!G137</f>
        <v>0</v>
      </c>
      <c r="I137" s="45">
        <f>Hopp!G137</f>
        <v>0</v>
      </c>
      <c r="J137" s="46">
        <f>Softball!G137</f>
        <v>0</v>
      </c>
      <c r="K137" s="45">
        <f>Alpint!G137</f>
        <v>0</v>
      </c>
      <c r="L137" s="46">
        <f>Langrenn!G137</f>
        <v>0</v>
      </c>
    </row>
    <row r="138" spans="1:12" ht="12.75">
      <c r="A138" s="10"/>
      <c r="B138" s="10"/>
      <c r="C138" s="3"/>
      <c r="D138" s="52">
        <f>SUM(E138:L138)</f>
        <v>0</v>
      </c>
      <c r="E138" s="45">
        <f>'HS'!G138</f>
        <v>0</v>
      </c>
      <c r="F138" s="46">
        <f>Fotball!G138</f>
        <v>0</v>
      </c>
      <c r="G138" s="45">
        <f>Håndball!G138</f>
        <v>0</v>
      </c>
      <c r="H138" s="46">
        <f>Bandy!G138</f>
        <v>0</v>
      </c>
      <c r="I138" s="45">
        <f>Hopp!G138</f>
        <v>0</v>
      </c>
      <c r="J138" s="46">
        <f>Softball!G138</f>
        <v>0</v>
      </c>
      <c r="K138" s="45">
        <f>Alpint!G138</f>
        <v>0</v>
      </c>
      <c r="L138" s="46">
        <f>Langrenn!G138</f>
        <v>0</v>
      </c>
    </row>
    <row r="139" spans="1:12" ht="12.75">
      <c r="A139" s="9"/>
      <c r="B139" s="9"/>
      <c r="C139" s="8" t="s">
        <v>8</v>
      </c>
      <c r="D139" s="53">
        <f>SUM(E139:L139)</f>
        <v>20647.79999999993</v>
      </c>
      <c r="E139" s="47">
        <f>'HS'!G139</f>
        <v>38000</v>
      </c>
      <c r="F139" s="38">
        <f>Fotball!G139</f>
        <v>19000</v>
      </c>
      <c r="G139" s="47">
        <f>Håndball!G139</f>
        <v>-64066.40000000002</v>
      </c>
      <c r="H139" s="38">
        <f>Bandy!G139</f>
        <v>30400</v>
      </c>
      <c r="I139" s="47">
        <f>Hopp!G139</f>
        <v>1087</v>
      </c>
      <c r="J139" s="38">
        <f>Softball!G139</f>
        <v>200</v>
      </c>
      <c r="K139" s="47">
        <f>Alpint!G139</f>
        <v>2557</v>
      </c>
      <c r="L139" s="38">
        <f>Langrenn!G139</f>
        <v>-6529.800000000047</v>
      </c>
    </row>
    <row r="140" ht="15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39"/>
  <sheetViews>
    <sheetView zoomScalePageLayoutView="0" workbookViewId="0" topLeftCell="A1">
      <selection activeCell="J54" sqref="J5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35" bestFit="1" customWidth="1"/>
  </cols>
  <sheetData>
    <row r="1" ht="15">
      <c r="C1" s="1" t="s">
        <v>116</v>
      </c>
    </row>
    <row r="2" ht="15">
      <c r="C2" s="1"/>
    </row>
    <row r="3" spans="3:7" ht="15">
      <c r="C3" s="1" t="s">
        <v>18</v>
      </c>
      <c r="D3" s="43" t="s">
        <v>135</v>
      </c>
      <c r="E3" s="43"/>
      <c r="F3" s="43"/>
      <c r="G3" s="43"/>
    </row>
    <row r="4" ht="15">
      <c r="C4" s="1"/>
    </row>
    <row r="5" spans="4:7" ht="12.75">
      <c r="D5" s="36" t="s">
        <v>134</v>
      </c>
      <c r="E5" s="36" t="s">
        <v>134</v>
      </c>
      <c r="F5" s="36" t="s">
        <v>134</v>
      </c>
      <c r="G5" s="36" t="s">
        <v>134</v>
      </c>
    </row>
    <row r="6" spans="1:7" ht="12.75">
      <c r="A6" s="5"/>
      <c r="B6" s="6"/>
      <c r="C6" s="4" t="s">
        <v>0</v>
      </c>
      <c r="D6" s="37" t="s">
        <v>32</v>
      </c>
      <c r="E6" s="37" t="s">
        <v>33</v>
      </c>
      <c r="F6" s="37" t="s">
        <v>34</v>
      </c>
      <c r="G6" s="37" t="s">
        <v>35</v>
      </c>
    </row>
    <row r="7" spans="1:7" ht="12.75">
      <c r="A7" s="10"/>
      <c r="B7" s="10"/>
      <c r="C7" s="3"/>
      <c r="D7" s="29"/>
      <c r="E7" s="29"/>
      <c r="F7" s="29"/>
      <c r="G7" s="29"/>
    </row>
    <row r="8" spans="1:7" ht="12.75">
      <c r="A8" s="10">
        <v>3100</v>
      </c>
      <c r="B8" s="10">
        <v>3100</v>
      </c>
      <c r="C8" s="3" t="s">
        <v>36</v>
      </c>
      <c r="D8" s="29"/>
      <c r="E8" s="29"/>
      <c r="F8" s="29"/>
      <c r="G8" s="29"/>
    </row>
    <row r="9" spans="1:7" ht="12.75">
      <c r="A9" s="10">
        <v>3120</v>
      </c>
      <c r="B9" s="10">
        <v>3120</v>
      </c>
      <c r="C9" s="3" t="s">
        <v>37</v>
      </c>
      <c r="D9" s="29">
        <v>10000</v>
      </c>
      <c r="E9" s="29">
        <v>70000</v>
      </c>
      <c r="F9" s="29">
        <v>80000</v>
      </c>
      <c r="G9" s="29">
        <v>100000</v>
      </c>
    </row>
    <row r="10" spans="1:7" ht="12.75">
      <c r="A10" s="10">
        <v>3125</v>
      </c>
      <c r="B10" s="10">
        <v>3125</v>
      </c>
      <c r="C10" s="3" t="s">
        <v>38</v>
      </c>
      <c r="D10" s="29"/>
      <c r="E10" s="29"/>
      <c r="F10" s="29"/>
      <c r="G10" s="29"/>
    </row>
    <row r="11" spans="1:7" ht="12.75">
      <c r="A11" s="10">
        <v>3130</v>
      </c>
      <c r="B11" s="10">
        <v>3130</v>
      </c>
      <c r="C11" s="3" t="s">
        <v>39</v>
      </c>
      <c r="D11" s="29">
        <v>200000</v>
      </c>
      <c r="E11" s="29">
        <v>700000</v>
      </c>
      <c r="F11" s="29">
        <v>800000</v>
      </c>
      <c r="G11" s="29">
        <v>1200000</v>
      </c>
    </row>
    <row r="12" spans="1:7" ht="12.75">
      <c r="A12" s="10">
        <v>3200</v>
      </c>
      <c r="B12" s="10">
        <v>3200</v>
      </c>
      <c r="C12" s="3" t="s">
        <v>40</v>
      </c>
      <c r="D12" s="29"/>
      <c r="E12" s="29"/>
      <c r="F12" s="29"/>
      <c r="G12" s="29"/>
    </row>
    <row r="13" spans="1:7" ht="12.75">
      <c r="A13" s="10">
        <v>3210</v>
      </c>
      <c r="B13" s="10">
        <v>3210</v>
      </c>
      <c r="C13" s="3" t="s">
        <v>41</v>
      </c>
      <c r="D13" s="29">
        <v>30000</v>
      </c>
      <c r="E13" s="29">
        <v>30000</v>
      </c>
      <c r="F13" s="29">
        <v>90000</v>
      </c>
      <c r="G13" s="29">
        <v>170000</v>
      </c>
    </row>
    <row r="14" spans="1:7" ht="12.75">
      <c r="A14" s="10">
        <v>3215</v>
      </c>
      <c r="B14" s="10">
        <v>3215</v>
      </c>
      <c r="C14" s="3" t="s">
        <v>42</v>
      </c>
      <c r="D14" s="29"/>
      <c r="E14" s="29"/>
      <c r="F14" s="29"/>
      <c r="G14" s="29"/>
    </row>
    <row r="15" spans="1:7" ht="12.75">
      <c r="A15" s="10">
        <v>3217</v>
      </c>
      <c r="B15" s="10">
        <v>3217</v>
      </c>
      <c r="C15" s="3" t="s">
        <v>43</v>
      </c>
      <c r="D15" s="29"/>
      <c r="E15" s="29"/>
      <c r="F15" s="29"/>
      <c r="G15" s="29"/>
    </row>
    <row r="16" spans="1:7" ht="12.75">
      <c r="A16" s="10">
        <v>3218</v>
      </c>
      <c r="B16" s="10">
        <v>3218</v>
      </c>
      <c r="C16" s="3" t="s">
        <v>44</v>
      </c>
      <c r="D16" s="29"/>
      <c r="E16" s="29"/>
      <c r="F16" s="29"/>
      <c r="G16" s="29"/>
    </row>
    <row r="17" spans="1:7" ht="12.75">
      <c r="A17" s="10">
        <v>3220</v>
      </c>
      <c r="B17" s="10">
        <v>3220</v>
      </c>
      <c r="C17" s="3" t="s">
        <v>45</v>
      </c>
      <c r="D17" s="29">
        <v>1100000</v>
      </c>
      <c r="E17" s="29">
        <v>1100000</v>
      </c>
      <c r="F17" s="29">
        <v>1200000</v>
      </c>
      <c r="G17" s="29">
        <v>1300000</v>
      </c>
    </row>
    <row r="18" spans="1:7" ht="12.75">
      <c r="A18" s="10">
        <v>3320</v>
      </c>
      <c r="B18" s="10">
        <v>3320</v>
      </c>
      <c r="C18" s="3" t="s">
        <v>46</v>
      </c>
      <c r="D18" s="29"/>
      <c r="E18" s="29"/>
      <c r="F18" s="29"/>
      <c r="G18" s="29"/>
    </row>
    <row r="19" spans="1:7" ht="12.75">
      <c r="A19" s="10">
        <v>3321</v>
      </c>
      <c r="B19" s="10">
        <v>3321</v>
      </c>
      <c r="C19" s="3" t="s">
        <v>47</v>
      </c>
      <c r="D19" s="29"/>
      <c r="E19" s="29"/>
      <c r="F19" s="29"/>
      <c r="G19" s="29"/>
    </row>
    <row r="20" spans="1:7" ht="12.75">
      <c r="A20" s="10">
        <v>3325</v>
      </c>
      <c r="B20" s="10">
        <v>3325</v>
      </c>
      <c r="C20" s="3" t="s">
        <v>15</v>
      </c>
      <c r="D20" s="29"/>
      <c r="E20" s="29"/>
      <c r="F20" s="29"/>
      <c r="G20" s="29">
        <v>40000</v>
      </c>
    </row>
    <row r="21" spans="1:7" ht="12.75">
      <c r="A21" s="10">
        <v>3350</v>
      </c>
      <c r="B21" s="10">
        <v>3350</v>
      </c>
      <c r="C21" s="3" t="s">
        <v>48</v>
      </c>
      <c r="D21" s="29"/>
      <c r="E21" s="29"/>
      <c r="F21" s="29"/>
      <c r="G21" s="29"/>
    </row>
    <row r="22" spans="1:7" ht="12.75">
      <c r="A22" s="10">
        <v>3360</v>
      </c>
      <c r="B22" s="10">
        <v>3360</v>
      </c>
      <c r="C22" s="3" t="s">
        <v>49</v>
      </c>
      <c r="D22" s="29"/>
      <c r="E22" s="29"/>
      <c r="F22" s="29"/>
      <c r="G22" s="29"/>
    </row>
    <row r="23" spans="1:7" ht="12.75">
      <c r="A23" s="10">
        <v>3440</v>
      </c>
      <c r="B23" s="10">
        <v>3440</v>
      </c>
      <c r="C23" s="3" t="s">
        <v>19</v>
      </c>
      <c r="D23" s="29"/>
      <c r="E23" s="29"/>
      <c r="F23" s="29"/>
      <c r="G23" s="29"/>
    </row>
    <row r="24" spans="1:7" ht="12.75">
      <c r="A24" s="10">
        <v>3500</v>
      </c>
      <c r="B24" s="10">
        <v>3500</v>
      </c>
      <c r="C24" s="3" t="s">
        <v>16</v>
      </c>
      <c r="D24" s="29"/>
      <c r="E24" s="29"/>
      <c r="F24" s="29"/>
      <c r="G24" s="29"/>
    </row>
    <row r="25" spans="1:7" ht="12.75">
      <c r="A25" s="10">
        <v>3605</v>
      </c>
      <c r="B25" s="10">
        <v>3605</v>
      </c>
      <c r="C25" s="3" t="s">
        <v>50</v>
      </c>
      <c r="D25" s="29"/>
      <c r="E25" s="29"/>
      <c r="F25" s="29"/>
      <c r="G25" s="29"/>
    </row>
    <row r="26" spans="1:7" ht="12.75">
      <c r="A26" s="10">
        <v>3610</v>
      </c>
      <c r="B26" s="10">
        <v>3610</v>
      </c>
      <c r="C26" s="3" t="s">
        <v>51</v>
      </c>
      <c r="D26" s="29">
        <v>33000</v>
      </c>
      <c r="E26" s="29">
        <v>66000</v>
      </c>
      <c r="F26" s="29">
        <v>99000</v>
      </c>
      <c r="G26" s="29">
        <v>132000</v>
      </c>
    </row>
    <row r="27" spans="1:7" ht="12.75">
      <c r="A27" s="10"/>
      <c r="B27" s="10"/>
      <c r="C27" s="7" t="s">
        <v>3</v>
      </c>
      <c r="D27" s="38">
        <f>SUM(D7:D26)</f>
        <v>1373000</v>
      </c>
      <c r="E27" s="38">
        <f>SUM(E7:E26)</f>
        <v>1966000</v>
      </c>
      <c r="F27" s="38">
        <f>SUM(F7:F26)</f>
        <v>2269000</v>
      </c>
      <c r="G27" s="38">
        <f>SUM(G7:G26)</f>
        <v>2942000</v>
      </c>
    </row>
    <row r="28" spans="1:7" ht="12.75">
      <c r="A28" s="10"/>
      <c r="B28" s="10"/>
      <c r="C28" s="3"/>
      <c r="D28" s="29"/>
      <c r="E28" s="29"/>
      <c r="F28" s="29"/>
      <c r="G28" s="29"/>
    </row>
    <row r="29" spans="1:7" ht="12.75">
      <c r="A29" s="10">
        <v>3240</v>
      </c>
      <c r="B29" s="10">
        <v>3240</v>
      </c>
      <c r="C29" s="3" t="s">
        <v>52</v>
      </c>
      <c r="D29" s="29">
        <v>430000</v>
      </c>
      <c r="E29" s="29">
        <v>570000</v>
      </c>
      <c r="F29" s="29">
        <v>710000</v>
      </c>
      <c r="G29" s="29">
        <v>830000</v>
      </c>
    </row>
    <row r="30" spans="1:7" ht="12.75">
      <c r="A30" s="10">
        <v>3441</v>
      </c>
      <c r="B30" s="10">
        <v>3441</v>
      </c>
      <c r="C30" s="3" t="s">
        <v>53</v>
      </c>
      <c r="D30" s="29"/>
      <c r="E30" s="29"/>
      <c r="F30" s="29"/>
      <c r="G30" s="29">
        <v>200000</v>
      </c>
    </row>
    <row r="31" spans="1:7" ht="12.75">
      <c r="A31" s="10">
        <v>3461</v>
      </c>
      <c r="B31" s="10">
        <v>3461</v>
      </c>
      <c r="C31" s="3" t="s">
        <v>54</v>
      </c>
      <c r="D31" s="29"/>
      <c r="E31" s="29">
        <v>1200000</v>
      </c>
      <c r="F31" s="29">
        <v>450000</v>
      </c>
      <c r="G31" s="29">
        <v>450000</v>
      </c>
    </row>
    <row r="32" spans="1:7" ht="12.75">
      <c r="A32" s="10">
        <v>3630</v>
      </c>
      <c r="B32" s="10">
        <v>3630</v>
      </c>
      <c r="C32" s="3" t="s">
        <v>55</v>
      </c>
      <c r="D32" s="29"/>
      <c r="E32" s="29"/>
      <c r="F32" s="29"/>
      <c r="G32" s="29"/>
    </row>
    <row r="33" spans="1:7" ht="12.75">
      <c r="A33" s="10">
        <v>3800</v>
      </c>
      <c r="B33" s="10">
        <v>3800</v>
      </c>
      <c r="C33" s="3" t="s">
        <v>125</v>
      </c>
      <c r="D33" s="29"/>
      <c r="E33" s="29"/>
      <c r="F33" s="29"/>
      <c r="G33" s="29"/>
    </row>
    <row r="34" spans="1:7" ht="12.75">
      <c r="A34" s="10">
        <v>3990</v>
      </c>
      <c r="B34" s="10">
        <v>3990</v>
      </c>
      <c r="C34" s="3" t="s">
        <v>56</v>
      </c>
      <c r="D34" s="29">
        <v>15000</v>
      </c>
      <c r="E34" s="29">
        <v>30000</v>
      </c>
      <c r="F34" s="29">
        <v>45000</v>
      </c>
      <c r="G34" s="29">
        <v>60000</v>
      </c>
    </row>
    <row r="35" spans="1:7" ht="12.75">
      <c r="A35" s="10">
        <v>3995</v>
      </c>
      <c r="B35" s="10">
        <v>3995</v>
      </c>
      <c r="C35" s="3" t="s">
        <v>20</v>
      </c>
      <c r="D35" s="29"/>
      <c r="E35" s="29"/>
      <c r="F35" s="29"/>
      <c r="G35" s="29"/>
    </row>
    <row r="36" spans="1:7" ht="12.75">
      <c r="A36" s="10"/>
      <c r="B36" s="10"/>
      <c r="C36" s="7" t="s">
        <v>9</v>
      </c>
      <c r="D36" s="38">
        <f>SUM(D29:D35)</f>
        <v>445000</v>
      </c>
      <c r="E36" s="38">
        <f>SUM(E29:E35)</f>
        <v>1800000</v>
      </c>
      <c r="F36" s="38">
        <f>SUM(F29:F35)</f>
        <v>1205000</v>
      </c>
      <c r="G36" s="38">
        <f>SUM(G29:G35)</f>
        <v>1540000</v>
      </c>
    </row>
    <row r="37" spans="1:7" ht="12.75">
      <c r="A37" s="9"/>
      <c r="B37" s="9"/>
      <c r="C37" s="7" t="s">
        <v>1</v>
      </c>
      <c r="D37" s="38">
        <f>D27+D36</f>
        <v>1818000</v>
      </c>
      <c r="E37" s="38">
        <f>E27+E36</f>
        <v>3766000</v>
      </c>
      <c r="F37" s="38">
        <f>F27+F36</f>
        <v>3474000</v>
      </c>
      <c r="G37" s="38">
        <f>G27+G36</f>
        <v>4482000</v>
      </c>
    </row>
    <row r="38" spans="1:7" ht="12.75">
      <c r="A38" s="10"/>
      <c r="B38" s="10"/>
      <c r="C38" s="3"/>
      <c r="D38" s="29"/>
      <c r="E38" s="29"/>
      <c r="F38" s="29"/>
      <c r="G38" s="29"/>
    </row>
    <row r="39" spans="1:7" ht="12.75">
      <c r="A39" s="10">
        <v>4220</v>
      </c>
      <c r="B39" s="10">
        <v>4220</v>
      </c>
      <c r="C39" s="3" t="s">
        <v>58</v>
      </c>
      <c r="D39" s="29"/>
      <c r="E39" s="29"/>
      <c r="F39" s="29"/>
      <c r="G39" s="29"/>
    </row>
    <row r="40" spans="1:7" ht="12.75">
      <c r="A40" s="10">
        <v>4221</v>
      </c>
      <c r="B40" s="10">
        <v>4221</v>
      </c>
      <c r="C40" s="3" t="s">
        <v>21</v>
      </c>
      <c r="D40" s="29"/>
      <c r="E40" s="29"/>
      <c r="F40" s="29"/>
      <c r="G40" s="29"/>
    </row>
    <row r="41" spans="1:7" ht="12.75">
      <c r="A41" s="10">
        <v>4230</v>
      </c>
      <c r="B41" s="10">
        <v>4230</v>
      </c>
      <c r="C41" s="3" t="s">
        <v>128</v>
      </c>
      <c r="D41" s="29"/>
      <c r="E41" s="29"/>
      <c r="F41" s="29"/>
      <c r="G41" s="29"/>
    </row>
    <row r="42" spans="1:7" ht="12.75">
      <c r="A42" s="10">
        <v>4241</v>
      </c>
      <c r="B42" s="10">
        <v>4241</v>
      </c>
      <c r="C42" s="3" t="s">
        <v>60</v>
      </c>
      <c r="D42" s="29"/>
      <c r="E42" s="29"/>
      <c r="F42" s="29"/>
      <c r="G42" s="29"/>
    </row>
    <row r="43" spans="1:7" ht="12.75">
      <c r="A43" s="10">
        <v>4247</v>
      </c>
      <c r="B43" s="10">
        <v>4247</v>
      </c>
      <c r="C43" s="3" t="s">
        <v>22</v>
      </c>
      <c r="D43" s="29"/>
      <c r="E43" s="29"/>
      <c r="F43" s="29"/>
      <c r="G43" s="29"/>
    </row>
    <row r="44" spans="1:7" ht="12.75">
      <c r="A44" s="10">
        <v>4280</v>
      </c>
      <c r="B44" s="10">
        <v>4280</v>
      </c>
      <c r="C44" s="3" t="s">
        <v>62</v>
      </c>
      <c r="D44" s="29"/>
      <c r="E44" s="29"/>
      <c r="F44" s="29"/>
      <c r="G44" s="29"/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29">
        <v>5000</v>
      </c>
      <c r="E46" s="29">
        <v>15000</v>
      </c>
      <c r="F46" s="29">
        <v>30000</v>
      </c>
      <c r="G46" s="29">
        <v>30000</v>
      </c>
    </row>
    <row r="47" spans="1:7" ht="12.75">
      <c r="A47" s="10">
        <v>6555</v>
      </c>
      <c r="B47" s="10">
        <v>6555</v>
      </c>
      <c r="C47" s="3" t="s">
        <v>84</v>
      </c>
      <c r="D47" s="29"/>
      <c r="E47" s="29"/>
      <c r="F47" s="29"/>
      <c r="G47" s="29"/>
    </row>
    <row r="48" spans="1:7" ht="12.75">
      <c r="A48" s="9"/>
      <c r="B48" s="9"/>
      <c r="C48" s="7" t="s">
        <v>29</v>
      </c>
      <c r="D48" s="38">
        <f>SUM(D39:D47)</f>
        <v>5000</v>
      </c>
      <c r="E48" s="38">
        <f>SUM(E39:E47)</f>
        <v>15000</v>
      </c>
      <c r="F48" s="38">
        <f>SUM(F39:F47)</f>
        <v>30000</v>
      </c>
      <c r="G48" s="38">
        <f>SUM(G39:G47)</f>
        <v>30000</v>
      </c>
    </row>
    <row r="49" spans="1:7" ht="12.75">
      <c r="A49" s="10"/>
      <c r="B49" s="10"/>
      <c r="C49" s="3"/>
      <c r="D49" s="29"/>
      <c r="E49" s="29"/>
      <c r="F49" s="29"/>
      <c r="G49" s="29"/>
    </row>
    <row r="50" spans="1:7" ht="12.75">
      <c r="A50" s="10">
        <v>4225</v>
      </c>
      <c r="B50" s="10">
        <v>4225</v>
      </c>
      <c r="C50" s="3" t="s">
        <v>129</v>
      </c>
      <c r="D50" s="29"/>
      <c r="E50" s="29"/>
      <c r="F50" s="29"/>
      <c r="G50" s="29">
        <v>5000</v>
      </c>
    </row>
    <row r="51" spans="1:7" ht="12.75">
      <c r="A51" s="10">
        <v>4228</v>
      </c>
      <c r="B51" s="10">
        <v>4228</v>
      </c>
      <c r="C51" s="3" t="s">
        <v>130</v>
      </c>
      <c r="D51" s="29"/>
      <c r="E51" s="29"/>
      <c r="F51" s="29"/>
      <c r="G51" s="29"/>
    </row>
    <row r="52" spans="1:7" ht="12.75">
      <c r="A52" s="10">
        <v>4331</v>
      </c>
      <c r="B52" s="10">
        <v>4331</v>
      </c>
      <c r="C52" s="3" t="s">
        <v>64</v>
      </c>
      <c r="D52" s="29"/>
      <c r="E52" s="29"/>
      <c r="F52" s="29"/>
      <c r="G52" s="29"/>
    </row>
    <row r="53" spans="1:7" ht="12.75">
      <c r="A53" s="10">
        <v>7400</v>
      </c>
      <c r="B53" s="10">
        <v>7400</v>
      </c>
      <c r="C53" s="3" t="s">
        <v>103</v>
      </c>
      <c r="D53" s="29"/>
      <c r="E53" s="29"/>
      <c r="F53" s="29"/>
      <c r="G53" s="29"/>
    </row>
    <row r="54" spans="1:7" ht="12.75">
      <c r="A54" s="9"/>
      <c r="B54" s="9"/>
      <c r="C54" s="7" t="s">
        <v>30</v>
      </c>
      <c r="D54" s="38">
        <f>SUM(D50:D53)</f>
        <v>0</v>
      </c>
      <c r="E54" s="38">
        <f>SUM(E50:E53)</f>
        <v>0</v>
      </c>
      <c r="F54" s="38">
        <f>SUM(F50:F53)</f>
        <v>0</v>
      </c>
      <c r="G54" s="38">
        <f>SUM(G50:G53)</f>
        <v>5000</v>
      </c>
    </row>
    <row r="55" spans="1:7" ht="12.75">
      <c r="A55" s="10"/>
      <c r="B55" s="10"/>
      <c r="C55" s="3"/>
      <c r="D55" s="29"/>
      <c r="E55" s="29"/>
      <c r="F55" s="29"/>
      <c r="G55" s="29"/>
    </row>
    <row r="56" spans="1:7" ht="12.75">
      <c r="A56" s="10">
        <v>4300</v>
      </c>
      <c r="B56" s="10">
        <v>4300</v>
      </c>
      <c r="C56" s="3" t="s">
        <v>63</v>
      </c>
      <c r="D56" s="29">
        <v>200000</v>
      </c>
      <c r="E56" s="29">
        <v>400000</v>
      </c>
      <c r="F56" s="29">
        <v>600000</v>
      </c>
      <c r="G56" s="29">
        <v>800000</v>
      </c>
    </row>
    <row r="57" spans="1:7" ht="12.75">
      <c r="A57" s="10">
        <v>4400</v>
      </c>
      <c r="B57" s="10">
        <v>4400</v>
      </c>
      <c r="C57" s="3" t="s">
        <v>131</v>
      </c>
      <c r="D57" s="29"/>
      <c r="E57" s="29"/>
      <c r="F57" s="29"/>
      <c r="G57" s="29"/>
    </row>
    <row r="58" spans="1:7" ht="12.75">
      <c r="A58" s="10">
        <v>4990</v>
      </c>
      <c r="B58" s="10">
        <v>4990</v>
      </c>
      <c r="C58" s="3" t="s">
        <v>65</v>
      </c>
      <c r="D58" s="29"/>
      <c r="E58" s="29"/>
      <c r="F58" s="29"/>
      <c r="G58" s="29"/>
    </row>
    <row r="59" spans="1:7" ht="12.75">
      <c r="A59" s="9"/>
      <c r="B59" s="9"/>
      <c r="C59" s="7" t="s">
        <v>31</v>
      </c>
      <c r="D59" s="38">
        <f>SUM(D56:D58)</f>
        <v>200000</v>
      </c>
      <c r="E59" s="38">
        <f>SUM(E56:E58)</f>
        <v>400000</v>
      </c>
      <c r="F59" s="38">
        <f>SUM(F56:F58)</f>
        <v>600000</v>
      </c>
      <c r="G59" s="38">
        <f>SUM(G56:G58)</f>
        <v>800000</v>
      </c>
    </row>
    <row r="60" spans="1:7" ht="12.75">
      <c r="A60" s="10"/>
      <c r="B60" s="10"/>
      <c r="C60" s="3"/>
      <c r="D60" s="29"/>
      <c r="E60" s="29"/>
      <c r="F60" s="29"/>
      <c r="G60" s="29"/>
    </row>
    <row r="61" spans="1:7" ht="12.75">
      <c r="A61" s="9"/>
      <c r="B61" s="9"/>
      <c r="C61" s="7" t="s">
        <v>4</v>
      </c>
      <c r="D61" s="38">
        <f>SUM(D48,D54,D59)</f>
        <v>205000</v>
      </c>
      <c r="E61" s="38">
        <f>SUM(E48,E54,E59)</f>
        <v>415000</v>
      </c>
      <c r="F61" s="38">
        <f>SUM(F48,F54,F59)</f>
        <v>630000</v>
      </c>
      <c r="G61" s="38">
        <f>SUM(G48,G54,G59)</f>
        <v>835000</v>
      </c>
    </row>
    <row r="62" spans="1:7" ht="12.75">
      <c r="A62" s="10"/>
      <c r="B62" s="10"/>
      <c r="C62" s="3"/>
      <c r="D62" s="29"/>
      <c r="E62" s="29"/>
      <c r="F62" s="29"/>
      <c r="G62" s="29"/>
    </row>
    <row r="63" spans="1:7" ht="12.75">
      <c r="A63" s="10">
        <v>4240</v>
      </c>
      <c r="B63" s="10">
        <v>4240</v>
      </c>
      <c r="C63" s="3" t="s">
        <v>59</v>
      </c>
      <c r="D63" s="29"/>
      <c r="E63" s="29"/>
      <c r="F63" s="29"/>
      <c r="G63" s="29"/>
    </row>
    <row r="64" spans="1:7" ht="12.75">
      <c r="A64" s="10">
        <v>4250</v>
      </c>
      <c r="B64" s="10">
        <v>4250</v>
      </c>
      <c r="C64" s="3" t="s">
        <v>61</v>
      </c>
      <c r="D64" s="29"/>
      <c r="E64" s="29"/>
      <c r="F64" s="29"/>
      <c r="G64" s="29"/>
    </row>
    <row r="65" spans="1:7" ht="12.75">
      <c r="A65" s="10">
        <v>5000</v>
      </c>
      <c r="B65" s="10">
        <v>5000</v>
      </c>
      <c r="C65" s="3" t="s">
        <v>66</v>
      </c>
      <c r="D65" s="29">
        <v>400000</v>
      </c>
      <c r="E65" s="29">
        <v>800000</v>
      </c>
      <c r="F65" s="29">
        <v>1200000</v>
      </c>
      <c r="G65" s="29">
        <v>1700000</v>
      </c>
    </row>
    <row r="66" spans="1:7" ht="12.75">
      <c r="A66" s="10">
        <v>5006</v>
      </c>
      <c r="B66" s="10">
        <v>5006</v>
      </c>
      <c r="C66" s="3" t="s">
        <v>121</v>
      </c>
      <c r="D66" s="29"/>
      <c r="E66" s="29"/>
      <c r="F66" s="29"/>
      <c r="G66" s="29"/>
    </row>
    <row r="67" spans="1:7" ht="12.75">
      <c r="A67" s="10">
        <v>5007</v>
      </c>
      <c r="B67" s="10">
        <v>5007</v>
      </c>
      <c r="C67" s="3" t="s">
        <v>28</v>
      </c>
      <c r="D67" s="29"/>
      <c r="E67" s="29"/>
      <c r="F67" s="29"/>
      <c r="G67" s="29"/>
    </row>
    <row r="68" spans="1:7" ht="12.75">
      <c r="A68" s="10">
        <v>5010</v>
      </c>
      <c r="B68" s="10">
        <v>5010</v>
      </c>
      <c r="C68" s="3" t="s">
        <v>67</v>
      </c>
      <c r="D68" s="29"/>
      <c r="E68" s="29"/>
      <c r="F68" s="29"/>
      <c r="G68" s="29"/>
    </row>
    <row r="69" spans="1:7" ht="12.75">
      <c r="A69" s="10">
        <v>5050</v>
      </c>
      <c r="B69" s="10">
        <v>5050</v>
      </c>
      <c r="C69" s="3" t="s">
        <v>132</v>
      </c>
      <c r="D69" s="29"/>
      <c r="E69" s="29"/>
      <c r="F69" s="29"/>
      <c r="G69" s="29"/>
    </row>
    <row r="70" spans="1:7" ht="12.75">
      <c r="A70" s="10">
        <v>5090</v>
      </c>
      <c r="B70" s="10">
        <v>5090</v>
      </c>
      <c r="C70" s="3" t="s">
        <v>68</v>
      </c>
      <c r="D70" s="29"/>
      <c r="E70" s="29"/>
      <c r="F70" s="29"/>
      <c r="G70" s="29"/>
    </row>
    <row r="71" spans="1:7" ht="12.75">
      <c r="A71" s="10">
        <v>5100</v>
      </c>
      <c r="B71" s="10">
        <v>5100</v>
      </c>
      <c r="C71" s="3" t="s">
        <v>23</v>
      </c>
      <c r="D71" s="29"/>
      <c r="E71" s="29"/>
      <c r="F71" s="29"/>
      <c r="G71" s="29"/>
    </row>
    <row r="72" spans="1:7" ht="12.75">
      <c r="A72" s="10">
        <v>5180</v>
      </c>
      <c r="B72" s="10">
        <v>5180</v>
      </c>
      <c r="C72" s="3" t="s">
        <v>69</v>
      </c>
      <c r="D72" s="29">
        <v>60000</v>
      </c>
      <c r="E72" s="29">
        <v>120000</v>
      </c>
      <c r="F72" s="29">
        <v>180000</v>
      </c>
      <c r="G72" s="29">
        <v>240000</v>
      </c>
    </row>
    <row r="73" spans="1:7" ht="12.75">
      <c r="A73" s="10">
        <v>5182</v>
      </c>
      <c r="B73" s="10">
        <v>5182</v>
      </c>
      <c r="C73" s="3" t="s">
        <v>70</v>
      </c>
      <c r="D73" s="29">
        <v>8000</v>
      </c>
      <c r="E73" s="29">
        <v>16000</v>
      </c>
      <c r="F73" s="29">
        <v>24000</v>
      </c>
      <c r="G73" s="29">
        <v>32000</v>
      </c>
    </row>
    <row r="74" spans="1:7" ht="12.75">
      <c r="A74" s="10">
        <v>5210</v>
      </c>
      <c r="B74" s="10">
        <v>5210</v>
      </c>
      <c r="C74" s="3" t="s">
        <v>71</v>
      </c>
      <c r="D74" s="29">
        <v>1000</v>
      </c>
      <c r="E74" s="29">
        <v>2000</v>
      </c>
      <c r="F74" s="29">
        <v>3000</v>
      </c>
      <c r="G74" s="29">
        <v>4000</v>
      </c>
    </row>
    <row r="75" spans="1:7" ht="12.75">
      <c r="A75" s="10">
        <v>5230</v>
      </c>
      <c r="B75" s="10">
        <v>5230</v>
      </c>
      <c r="C75" s="3" t="s">
        <v>24</v>
      </c>
      <c r="D75" s="29"/>
      <c r="E75" s="29"/>
      <c r="F75" s="29"/>
      <c r="G75" s="29"/>
    </row>
    <row r="76" spans="1:7" ht="12.75">
      <c r="A76" s="10">
        <v>5231</v>
      </c>
      <c r="B76" s="10">
        <v>5231</v>
      </c>
      <c r="C76" s="3" t="s">
        <v>25</v>
      </c>
      <c r="D76" s="29"/>
      <c r="E76" s="29"/>
      <c r="F76" s="29"/>
      <c r="G76" s="29"/>
    </row>
    <row r="77" spans="1:7" ht="12.75">
      <c r="A77" s="10">
        <v>5250</v>
      </c>
      <c r="B77" s="10">
        <v>5250</v>
      </c>
      <c r="C77" s="3" t="s">
        <v>72</v>
      </c>
      <c r="D77" s="29"/>
      <c r="E77" s="29"/>
      <c r="F77" s="29"/>
      <c r="G77" s="29">
        <v>15000</v>
      </c>
    </row>
    <row r="78" spans="1:7" ht="12.75">
      <c r="A78" s="10">
        <v>5290</v>
      </c>
      <c r="B78" s="10">
        <v>5290</v>
      </c>
      <c r="C78" s="3" t="s">
        <v>73</v>
      </c>
      <c r="D78" s="29"/>
      <c r="E78" s="29"/>
      <c r="F78" s="29"/>
      <c r="G78" s="29"/>
    </row>
    <row r="79" spans="1:7" ht="12.75">
      <c r="A79" s="10">
        <v>5330</v>
      </c>
      <c r="B79" s="10">
        <v>5330</v>
      </c>
      <c r="C79" s="3" t="s">
        <v>74</v>
      </c>
      <c r="D79" s="29"/>
      <c r="E79" s="29"/>
      <c r="F79" s="29"/>
      <c r="G79" s="29"/>
    </row>
    <row r="80" spans="1:7" ht="12.75">
      <c r="A80" s="10">
        <v>5400</v>
      </c>
      <c r="B80" s="10">
        <v>5400</v>
      </c>
      <c r="C80" s="3" t="s">
        <v>75</v>
      </c>
      <c r="D80" s="29">
        <v>65000</v>
      </c>
      <c r="E80" s="29">
        <v>130000</v>
      </c>
      <c r="F80" s="29">
        <v>195000</v>
      </c>
      <c r="G80" s="29">
        <v>260000</v>
      </c>
    </row>
    <row r="81" spans="1:7" ht="12.75">
      <c r="A81" s="10">
        <v>5425</v>
      </c>
      <c r="B81" s="10">
        <v>5425</v>
      </c>
      <c r="C81" s="3" t="s">
        <v>76</v>
      </c>
      <c r="D81" s="29">
        <v>15000</v>
      </c>
      <c r="E81" s="29">
        <v>30000</v>
      </c>
      <c r="F81" s="29">
        <v>45000</v>
      </c>
      <c r="G81" s="29">
        <v>60000</v>
      </c>
    </row>
    <row r="82" spans="1:7" ht="12.75">
      <c r="A82" s="10">
        <v>5800</v>
      </c>
      <c r="B82" s="10">
        <v>5800</v>
      </c>
      <c r="C82" s="3" t="s">
        <v>26</v>
      </c>
      <c r="D82" s="29"/>
      <c r="E82" s="29"/>
      <c r="F82" s="29"/>
      <c r="G82" s="29"/>
    </row>
    <row r="83" spans="1:7" ht="12.75">
      <c r="A83" s="10">
        <v>5950</v>
      </c>
      <c r="B83" s="10">
        <v>5950</v>
      </c>
      <c r="C83" s="12" t="s">
        <v>77</v>
      </c>
      <c r="D83" s="29"/>
      <c r="E83" s="29"/>
      <c r="F83" s="29"/>
      <c r="G83" s="29"/>
    </row>
    <row r="84" spans="1:7" ht="12.75">
      <c r="A84" s="10">
        <v>5990</v>
      </c>
      <c r="B84" s="10">
        <v>5990</v>
      </c>
      <c r="C84" s="3" t="s">
        <v>78</v>
      </c>
      <c r="D84" s="29"/>
      <c r="E84" s="29"/>
      <c r="F84" s="29"/>
      <c r="G84" s="29"/>
    </row>
    <row r="85" spans="1:7" ht="12.75">
      <c r="A85" s="10">
        <v>7100</v>
      </c>
      <c r="B85" s="10">
        <v>7100</v>
      </c>
      <c r="C85" s="3" t="s">
        <v>100</v>
      </c>
      <c r="D85" s="29"/>
      <c r="E85" s="29"/>
      <c r="F85" s="29"/>
      <c r="G85" s="29"/>
    </row>
    <row r="86" spans="1:7" ht="12.75">
      <c r="A86" s="9"/>
      <c r="B86" s="9"/>
      <c r="C86" s="7" t="s">
        <v>5</v>
      </c>
      <c r="D86" s="38">
        <f>SUM(D63:D85)</f>
        <v>549000</v>
      </c>
      <c r="E86" s="38">
        <f>SUM(E63:E85)</f>
        <v>1098000</v>
      </c>
      <c r="F86" s="38">
        <f>SUM(F63:F85)</f>
        <v>1647000</v>
      </c>
      <c r="G86" s="38">
        <f>SUM(G63:G85)</f>
        <v>2311000</v>
      </c>
    </row>
    <row r="87" spans="1:7" ht="12.75">
      <c r="A87" s="10"/>
      <c r="B87" s="10"/>
      <c r="C87" s="3"/>
      <c r="D87" s="29"/>
      <c r="E87" s="29"/>
      <c r="F87" s="29"/>
      <c r="G87" s="29"/>
    </row>
    <row r="88" spans="1:7" ht="12.75">
      <c r="A88" s="10">
        <v>4120</v>
      </c>
      <c r="B88" s="10">
        <v>4120</v>
      </c>
      <c r="C88" s="3" t="s">
        <v>57</v>
      </c>
      <c r="D88" s="29"/>
      <c r="E88" s="29"/>
      <c r="F88" s="29"/>
      <c r="G88" s="29"/>
    </row>
    <row r="89" spans="1:7" ht="12.75">
      <c r="A89" s="10">
        <v>6320</v>
      </c>
      <c r="B89" s="10">
        <v>6320</v>
      </c>
      <c r="C89" s="3" t="s">
        <v>79</v>
      </c>
      <c r="D89" s="29">
        <v>25000</v>
      </c>
      <c r="E89" s="29">
        <v>25000</v>
      </c>
      <c r="F89" s="29">
        <v>25000</v>
      </c>
      <c r="G89" s="29">
        <v>25000</v>
      </c>
    </row>
    <row r="90" spans="1:7" ht="12.75">
      <c r="A90" s="10">
        <v>6340</v>
      </c>
      <c r="B90" s="10">
        <v>6340</v>
      </c>
      <c r="C90" s="3" t="s">
        <v>80</v>
      </c>
      <c r="D90" s="29">
        <v>50000</v>
      </c>
      <c r="E90" s="29">
        <v>70000</v>
      </c>
      <c r="F90" s="29">
        <v>80000</v>
      </c>
      <c r="G90" s="29">
        <v>100000</v>
      </c>
    </row>
    <row r="91" spans="1:7" ht="12.75">
      <c r="A91" s="10">
        <v>6360</v>
      </c>
      <c r="B91" s="10">
        <v>6360</v>
      </c>
      <c r="C91" s="3" t="s">
        <v>133</v>
      </c>
      <c r="D91" s="29"/>
      <c r="E91" s="29"/>
      <c r="F91" s="29"/>
      <c r="G91" s="29"/>
    </row>
    <row r="92" spans="1:7" ht="12.75">
      <c r="A92" s="10">
        <v>6420</v>
      </c>
      <c r="B92" s="10">
        <v>6420</v>
      </c>
      <c r="C92" s="3" t="s">
        <v>81</v>
      </c>
      <c r="D92" s="29">
        <v>20000</v>
      </c>
      <c r="E92" s="29">
        <v>40000</v>
      </c>
      <c r="F92" s="29">
        <v>60000</v>
      </c>
      <c r="G92" s="29">
        <v>80000</v>
      </c>
    </row>
    <row r="93" spans="1:7" ht="12.75">
      <c r="A93" s="10">
        <v>6500</v>
      </c>
      <c r="B93" s="10">
        <v>6500</v>
      </c>
      <c r="C93" s="3" t="s">
        <v>82</v>
      </c>
      <c r="D93" s="29">
        <v>5000</v>
      </c>
      <c r="E93" s="29">
        <v>10000</v>
      </c>
      <c r="F93" s="29">
        <v>10000</v>
      </c>
      <c r="G93" s="29">
        <v>115000</v>
      </c>
    </row>
    <row r="94" spans="1:7" ht="12.75">
      <c r="A94" s="10">
        <v>6600</v>
      </c>
      <c r="B94" s="10">
        <v>6600</v>
      </c>
      <c r="C94" s="3" t="s">
        <v>85</v>
      </c>
      <c r="D94" s="29">
        <v>5000</v>
      </c>
      <c r="E94" s="29">
        <v>10000</v>
      </c>
      <c r="F94" s="29">
        <v>10000</v>
      </c>
      <c r="G94" s="29">
        <v>115000</v>
      </c>
    </row>
    <row r="95" spans="1:7" ht="12.75">
      <c r="A95" s="10">
        <v>6620</v>
      </c>
      <c r="B95" s="10">
        <v>6620</v>
      </c>
      <c r="C95" s="3" t="s">
        <v>86</v>
      </c>
      <c r="D95" s="29"/>
      <c r="E95" s="29"/>
      <c r="F95" s="29"/>
      <c r="G95" s="29"/>
    </row>
    <row r="96" spans="1:7" ht="12.75">
      <c r="A96" s="10">
        <v>6625</v>
      </c>
      <c r="B96" s="10">
        <v>6625</v>
      </c>
      <c r="C96" s="3" t="s">
        <v>87</v>
      </c>
      <c r="D96" s="29">
        <v>20000</v>
      </c>
      <c r="E96" s="29">
        <v>40000</v>
      </c>
      <c r="F96" s="29">
        <v>60000</v>
      </c>
      <c r="G96" s="29">
        <v>180000</v>
      </c>
    </row>
    <row r="97" spans="1:7" ht="12.75">
      <c r="A97" s="10">
        <v>6630</v>
      </c>
      <c r="B97" s="10">
        <v>6630</v>
      </c>
      <c r="C97" s="3" t="s">
        <v>88</v>
      </c>
      <c r="D97" s="29"/>
      <c r="E97" s="29"/>
      <c r="F97" s="29"/>
      <c r="G97" s="29"/>
    </row>
    <row r="98" spans="1:7" ht="12.75">
      <c r="A98" s="10">
        <v>6700</v>
      </c>
      <c r="B98" s="10">
        <v>6700</v>
      </c>
      <c r="C98" s="3" t="s">
        <v>89</v>
      </c>
      <c r="D98" s="29">
        <v>25000</v>
      </c>
      <c r="E98" s="29">
        <v>25000</v>
      </c>
      <c r="F98" s="29">
        <v>40000</v>
      </c>
      <c r="G98" s="29">
        <v>40000</v>
      </c>
    </row>
    <row r="99" spans="1:7" ht="12.75">
      <c r="A99" s="10">
        <v>6710</v>
      </c>
      <c r="B99" s="10">
        <v>6710</v>
      </c>
      <c r="C99" s="3" t="s">
        <v>90</v>
      </c>
      <c r="D99" s="29">
        <v>90000</v>
      </c>
      <c r="E99" s="29">
        <v>150000</v>
      </c>
      <c r="F99" s="29">
        <v>200000</v>
      </c>
      <c r="G99" s="29">
        <v>225000</v>
      </c>
    </row>
    <row r="100" spans="1:7" ht="12.75">
      <c r="A100" s="10">
        <v>6790</v>
      </c>
      <c r="B100" s="10">
        <v>6790</v>
      </c>
      <c r="C100" s="3" t="s">
        <v>91</v>
      </c>
      <c r="D100" s="29"/>
      <c r="E100" s="29"/>
      <c r="F100" s="29"/>
      <c r="G100" s="29"/>
    </row>
    <row r="101" spans="1:7" ht="12.75">
      <c r="A101" s="10">
        <v>6800</v>
      </c>
      <c r="B101" s="10">
        <v>6800</v>
      </c>
      <c r="C101" s="3" t="s">
        <v>92</v>
      </c>
      <c r="D101" s="29">
        <v>5000</v>
      </c>
      <c r="E101" s="29">
        <v>10000</v>
      </c>
      <c r="F101" s="29">
        <v>15000</v>
      </c>
      <c r="G101" s="29">
        <v>20000</v>
      </c>
    </row>
    <row r="102" spans="1:7" ht="12.75">
      <c r="A102" s="10">
        <v>6815</v>
      </c>
      <c r="B102" s="10">
        <v>6815</v>
      </c>
      <c r="C102" s="3" t="s">
        <v>93</v>
      </c>
      <c r="D102" s="29">
        <v>8000</v>
      </c>
      <c r="E102" s="29">
        <v>16000</v>
      </c>
      <c r="F102" s="29">
        <v>16000</v>
      </c>
      <c r="G102" s="29">
        <v>24000</v>
      </c>
    </row>
    <row r="103" spans="1:7" ht="12.75">
      <c r="A103" s="10">
        <v>6820</v>
      </c>
      <c r="B103" s="10">
        <v>6820</v>
      </c>
      <c r="C103" s="3" t="s">
        <v>94</v>
      </c>
      <c r="D103" s="29"/>
      <c r="E103" s="29"/>
      <c r="F103" s="29">
        <v>5000</v>
      </c>
      <c r="G103" s="29">
        <v>5000</v>
      </c>
    </row>
    <row r="104" spans="1:7" ht="12.75">
      <c r="A104" s="10">
        <v>6860</v>
      </c>
      <c r="B104" s="10">
        <v>6860</v>
      </c>
      <c r="C104" s="3" t="s">
        <v>95</v>
      </c>
      <c r="D104" s="29"/>
      <c r="E104" s="29"/>
      <c r="F104" s="29"/>
      <c r="G104" s="29"/>
    </row>
    <row r="105" spans="1:7" ht="12.75">
      <c r="A105" s="10">
        <v>6900</v>
      </c>
      <c r="B105" s="10">
        <v>6900</v>
      </c>
      <c r="C105" s="3" t="s">
        <v>96</v>
      </c>
      <c r="D105" s="29"/>
      <c r="E105" s="29"/>
      <c r="F105" s="29"/>
      <c r="G105" s="29"/>
    </row>
    <row r="106" spans="1:7" ht="12.75">
      <c r="A106" s="10">
        <v>6920</v>
      </c>
      <c r="B106" s="10">
        <v>6920</v>
      </c>
      <c r="C106" s="3" t="s">
        <v>97</v>
      </c>
      <c r="D106" s="29">
        <v>2000</v>
      </c>
      <c r="E106" s="29">
        <v>4000</v>
      </c>
      <c r="F106" s="29">
        <v>6000</v>
      </c>
      <c r="G106" s="29">
        <v>8000</v>
      </c>
    </row>
    <row r="107" spans="1:7" ht="12.75">
      <c r="A107" s="10">
        <v>6930</v>
      </c>
      <c r="B107" s="10">
        <v>6930</v>
      </c>
      <c r="C107" s="3" t="s">
        <v>98</v>
      </c>
      <c r="D107" s="29">
        <v>7500</v>
      </c>
      <c r="E107" s="29">
        <v>15000</v>
      </c>
      <c r="F107" s="29">
        <v>22500</v>
      </c>
      <c r="G107" s="29">
        <v>30000</v>
      </c>
    </row>
    <row r="108" spans="1:7" ht="12.75">
      <c r="A108" s="10">
        <v>6940</v>
      </c>
      <c r="B108" s="10">
        <v>6940</v>
      </c>
      <c r="C108" s="3" t="s">
        <v>99</v>
      </c>
      <c r="D108" s="29">
        <v>1000</v>
      </c>
      <c r="E108" s="29">
        <v>2000</v>
      </c>
      <c r="F108" s="29">
        <v>3000</v>
      </c>
      <c r="G108" s="29">
        <v>4000</v>
      </c>
    </row>
    <row r="109" spans="1:7" ht="12.75">
      <c r="A109" s="10">
        <v>7140</v>
      </c>
      <c r="B109" s="10">
        <v>7140</v>
      </c>
      <c r="C109" s="3" t="s">
        <v>101</v>
      </c>
      <c r="D109" s="29"/>
      <c r="E109" s="29"/>
      <c r="F109" s="29"/>
      <c r="G109" s="29"/>
    </row>
    <row r="110" spans="1:7" ht="12.75">
      <c r="A110" s="10">
        <v>7320</v>
      </c>
      <c r="B110" s="10">
        <v>7320</v>
      </c>
      <c r="C110" s="3" t="s">
        <v>102</v>
      </c>
      <c r="D110" s="29"/>
      <c r="E110" s="29"/>
      <c r="F110" s="29"/>
      <c r="G110" s="29"/>
    </row>
    <row r="111" spans="1:7" ht="12.75">
      <c r="A111" s="10">
        <v>7430</v>
      </c>
      <c r="B111" s="10">
        <v>7430</v>
      </c>
      <c r="C111" s="3" t="s">
        <v>104</v>
      </c>
      <c r="D111" s="29"/>
      <c r="E111" s="29"/>
      <c r="F111" s="29"/>
      <c r="G111" s="29"/>
    </row>
    <row r="112" spans="1:7" ht="12.75">
      <c r="A112" s="10">
        <v>7500</v>
      </c>
      <c r="B112" s="10">
        <v>7500</v>
      </c>
      <c r="C112" s="3" t="s">
        <v>105</v>
      </c>
      <c r="D112" s="29">
        <v>15000</v>
      </c>
      <c r="E112" s="29">
        <v>30000</v>
      </c>
      <c r="F112" s="29">
        <v>45000</v>
      </c>
      <c r="G112" s="29">
        <v>60000</v>
      </c>
    </row>
    <row r="113" spans="1:7" ht="12.75">
      <c r="A113" s="10">
        <v>7601</v>
      </c>
      <c r="B113" s="10">
        <v>7601</v>
      </c>
      <c r="C113" s="3" t="s">
        <v>106</v>
      </c>
      <c r="D113" s="29"/>
      <c r="E113" s="29"/>
      <c r="F113" s="29"/>
      <c r="G113" s="29"/>
    </row>
    <row r="114" spans="1:7" ht="12.75">
      <c r="A114" s="10">
        <v>7740</v>
      </c>
      <c r="B114" s="10">
        <v>7740</v>
      </c>
      <c r="C114" s="3" t="s">
        <v>107</v>
      </c>
      <c r="D114" s="29"/>
      <c r="E114" s="29"/>
      <c r="F114" s="29"/>
      <c r="G114" s="29"/>
    </row>
    <row r="115" spans="1:7" ht="12.75">
      <c r="A115" s="10">
        <v>7770</v>
      </c>
      <c r="B115" s="10">
        <v>7770</v>
      </c>
      <c r="C115" s="3" t="s">
        <v>108</v>
      </c>
      <c r="D115" s="29">
        <v>5000</v>
      </c>
      <c r="E115" s="29">
        <v>10000</v>
      </c>
      <c r="F115" s="29">
        <v>15000</v>
      </c>
      <c r="G115" s="29">
        <v>20000</v>
      </c>
    </row>
    <row r="116" spans="1:7" ht="12.75">
      <c r="A116" s="10">
        <v>7780</v>
      </c>
      <c r="B116" s="10">
        <v>7780</v>
      </c>
      <c r="C116" s="3" t="s">
        <v>109</v>
      </c>
      <c r="D116" s="29"/>
      <c r="E116" s="29"/>
      <c r="F116" s="29"/>
      <c r="G116" s="29"/>
    </row>
    <row r="117" spans="1:7" ht="12.75">
      <c r="A117" s="10">
        <v>7790</v>
      </c>
      <c r="B117" s="10">
        <v>7790</v>
      </c>
      <c r="C117" s="3" t="s">
        <v>110</v>
      </c>
      <c r="D117" s="29">
        <v>10000</v>
      </c>
      <c r="E117" s="29">
        <v>20000</v>
      </c>
      <c r="F117" s="29">
        <v>30000</v>
      </c>
      <c r="G117" s="29">
        <v>40000</v>
      </c>
    </row>
    <row r="118" spans="1:7" ht="12.75">
      <c r="A118" s="10">
        <v>7791</v>
      </c>
      <c r="B118" s="10">
        <v>7791</v>
      </c>
      <c r="C118" s="3" t="s">
        <v>120</v>
      </c>
      <c r="D118" s="29"/>
      <c r="E118" s="29"/>
      <c r="F118" s="29"/>
      <c r="G118" s="29"/>
    </row>
    <row r="119" spans="1:7" ht="12.75">
      <c r="A119" s="10">
        <v>7795</v>
      </c>
      <c r="B119" s="10">
        <v>7795</v>
      </c>
      <c r="C119" s="3" t="s">
        <v>122</v>
      </c>
      <c r="D119" s="29">
        <v>5000</v>
      </c>
      <c r="E119" s="29">
        <v>25000</v>
      </c>
      <c r="F119" s="29">
        <v>30000</v>
      </c>
      <c r="G119" s="29">
        <v>35000</v>
      </c>
    </row>
    <row r="120" spans="1:7" ht="12.75">
      <c r="A120" s="10">
        <v>7796</v>
      </c>
      <c r="B120" s="10">
        <v>7796</v>
      </c>
      <c r="C120" s="3" t="s">
        <v>123</v>
      </c>
      <c r="D120" s="29"/>
      <c r="E120" s="29"/>
      <c r="F120" s="29"/>
      <c r="G120" s="29"/>
    </row>
    <row r="121" spans="1:7" ht="12.75">
      <c r="A121" s="10">
        <v>7797</v>
      </c>
      <c r="B121" s="10">
        <v>7797</v>
      </c>
      <c r="C121" s="3" t="s">
        <v>124</v>
      </c>
      <c r="D121" s="29">
        <v>1000</v>
      </c>
      <c r="E121" s="29">
        <v>4000</v>
      </c>
      <c r="F121" s="29">
        <v>5000</v>
      </c>
      <c r="G121" s="29">
        <v>6000</v>
      </c>
    </row>
    <row r="122" spans="1:7" ht="12.75">
      <c r="A122" s="10">
        <v>7798</v>
      </c>
      <c r="B122" s="10">
        <v>7798</v>
      </c>
      <c r="C122" s="3" t="s">
        <v>126</v>
      </c>
      <c r="D122" s="29">
        <v>1000</v>
      </c>
      <c r="E122" s="29">
        <v>4000</v>
      </c>
      <c r="F122" s="29">
        <v>5000</v>
      </c>
      <c r="G122" s="29">
        <v>6000</v>
      </c>
    </row>
    <row r="123" spans="1:7" ht="12.75">
      <c r="A123" s="10">
        <v>7830</v>
      </c>
      <c r="B123" s="10">
        <v>7830</v>
      </c>
      <c r="C123" s="3" t="s">
        <v>111</v>
      </c>
      <c r="D123" s="29"/>
      <c r="E123" s="29"/>
      <c r="F123" s="29"/>
      <c r="G123" s="29"/>
    </row>
    <row r="124" spans="1:7" ht="12.75">
      <c r="A124" s="10">
        <v>7990</v>
      </c>
      <c r="B124" s="10">
        <v>7990</v>
      </c>
      <c r="C124" s="3" t="s">
        <v>112</v>
      </c>
      <c r="D124" s="29"/>
      <c r="E124" s="29"/>
      <c r="F124" s="29"/>
      <c r="G124" s="29"/>
    </row>
    <row r="125" spans="1:7" ht="12.75">
      <c r="A125" s="10"/>
      <c r="B125" s="10"/>
      <c r="C125" s="3"/>
      <c r="D125" s="29"/>
      <c r="E125" s="29"/>
      <c r="F125" s="29"/>
      <c r="G125" s="29"/>
    </row>
    <row r="126" spans="1:7" ht="12.75">
      <c r="A126" s="9"/>
      <c r="B126" s="9"/>
      <c r="C126" s="7" t="s">
        <v>6</v>
      </c>
      <c r="D126" s="38">
        <f>SUM(D88:D125)</f>
        <v>300500</v>
      </c>
      <c r="E126" s="38">
        <f>SUM(E88:E125)</f>
        <v>510000</v>
      </c>
      <c r="F126" s="38">
        <f>SUM(F88:F125)</f>
        <v>682500</v>
      </c>
      <c r="G126" s="38">
        <f>SUM(G88:G125)</f>
        <v>1138000</v>
      </c>
    </row>
    <row r="127" spans="1:7" ht="12.75">
      <c r="A127" s="9"/>
      <c r="B127" s="9"/>
      <c r="C127" s="7"/>
      <c r="D127" s="29"/>
      <c r="E127" s="29"/>
      <c r="F127" s="29"/>
      <c r="G127" s="29"/>
    </row>
    <row r="128" spans="1:7" ht="12.75">
      <c r="A128" s="10">
        <v>6000</v>
      </c>
      <c r="B128" s="10">
        <v>6000</v>
      </c>
      <c r="C128" s="3" t="s">
        <v>113</v>
      </c>
      <c r="D128" s="29">
        <v>38000</v>
      </c>
      <c r="E128" s="29">
        <v>76000</v>
      </c>
      <c r="F128" s="29">
        <v>115000</v>
      </c>
      <c r="G128" s="29">
        <v>160000</v>
      </c>
    </row>
    <row r="129" spans="1:7" ht="12.75">
      <c r="A129" s="10">
        <v>6010</v>
      </c>
      <c r="B129" s="10">
        <v>6010</v>
      </c>
      <c r="C129" s="3" t="s">
        <v>114</v>
      </c>
      <c r="D129" s="29"/>
      <c r="E129" s="29"/>
      <c r="F129" s="29"/>
      <c r="G129" s="29"/>
    </row>
    <row r="130" spans="1:7" ht="12.75">
      <c r="A130" s="9"/>
      <c r="B130" s="9"/>
      <c r="C130" s="7" t="s">
        <v>10</v>
      </c>
      <c r="D130" s="38">
        <f>SUM(D128:D129)</f>
        <v>38000</v>
      </c>
      <c r="E130" s="38">
        <f>SUM(E128:E129)</f>
        <v>76000</v>
      </c>
      <c r="F130" s="38">
        <f>SUM(F128:F129)</f>
        <v>115000</v>
      </c>
      <c r="G130" s="38">
        <f>SUM(G128:G129)</f>
        <v>160000</v>
      </c>
    </row>
    <row r="131" spans="1:7" ht="12.75">
      <c r="A131" s="10"/>
      <c r="B131" s="10"/>
      <c r="C131" s="3"/>
      <c r="D131" s="29"/>
      <c r="E131" s="29"/>
      <c r="F131" s="29"/>
      <c r="G131" s="29"/>
    </row>
    <row r="132" spans="1:7" ht="13.5" customHeight="1">
      <c r="A132" s="9"/>
      <c r="B132" s="9"/>
      <c r="C132" s="7" t="s">
        <v>2</v>
      </c>
      <c r="D132" s="39">
        <f>D37-D61-D86-D126-D130</f>
        <v>725500</v>
      </c>
      <c r="E132" s="39">
        <f>E37-E61-E86-E126-E130</f>
        <v>1667000</v>
      </c>
      <c r="F132" s="39">
        <f>F37-F61-F86-F126-F130</f>
        <v>399500</v>
      </c>
      <c r="G132" s="39">
        <f>G37-G61-G86-G126-G130</f>
        <v>38000</v>
      </c>
    </row>
    <row r="133" spans="1:7" ht="13.5" customHeight="1">
      <c r="A133" s="10"/>
      <c r="B133" s="10"/>
      <c r="C133" s="3"/>
      <c r="D133" s="29"/>
      <c r="E133" s="29"/>
      <c r="F133" s="29"/>
      <c r="G133" s="29"/>
    </row>
    <row r="134" spans="1:7" ht="13.5" customHeight="1">
      <c r="A134" s="10">
        <v>8050</v>
      </c>
      <c r="B134" s="10">
        <v>8050</v>
      </c>
      <c r="C134" s="3" t="s">
        <v>7</v>
      </c>
      <c r="D134" s="29"/>
      <c r="E134" s="29"/>
      <c r="F134" s="29"/>
      <c r="G134" s="29"/>
    </row>
    <row r="135" spans="1:7" ht="13.5" customHeight="1">
      <c r="A135" s="10">
        <v>8070</v>
      </c>
      <c r="B135" s="10">
        <v>8070</v>
      </c>
      <c r="C135" s="3" t="s">
        <v>27</v>
      </c>
      <c r="D135" s="29"/>
      <c r="E135" s="29"/>
      <c r="F135" s="29"/>
      <c r="G135" s="29"/>
    </row>
    <row r="136" spans="1:7" ht="13.5" customHeight="1">
      <c r="A136" s="10">
        <v>8150</v>
      </c>
      <c r="B136" s="10">
        <v>8150</v>
      </c>
      <c r="C136" s="3" t="s">
        <v>115</v>
      </c>
      <c r="D136" s="29"/>
      <c r="E136" s="29"/>
      <c r="F136" s="29"/>
      <c r="G136" s="29"/>
    </row>
    <row r="137" spans="1:7" ht="13.5" customHeight="1">
      <c r="A137" s="9"/>
      <c r="B137" s="9"/>
      <c r="C137" s="7" t="s">
        <v>17</v>
      </c>
      <c r="D137" s="39">
        <f>SUM(D134:D136)</f>
        <v>0</v>
      </c>
      <c r="E137" s="39">
        <f>SUM(E134:E136)</f>
        <v>0</v>
      </c>
      <c r="F137" s="39">
        <f>SUM(F134:F136)</f>
        <v>0</v>
      </c>
      <c r="G137" s="39">
        <f>SUM(G134:G136)</f>
        <v>0</v>
      </c>
    </row>
    <row r="138" spans="1:7" ht="12.75">
      <c r="A138" s="10"/>
      <c r="B138" s="10"/>
      <c r="C138" s="3"/>
      <c r="D138" s="29"/>
      <c r="E138" s="29"/>
      <c r="F138" s="29"/>
      <c r="G138" s="29"/>
    </row>
    <row r="139" spans="1:7" ht="12.75">
      <c r="A139" s="9"/>
      <c r="B139" s="9"/>
      <c r="C139" s="8" t="s">
        <v>8</v>
      </c>
      <c r="D139" s="40">
        <f>D132-D137</f>
        <v>725500</v>
      </c>
      <c r="E139" s="40">
        <f>E132-E137</f>
        <v>1667000</v>
      </c>
      <c r="F139" s="40">
        <f>F132-F137</f>
        <v>399500</v>
      </c>
      <c r="G139" s="40">
        <f>G132-G137</f>
        <v>38000</v>
      </c>
    </row>
    <row r="140" ht="15.75" customHeight="1"/>
  </sheetData>
  <sheetProtection/>
  <mergeCells count="1">
    <mergeCell ref="D3:G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39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</cols>
  <sheetData>
    <row r="1" ht="15">
      <c r="C1" s="1" t="s">
        <v>12</v>
      </c>
    </row>
    <row r="2" ht="15">
      <c r="C2" s="1"/>
    </row>
    <row r="3" spans="3:7" ht="15">
      <c r="C3" s="1" t="s">
        <v>18</v>
      </c>
      <c r="D3" s="44" t="s">
        <v>135</v>
      </c>
      <c r="E3" s="44"/>
      <c r="F3" s="44"/>
      <c r="G3" s="44"/>
    </row>
    <row r="4" ht="15">
      <c r="C4" s="1"/>
    </row>
    <row r="5" spans="4:7" ht="12.75">
      <c r="D5" s="18" t="s">
        <v>134</v>
      </c>
      <c r="E5" s="18" t="s">
        <v>134</v>
      </c>
      <c r="F5" s="18" t="s">
        <v>134</v>
      </c>
      <c r="G5" s="18" t="s">
        <v>134</v>
      </c>
    </row>
    <row r="6" spans="1:7" ht="12.75">
      <c r="A6" s="5"/>
      <c r="B6" s="6"/>
      <c r="C6" s="4" t="s">
        <v>0</v>
      </c>
      <c r="D6" s="19" t="s">
        <v>32</v>
      </c>
      <c r="E6" s="19" t="s">
        <v>33</v>
      </c>
      <c r="F6" s="19" t="s">
        <v>34</v>
      </c>
      <c r="G6" s="19" t="s">
        <v>35</v>
      </c>
    </row>
    <row r="7" spans="1:7" ht="12.75">
      <c r="A7" s="10"/>
      <c r="B7" s="10"/>
      <c r="C7" s="3"/>
      <c r="D7" s="11"/>
      <c r="E7" s="11"/>
      <c r="F7" s="11"/>
      <c r="G7" s="11"/>
    </row>
    <row r="8" spans="1:7" ht="12.75">
      <c r="A8" s="10">
        <v>3100</v>
      </c>
      <c r="B8" s="10">
        <v>3100</v>
      </c>
      <c r="C8" s="3" t="s">
        <v>36</v>
      </c>
      <c r="D8" s="11"/>
      <c r="E8" s="11"/>
      <c r="F8" s="11"/>
      <c r="G8" s="28"/>
    </row>
    <row r="9" spans="1:7" ht="12.75">
      <c r="A9" s="10">
        <v>3120</v>
      </c>
      <c r="B9" s="10">
        <v>3120</v>
      </c>
      <c r="C9" s="3" t="s">
        <v>37</v>
      </c>
      <c r="D9" s="28">
        <v>100000</v>
      </c>
      <c r="E9" s="28">
        <v>200000</v>
      </c>
      <c r="F9" s="28">
        <v>300000</v>
      </c>
      <c r="G9" s="28">
        <v>300000</v>
      </c>
    </row>
    <row r="10" spans="1:7" ht="12.75">
      <c r="A10" s="10">
        <v>3125</v>
      </c>
      <c r="B10" s="10">
        <v>3125</v>
      </c>
      <c r="C10" s="3" t="s">
        <v>38</v>
      </c>
      <c r="D10" s="28"/>
      <c r="E10" s="28"/>
      <c r="F10" s="28"/>
      <c r="G10" s="28"/>
    </row>
    <row r="11" spans="1:7" ht="12.75">
      <c r="A11" s="10">
        <v>3130</v>
      </c>
      <c r="B11" s="10">
        <v>3130</v>
      </c>
      <c r="C11" s="3" t="s">
        <v>39</v>
      </c>
      <c r="D11" s="28"/>
      <c r="E11" s="28"/>
      <c r="F11" s="28"/>
      <c r="G11" s="28"/>
    </row>
    <row r="12" spans="1:7" ht="12.75">
      <c r="A12" s="10">
        <v>3200</v>
      </c>
      <c r="B12" s="10">
        <v>3200</v>
      </c>
      <c r="C12" s="3" t="s">
        <v>40</v>
      </c>
      <c r="D12" s="28"/>
      <c r="E12" s="28"/>
      <c r="F12" s="28"/>
      <c r="G12" s="28"/>
    </row>
    <row r="13" spans="1:7" ht="12.75">
      <c r="A13" s="10">
        <v>3210</v>
      </c>
      <c r="B13" s="10">
        <v>3210</v>
      </c>
      <c r="C13" s="3" t="s">
        <v>41</v>
      </c>
      <c r="D13" s="28">
        <v>0</v>
      </c>
      <c r="E13" s="28">
        <v>2900000</v>
      </c>
      <c r="F13" s="28">
        <v>3700000</v>
      </c>
      <c r="G13" s="28">
        <v>3700000</v>
      </c>
    </row>
    <row r="14" spans="1:7" ht="12.75">
      <c r="A14" s="10">
        <v>3215</v>
      </c>
      <c r="B14" s="10">
        <v>3215</v>
      </c>
      <c r="C14" s="3" t="s">
        <v>42</v>
      </c>
      <c r="D14" s="28">
        <v>500000</v>
      </c>
      <c r="E14" s="28">
        <v>500000</v>
      </c>
      <c r="F14" s="28">
        <v>500000</v>
      </c>
      <c r="G14" s="28">
        <v>800000</v>
      </c>
    </row>
    <row r="15" spans="1:7" ht="12.75">
      <c r="A15" s="10">
        <v>3217</v>
      </c>
      <c r="B15" s="10">
        <v>3217</v>
      </c>
      <c r="C15" s="3" t="s">
        <v>43</v>
      </c>
      <c r="D15" s="28">
        <v>400000</v>
      </c>
      <c r="E15" s="28">
        <v>900000</v>
      </c>
      <c r="F15" s="28">
        <v>1500000</v>
      </c>
      <c r="G15" s="28">
        <v>1900000</v>
      </c>
    </row>
    <row r="16" spans="1:7" ht="12.75">
      <c r="A16" s="10">
        <v>3218</v>
      </c>
      <c r="B16" s="10">
        <v>3218</v>
      </c>
      <c r="C16" s="3" t="s">
        <v>44</v>
      </c>
      <c r="D16" s="28">
        <v>0</v>
      </c>
      <c r="E16" s="28">
        <v>400000</v>
      </c>
      <c r="F16" s="28">
        <v>1100000</v>
      </c>
      <c r="G16" s="28">
        <v>1100000</v>
      </c>
    </row>
    <row r="17" spans="1:7" ht="12.75">
      <c r="A17" s="10">
        <v>3220</v>
      </c>
      <c r="B17" s="10">
        <v>3220</v>
      </c>
      <c r="C17" s="3" t="s">
        <v>45</v>
      </c>
      <c r="D17" s="28"/>
      <c r="E17" s="28"/>
      <c r="F17" s="28"/>
      <c r="G17" s="28"/>
    </row>
    <row r="18" spans="1:7" ht="12.75">
      <c r="A18" s="10">
        <v>3320</v>
      </c>
      <c r="B18" s="10">
        <v>3320</v>
      </c>
      <c r="C18" s="3" t="s">
        <v>46</v>
      </c>
      <c r="D18" s="34">
        <v>0</v>
      </c>
      <c r="E18" s="34">
        <v>300000</v>
      </c>
      <c r="F18" s="34">
        <v>600000</v>
      </c>
      <c r="G18" s="34">
        <v>700000</v>
      </c>
    </row>
    <row r="19" spans="1:7" ht="12.75">
      <c r="A19" s="10">
        <v>3321</v>
      </c>
      <c r="B19" s="10">
        <v>3321</v>
      </c>
      <c r="C19" s="3" t="s">
        <v>47</v>
      </c>
      <c r="D19" s="28">
        <v>0</v>
      </c>
      <c r="E19" s="28">
        <v>25000</v>
      </c>
      <c r="F19" s="28">
        <v>40000</v>
      </c>
      <c r="G19" s="28">
        <v>50000</v>
      </c>
    </row>
    <row r="20" spans="1:7" ht="12.75">
      <c r="A20" s="10">
        <v>3325</v>
      </c>
      <c r="B20" s="10">
        <v>3325</v>
      </c>
      <c r="C20" s="3" t="s">
        <v>15</v>
      </c>
      <c r="D20" s="34">
        <v>0</v>
      </c>
      <c r="E20" s="34">
        <v>100000</v>
      </c>
      <c r="F20" s="34">
        <v>250000</v>
      </c>
      <c r="G20" s="34">
        <v>250000</v>
      </c>
    </row>
    <row r="21" spans="1:7" ht="12.75">
      <c r="A21" s="10">
        <v>3350</v>
      </c>
      <c r="B21" s="10">
        <v>3350</v>
      </c>
      <c r="C21" s="3" t="s">
        <v>48</v>
      </c>
      <c r="D21" s="28">
        <v>0</v>
      </c>
      <c r="E21" s="28">
        <v>25000</v>
      </c>
      <c r="F21" s="28">
        <v>45000</v>
      </c>
      <c r="G21" s="28">
        <v>50000</v>
      </c>
    </row>
    <row r="22" spans="1:7" ht="12.75">
      <c r="A22" s="10">
        <v>3360</v>
      </c>
      <c r="B22" s="10">
        <v>3360</v>
      </c>
      <c r="C22" s="3" t="s">
        <v>49</v>
      </c>
      <c r="D22" s="28"/>
      <c r="E22" s="28"/>
      <c r="F22" s="28"/>
      <c r="G22" s="28"/>
    </row>
    <row r="23" spans="1:7" ht="12.75">
      <c r="A23" s="10">
        <v>3440</v>
      </c>
      <c r="B23" s="10">
        <v>3440</v>
      </c>
      <c r="C23" s="3" t="s">
        <v>19</v>
      </c>
      <c r="D23" s="28"/>
      <c r="E23" s="28"/>
      <c r="F23" s="28"/>
      <c r="G23" s="28"/>
    </row>
    <row r="24" spans="1:7" ht="12.75">
      <c r="A24" s="10">
        <v>3500</v>
      </c>
      <c r="B24" s="10">
        <v>3500</v>
      </c>
      <c r="C24" s="3" t="s">
        <v>16</v>
      </c>
      <c r="D24" s="28"/>
      <c r="E24" s="28"/>
      <c r="F24" s="28"/>
      <c r="G24" s="28"/>
    </row>
    <row r="25" spans="1:7" ht="12.75">
      <c r="A25" s="10">
        <v>3605</v>
      </c>
      <c r="B25" s="10">
        <v>3605</v>
      </c>
      <c r="C25" s="3" t="s">
        <v>50</v>
      </c>
      <c r="D25" s="28"/>
      <c r="E25" s="28"/>
      <c r="F25" s="28"/>
      <c r="G25" s="28"/>
    </row>
    <row r="26" spans="1:7" ht="12.75">
      <c r="A26" s="10">
        <v>3610</v>
      </c>
      <c r="B26" s="10">
        <v>3610</v>
      </c>
      <c r="C26" s="3" t="s">
        <v>51</v>
      </c>
      <c r="D26" s="28"/>
      <c r="E26" s="28"/>
      <c r="F26" s="28"/>
      <c r="G26" s="28"/>
    </row>
    <row r="27" spans="1:7" ht="12.75">
      <c r="A27" s="10"/>
      <c r="B27" s="10"/>
      <c r="C27" s="7" t="s">
        <v>3</v>
      </c>
      <c r="D27" s="14">
        <f>SUM(D7:D26)</f>
        <v>1000000</v>
      </c>
      <c r="E27" s="14">
        <f>SUM(E7:E26)</f>
        <v>5350000</v>
      </c>
      <c r="F27" s="14">
        <f>SUM(F7:F26)</f>
        <v>8035000</v>
      </c>
      <c r="G27" s="14">
        <f>SUM(G7:G26)</f>
        <v>8850000</v>
      </c>
    </row>
    <row r="28" spans="1:7" ht="12.75">
      <c r="A28" s="10"/>
      <c r="B28" s="10"/>
      <c r="C28" s="3"/>
      <c r="D28" s="28"/>
      <c r="E28" s="28"/>
      <c r="F28" s="28"/>
      <c r="G28" s="28"/>
    </row>
    <row r="29" spans="1:7" ht="12.75">
      <c r="A29" s="10">
        <v>3240</v>
      </c>
      <c r="B29" s="10">
        <v>3240</v>
      </c>
      <c r="C29" s="3" t="s">
        <v>52</v>
      </c>
      <c r="D29" s="28">
        <v>599563</v>
      </c>
      <c r="E29" s="28">
        <v>899563</v>
      </c>
      <c r="F29" s="28">
        <v>1299563</v>
      </c>
      <c r="G29" s="28">
        <v>1449563</v>
      </c>
    </row>
    <row r="30" spans="1:7" ht="12.75">
      <c r="A30" s="10">
        <v>3441</v>
      </c>
      <c r="B30" s="10">
        <v>3441</v>
      </c>
      <c r="C30" s="3" t="s">
        <v>53</v>
      </c>
      <c r="D30" s="28">
        <v>0</v>
      </c>
      <c r="E30" s="28">
        <v>200000</v>
      </c>
      <c r="F30" s="28">
        <v>450000</v>
      </c>
      <c r="G30" s="28">
        <v>450000</v>
      </c>
    </row>
    <row r="31" spans="1:7" ht="12.75">
      <c r="A31" s="10">
        <v>3461</v>
      </c>
      <c r="B31" s="10">
        <v>3461</v>
      </c>
      <c r="C31" s="3" t="s">
        <v>54</v>
      </c>
      <c r="D31" s="28">
        <v>0</v>
      </c>
      <c r="E31" s="28">
        <v>0</v>
      </c>
      <c r="F31" s="28">
        <v>450000</v>
      </c>
      <c r="G31" s="28">
        <v>450000</v>
      </c>
    </row>
    <row r="32" spans="1:7" ht="12.75">
      <c r="A32" s="10">
        <v>3630</v>
      </c>
      <c r="B32" s="10">
        <v>3630</v>
      </c>
      <c r="C32" s="3" t="s">
        <v>55</v>
      </c>
      <c r="D32" s="28"/>
      <c r="E32" s="28"/>
      <c r="F32" s="28"/>
      <c r="G32" s="28"/>
    </row>
    <row r="33" spans="1:7" ht="12.75">
      <c r="A33" s="10">
        <v>3800</v>
      </c>
      <c r="B33" s="10">
        <v>3800</v>
      </c>
      <c r="C33" s="3" t="s">
        <v>125</v>
      </c>
      <c r="D33" s="28"/>
      <c r="E33" s="28"/>
      <c r="F33" s="28"/>
      <c r="G33" s="28"/>
    </row>
    <row r="34" spans="1:7" ht="12.75">
      <c r="A34" s="10">
        <v>3990</v>
      </c>
      <c r="B34" s="10">
        <v>3990</v>
      </c>
      <c r="C34" s="3" t="s">
        <v>56</v>
      </c>
      <c r="D34" s="28"/>
      <c r="E34" s="28"/>
      <c r="F34" s="28"/>
      <c r="G34" s="28"/>
    </row>
    <row r="35" spans="1:7" ht="12.75">
      <c r="A35" s="10">
        <v>3995</v>
      </c>
      <c r="B35" s="10">
        <v>3995</v>
      </c>
      <c r="C35" s="3" t="s">
        <v>20</v>
      </c>
      <c r="D35" s="28"/>
      <c r="E35" s="28"/>
      <c r="F35" s="28"/>
      <c r="G35" s="28"/>
    </row>
    <row r="36" spans="1:7" ht="12.75">
      <c r="A36" s="10"/>
      <c r="B36" s="10"/>
      <c r="C36" s="7" t="s">
        <v>9</v>
      </c>
      <c r="D36" s="14">
        <f>SUM(D29:D35)</f>
        <v>599563</v>
      </c>
      <c r="E36" s="14">
        <f>SUM(E29:E35)</f>
        <v>1099563</v>
      </c>
      <c r="F36" s="14">
        <f>SUM(F29:F35)</f>
        <v>2199563</v>
      </c>
      <c r="G36" s="14">
        <f>SUM(G29:G35)</f>
        <v>2349563</v>
      </c>
    </row>
    <row r="37" spans="1:7" ht="12.75">
      <c r="A37" s="9"/>
      <c r="B37" s="9"/>
      <c r="C37" s="7" t="s">
        <v>1</v>
      </c>
      <c r="D37" s="15">
        <f>D27+D36</f>
        <v>1599563</v>
      </c>
      <c r="E37" s="15">
        <f>E27+E36</f>
        <v>6449563</v>
      </c>
      <c r="F37" s="15">
        <f>F27+F36</f>
        <v>10234563</v>
      </c>
      <c r="G37" s="15">
        <f>G27+G36</f>
        <v>11199563</v>
      </c>
    </row>
    <row r="38" spans="1:7" ht="12.75">
      <c r="A38" s="10"/>
      <c r="B38" s="10"/>
      <c r="C38" s="3"/>
      <c r="D38" s="28"/>
      <c r="E38" s="28"/>
      <c r="F38" s="28"/>
      <c r="G38" s="28"/>
    </row>
    <row r="39" spans="1:7" ht="12.75">
      <c r="A39" s="10">
        <v>4220</v>
      </c>
      <c r="B39" s="10">
        <v>4220</v>
      </c>
      <c r="C39" s="3" t="s">
        <v>58</v>
      </c>
      <c r="D39" s="28">
        <v>0</v>
      </c>
      <c r="E39" s="28">
        <v>370000</v>
      </c>
      <c r="F39" s="28">
        <v>370000</v>
      </c>
      <c r="G39" s="28">
        <v>370000</v>
      </c>
    </row>
    <row r="40" spans="1:7" ht="12.75">
      <c r="A40" s="10">
        <v>4221</v>
      </c>
      <c r="B40" s="10">
        <v>4221</v>
      </c>
      <c r="C40" s="3" t="s">
        <v>21</v>
      </c>
      <c r="D40" s="28">
        <v>0</v>
      </c>
      <c r="E40" s="28">
        <v>10000</v>
      </c>
      <c r="F40" s="28">
        <v>40000</v>
      </c>
      <c r="G40" s="28">
        <v>40000</v>
      </c>
    </row>
    <row r="41" spans="1:7" ht="12.75">
      <c r="A41" s="10">
        <v>4230</v>
      </c>
      <c r="B41" s="10">
        <v>4230</v>
      </c>
      <c r="C41" s="3" t="s">
        <v>128</v>
      </c>
      <c r="D41" s="28">
        <v>30000</v>
      </c>
      <c r="E41" s="28">
        <v>30000</v>
      </c>
      <c r="F41" s="28">
        <v>30000</v>
      </c>
      <c r="G41" s="28">
        <v>60000</v>
      </c>
    </row>
    <row r="42" spans="1:7" ht="12.75">
      <c r="A42" s="10">
        <v>4241</v>
      </c>
      <c r="B42" s="10">
        <v>4241</v>
      </c>
      <c r="C42" s="3" t="s">
        <v>60</v>
      </c>
      <c r="D42" s="28">
        <v>100000</v>
      </c>
      <c r="E42" s="28">
        <v>200000</v>
      </c>
      <c r="F42" s="28">
        <v>300000</v>
      </c>
      <c r="G42" s="28">
        <v>450000</v>
      </c>
    </row>
    <row r="43" spans="1:7" ht="12.75">
      <c r="A43" s="10">
        <v>4247</v>
      </c>
      <c r="B43" s="10">
        <v>4247</v>
      </c>
      <c r="C43" s="3" t="s">
        <v>22</v>
      </c>
      <c r="D43" s="28">
        <v>120000</v>
      </c>
      <c r="E43" s="28">
        <v>120000</v>
      </c>
      <c r="F43" s="28">
        <v>120000</v>
      </c>
      <c r="G43" s="28">
        <v>120000</v>
      </c>
    </row>
    <row r="44" spans="1:7" ht="12.75">
      <c r="A44" s="10">
        <v>4280</v>
      </c>
      <c r="B44" s="10">
        <v>4280</v>
      </c>
      <c r="C44" s="3" t="s">
        <v>62</v>
      </c>
      <c r="D44" s="28">
        <v>50000</v>
      </c>
      <c r="E44" s="28">
        <v>200000</v>
      </c>
      <c r="F44" s="28">
        <v>400000</v>
      </c>
      <c r="G44" s="28">
        <v>400000</v>
      </c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34">
        <v>300000</v>
      </c>
      <c r="E46" s="34">
        <v>500000</v>
      </c>
      <c r="F46" s="34">
        <v>600000</v>
      </c>
      <c r="G46" s="34">
        <v>700000</v>
      </c>
    </row>
    <row r="47" spans="1:7" ht="12.75">
      <c r="A47" s="10">
        <v>6555</v>
      </c>
      <c r="B47" s="10">
        <v>6555</v>
      </c>
      <c r="C47" s="3" t="s">
        <v>84</v>
      </c>
      <c r="D47" s="28"/>
      <c r="E47" s="28"/>
      <c r="F47" s="28"/>
      <c r="G47" s="28"/>
    </row>
    <row r="48" spans="1:7" ht="12.75">
      <c r="A48" s="9"/>
      <c r="B48" s="9"/>
      <c r="C48" s="7" t="s">
        <v>29</v>
      </c>
      <c r="D48" s="13">
        <f>SUM(D39:D47)</f>
        <v>600000</v>
      </c>
      <c r="E48" s="13">
        <f>SUM(E39:E47)</f>
        <v>1430000</v>
      </c>
      <c r="F48" s="13">
        <f>SUM(F39:F47)</f>
        <v>1860000</v>
      </c>
      <c r="G48" s="13">
        <f>SUM(G39:G47)</f>
        <v>2140000</v>
      </c>
    </row>
    <row r="49" spans="1:7" ht="12.75">
      <c r="A49" s="10"/>
      <c r="B49" s="10"/>
      <c r="C49" s="3"/>
      <c r="D49" s="28"/>
      <c r="E49" s="28"/>
      <c r="F49" s="28"/>
      <c r="G49" s="28"/>
    </row>
    <row r="50" spans="1:7" ht="12.75">
      <c r="A50" s="10">
        <v>4225</v>
      </c>
      <c r="B50" s="10">
        <v>4225</v>
      </c>
      <c r="C50" s="3" t="s">
        <v>129</v>
      </c>
      <c r="D50" s="28">
        <v>50000</v>
      </c>
      <c r="E50" s="28">
        <v>300000</v>
      </c>
      <c r="F50" s="28">
        <v>450000</v>
      </c>
      <c r="G50" s="28">
        <v>500000</v>
      </c>
    </row>
    <row r="51" spans="1:7" ht="12.75">
      <c r="A51" s="10">
        <v>4228</v>
      </c>
      <c r="B51" s="10">
        <v>4228</v>
      </c>
      <c r="C51" s="3" t="s">
        <v>130</v>
      </c>
      <c r="D51" s="28">
        <v>1000</v>
      </c>
      <c r="E51" s="28">
        <v>5000</v>
      </c>
      <c r="F51" s="28">
        <v>5000</v>
      </c>
      <c r="G51" s="28">
        <v>5000</v>
      </c>
    </row>
    <row r="52" spans="1:7" ht="12.75">
      <c r="A52" s="10">
        <v>4331</v>
      </c>
      <c r="B52" s="10">
        <v>4331</v>
      </c>
      <c r="C52" s="3" t="s">
        <v>64</v>
      </c>
      <c r="D52" s="28">
        <v>1000</v>
      </c>
      <c r="E52" s="28">
        <v>5000</v>
      </c>
      <c r="F52" s="28">
        <v>5000</v>
      </c>
      <c r="G52" s="28">
        <v>5000</v>
      </c>
    </row>
    <row r="53" spans="1:7" ht="12.75">
      <c r="A53" s="10">
        <v>7400</v>
      </c>
      <c r="B53" s="10">
        <v>7400</v>
      </c>
      <c r="C53" s="3" t="s">
        <v>103</v>
      </c>
      <c r="D53" s="28"/>
      <c r="E53" s="28"/>
      <c r="F53" s="28"/>
      <c r="G53" s="28"/>
    </row>
    <row r="54" spans="1:7" ht="12.75">
      <c r="A54" s="9"/>
      <c r="B54" s="9"/>
      <c r="C54" s="7" t="s">
        <v>30</v>
      </c>
      <c r="D54" s="13">
        <f>SUM(D50:D53)</f>
        <v>52000</v>
      </c>
      <c r="E54" s="13">
        <f>SUM(E50:E53)</f>
        <v>310000</v>
      </c>
      <c r="F54" s="13">
        <f>SUM(F50:F53)</f>
        <v>460000</v>
      </c>
      <c r="G54" s="13">
        <f>SUM(G50:G53)</f>
        <v>510000</v>
      </c>
    </row>
    <row r="55" spans="1:7" ht="12.75">
      <c r="A55" s="10"/>
      <c r="B55" s="10"/>
      <c r="C55" s="3"/>
      <c r="D55" s="11"/>
      <c r="E55" s="11"/>
      <c r="F55" s="11"/>
      <c r="G55" s="11"/>
    </row>
    <row r="56" spans="1:7" ht="12.75">
      <c r="A56" s="10">
        <v>4300</v>
      </c>
      <c r="B56" s="10">
        <v>4300</v>
      </c>
      <c r="C56" s="3" t="s">
        <v>63</v>
      </c>
      <c r="D56" s="11"/>
      <c r="E56" s="11"/>
      <c r="F56" s="11"/>
      <c r="G56" s="11"/>
    </row>
    <row r="57" spans="1:7" ht="12.75">
      <c r="A57" s="10">
        <v>4400</v>
      </c>
      <c r="B57" s="10">
        <v>4400</v>
      </c>
      <c r="C57" s="3" t="s">
        <v>131</v>
      </c>
      <c r="D57" s="11"/>
      <c r="E57" s="11"/>
      <c r="F57" s="11"/>
      <c r="G57" s="11"/>
    </row>
    <row r="58" spans="1:7" ht="12.75">
      <c r="A58" s="10">
        <v>4990</v>
      </c>
      <c r="B58" s="10">
        <v>4990</v>
      </c>
      <c r="C58" s="3" t="s">
        <v>65</v>
      </c>
      <c r="D58" s="11"/>
      <c r="E58" s="11"/>
      <c r="F58" s="11"/>
      <c r="G58" s="11"/>
    </row>
    <row r="59" spans="1:7" ht="12.75">
      <c r="A59" s="9"/>
      <c r="B59" s="9"/>
      <c r="C59" s="7" t="s">
        <v>31</v>
      </c>
      <c r="D59" s="16">
        <f>SUM(D56:D58)</f>
        <v>0</v>
      </c>
      <c r="E59" s="16">
        <f>SUM(E56:E58)</f>
        <v>0</v>
      </c>
      <c r="F59" s="16">
        <f>SUM(F56:F58)</f>
        <v>0</v>
      </c>
      <c r="G59" s="16">
        <f>SUM(G56:G58)</f>
        <v>0</v>
      </c>
    </row>
    <row r="60" spans="1:7" ht="12.75">
      <c r="A60" s="10"/>
      <c r="B60" s="10"/>
      <c r="C60" s="3"/>
      <c r="D60" s="21"/>
      <c r="E60" s="21"/>
      <c r="F60" s="21"/>
      <c r="G60" s="21"/>
    </row>
    <row r="61" spans="1:7" ht="12.75">
      <c r="A61" s="9"/>
      <c r="B61" s="9"/>
      <c r="C61" s="7" t="s">
        <v>4</v>
      </c>
      <c r="D61" s="13">
        <f>SUM(D48,D54,D60)</f>
        <v>652000</v>
      </c>
      <c r="E61" s="13">
        <f>SUM(E48,E54,E60)</f>
        <v>1740000</v>
      </c>
      <c r="F61" s="13">
        <f>SUM(F48,F54,F60)</f>
        <v>2320000</v>
      </c>
      <c r="G61" s="13">
        <f>SUM(G48,G54,G60)</f>
        <v>2650000</v>
      </c>
    </row>
    <row r="62" spans="1:7" ht="12.75">
      <c r="A62" s="10"/>
      <c r="B62" s="10"/>
      <c r="C62" s="3"/>
      <c r="D62" s="28"/>
      <c r="E62" s="28"/>
      <c r="F62" s="28"/>
      <c r="G62" s="28"/>
    </row>
    <row r="63" spans="1:7" ht="12.75">
      <c r="A63" s="10">
        <v>4240</v>
      </c>
      <c r="B63" s="10">
        <v>4240</v>
      </c>
      <c r="C63" s="3" t="s">
        <v>59</v>
      </c>
      <c r="D63" s="28">
        <v>0</v>
      </c>
      <c r="E63" s="28">
        <v>50000</v>
      </c>
      <c r="F63" s="28">
        <v>100000</v>
      </c>
      <c r="G63" s="28">
        <v>100000</v>
      </c>
    </row>
    <row r="64" spans="1:7" ht="12.75">
      <c r="A64" s="10">
        <v>4250</v>
      </c>
      <c r="B64" s="10">
        <v>4250</v>
      </c>
      <c r="C64" s="3" t="s">
        <v>61</v>
      </c>
      <c r="D64" s="28">
        <v>10000</v>
      </c>
      <c r="E64" s="28">
        <v>50000</v>
      </c>
      <c r="F64" s="28">
        <v>100000</v>
      </c>
      <c r="G64" s="28">
        <v>100000</v>
      </c>
    </row>
    <row r="65" spans="1:7" ht="12.75">
      <c r="A65" s="10">
        <v>5000</v>
      </c>
      <c r="B65" s="10">
        <v>5000</v>
      </c>
      <c r="C65" s="3" t="s">
        <v>66</v>
      </c>
      <c r="D65" s="28">
        <v>1100000</v>
      </c>
      <c r="E65" s="28">
        <v>2100000</v>
      </c>
      <c r="F65" s="28">
        <v>3200000</v>
      </c>
      <c r="G65" s="28">
        <v>4200000</v>
      </c>
    </row>
    <row r="66" spans="1:7" ht="12.75">
      <c r="A66" s="10">
        <v>5006</v>
      </c>
      <c r="B66" s="10">
        <v>5006</v>
      </c>
      <c r="C66" s="3" t="s">
        <v>121</v>
      </c>
      <c r="D66" s="28"/>
      <c r="E66" s="28"/>
      <c r="F66" s="28"/>
      <c r="G66" s="28"/>
    </row>
    <row r="67" spans="1:7" ht="12.75">
      <c r="A67" s="10">
        <v>5007</v>
      </c>
      <c r="B67" s="10">
        <v>5007</v>
      </c>
      <c r="C67" s="3" t="s">
        <v>28</v>
      </c>
      <c r="D67" s="28">
        <v>50000</v>
      </c>
      <c r="E67" s="28">
        <v>200000</v>
      </c>
      <c r="F67" s="28">
        <v>500000</v>
      </c>
      <c r="G67" s="28">
        <v>600000</v>
      </c>
    </row>
    <row r="68" spans="1:7" ht="12.75">
      <c r="A68" s="10">
        <v>5010</v>
      </c>
      <c r="B68" s="10">
        <v>5010</v>
      </c>
      <c r="C68" s="3" t="s">
        <v>67</v>
      </c>
      <c r="D68" s="28"/>
      <c r="E68" s="28"/>
      <c r="F68" s="28"/>
      <c r="G68" s="28"/>
    </row>
    <row r="69" spans="1:7" ht="12.75">
      <c r="A69" s="10">
        <v>5050</v>
      </c>
      <c r="B69" s="10">
        <v>5050</v>
      </c>
      <c r="C69" s="3" t="s">
        <v>132</v>
      </c>
      <c r="D69" s="28"/>
      <c r="E69" s="28"/>
      <c r="F69" s="28"/>
      <c r="G69" s="28"/>
    </row>
    <row r="70" spans="1:7" ht="12.75">
      <c r="A70" s="10">
        <v>5090</v>
      </c>
      <c r="B70" s="10">
        <v>5090</v>
      </c>
      <c r="C70" s="3" t="s">
        <v>68</v>
      </c>
      <c r="D70" s="28"/>
      <c r="E70" s="28"/>
      <c r="F70" s="28"/>
      <c r="G70" s="28"/>
    </row>
    <row r="71" spans="1:7" ht="12.75">
      <c r="A71" s="10">
        <v>5100</v>
      </c>
      <c r="B71" s="10">
        <v>5100</v>
      </c>
      <c r="C71" s="3" t="s">
        <v>23</v>
      </c>
      <c r="D71" s="28"/>
      <c r="E71" s="28"/>
      <c r="F71" s="28"/>
      <c r="G71" s="28"/>
    </row>
    <row r="72" spans="1:7" ht="12.75">
      <c r="A72" s="10">
        <v>5180</v>
      </c>
      <c r="B72" s="10">
        <v>5180</v>
      </c>
      <c r="C72" s="3" t="s">
        <v>69</v>
      </c>
      <c r="D72" s="28">
        <v>170000</v>
      </c>
      <c r="E72" s="28">
        <v>340000</v>
      </c>
      <c r="F72" s="28">
        <v>430000</v>
      </c>
      <c r="G72" s="28">
        <v>600000</v>
      </c>
    </row>
    <row r="73" spans="1:7" ht="12.75">
      <c r="A73" s="10">
        <v>5182</v>
      </c>
      <c r="B73" s="10">
        <v>5182</v>
      </c>
      <c r="C73" s="3" t="s">
        <v>70</v>
      </c>
      <c r="D73" s="28">
        <v>25000</v>
      </c>
      <c r="E73" s="28">
        <v>50000</v>
      </c>
      <c r="F73" s="28">
        <v>60000</v>
      </c>
      <c r="G73" s="28">
        <v>85000</v>
      </c>
    </row>
    <row r="74" spans="1:7" ht="12.75">
      <c r="A74" s="10">
        <v>5210</v>
      </c>
      <c r="B74" s="10">
        <v>5210</v>
      </c>
      <c r="C74" s="3" t="s">
        <v>71</v>
      </c>
      <c r="D74" s="28"/>
      <c r="E74" s="28"/>
      <c r="F74" s="28"/>
      <c r="G74" s="28"/>
    </row>
    <row r="75" spans="1:7" ht="12.75">
      <c r="A75" s="10">
        <v>5230</v>
      </c>
      <c r="B75" s="10">
        <v>5230</v>
      </c>
      <c r="C75" s="3" t="s">
        <v>24</v>
      </c>
      <c r="D75" s="28"/>
      <c r="E75" s="28"/>
      <c r="F75" s="28"/>
      <c r="G75" s="28"/>
    </row>
    <row r="76" spans="1:7" ht="12.75">
      <c r="A76" s="10">
        <v>5231</v>
      </c>
      <c r="B76" s="10">
        <v>5231</v>
      </c>
      <c r="C76" s="3" t="s">
        <v>25</v>
      </c>
      <c r="D76" s="28"/>
      <c r="E76" s="28"/>
      <c r="F76" s="28"/>
      <c r="G76" s="28"/>
    </row>
    <row r="77" spans="1:7" ht="12.75">
      <c r="A77" s="10">
        <v>5250</v>
      </c>
      <c r="B77" s="10">
        <v>5250</v>
      </c>
      <c r="C77" s="3" t="s">
        <v>72</v>
      </c>
      <c r="D77" s="28"/>
      <c r="E77" s="28"/>
      <c r="F77" s="28"/>
      <c r="G77" s="28"/>
    </row>
    <row r="78" spans="1:7" ht="12.75">
      <c r="A78" s="10">
        <v>5290</v>
      </c>
      <c r="B78" s="10">
        <v>5290</v>
      </c>
      <c r="C78" s="3" t="s">
        <v>73</v>
      </c>
      <c r="D78" s="28"/>
      <c r="E78" s="28"/>
      <c r="F78" s="28"/>
      <c r="G78" s="28"/>
    </row>
    <row r="79" spans="1:7" ht="12.75">
      <c r="A79" s="10">
        <v>5330</v>
      </c>
      <c r="B79" s="10">
        <v>5330</v>
      </c>
      <c r="C79" s="3" t="s">
        <v>74</v>
      </c>
      <c r="D79" s="28"/>
      <c r="E79" s="28"/>
      <c r="F79" s="28"/>
      <c r="G79" s="28"/>
    </row>
    <row r="80" spans="1:7" ht="12.75">
      <c r="A80" s="10">
        <v>5400</v>
      </c>
      <c r="B80" s="10">
        <v>5400</v>
      </c>
      <c r="C80" s="3" t="s">
        <v>75</v>
      </c>
      <c r="D80" s="28">
        <v>200000</v>
      </c>
      <c r="E80" s="28">
        <v>400000</v>
      </c>
      <c r="F80" s="28">
        <v>500000</v>
      </c>
      <c r="G80" s="28">
        <v>700000</v>
      </c>
    </row>
    <row r="81" spans="1:7" ht="12.75">
      <c r="A81" s="10">
        <v>5425</v>
      </c>
      <c r="B81" s="10">
        <v>5425</v>
      </c>
      <c r="C81" s="3" t="s">
        <v>76</v>
      </c>
      <c r="D81" s="28">
        <v>35000</v>
      </c>
      <c r="E81" s="28">
        <v>70000</v>
      </c>
      <c r="F81" s="28">
        <v>95000</v>
      </c>
      <c r="G81" s="28">
        <f>10000+120000</f>
        <v>130000</v>
      </c>
    </row>
    <row r="82" spans="1:7" ht="12.75">
      <c r="A82" s="10">
        <v>5800</v>
      </c>
      <c r="B82" s="10">
        <v>5800</v>
      </c>
      <c r="C82" s="3" t="s">
        <v>26</v>
      </c>
      <c r="D82" s="28"/>
      <c r="E82" s="28"/>
      <c r="F82" s="28"/>
      <c r="G82" s="28"/>
    </row>
    <row r="83" spans="1:7" ht="12.75">
      <c r="A83" s="10">
        <v>5950</v>
      </c>
      <c r="B83" s="10">
        <v>5950</v>
      </c>
      <c r="C83" s="12" t="s">
        <v>77</v>
      </c>
      <c r="D83" s="28"/>
      <c r="E83" s="28"/>
      <c r="F83" s="28"/>
      <c r="G83" s="28"/>
    </row>
    <row r="84" spans="1:7" ht="12.75">
      <c r="A84" s="10">
        <v>5990</v>
      </c>
      <c r="B84" s="10">
        <v>5990</v>
      </c>
      <c r="C84" s="3" t="s">
        <v>78</v>
      </c>
      <c r="D84" s="28"/>
      <c r="E84" s="28"/>
      <c r="F84" s="28"/>
      <c r="G84" s="28"/>
    </row>
    <row r="85" spans="1:7" ht="12.75">
      <c r="A85" s="10">
        <v>7100</v>
      </c>
      <c r="B85" s="10">
        <v>7100</v>
      </c>
      <c r="C85" s="3" t="s">
        <v>100</v>
      </c>
      <c r="D85" s="28">
        <v>10000</v>
      </c>
      <c r="E85" s="28">
        <v>30000</v>
      </c>
      <c r="F85" s="28">
        <v>40000</v>
      </c>
      <c r="G85" s="28">
        <v>50000</v>
      </c>
    </row>
    <row r="86" spans="1:7" ht="12.75">
      <c r="A86" s="9"/>
      <c r="B86" s="9"/>
      <c r="C86" s="7" t="s">
        <v>5</v>
      </c>
      <c r="D86" s="14">
        <f>SUM(D63:D85)</f>
        <v>1600000</v>
      </c>
      <c r="E86" s="14">
        <f>SUM(E63:E85)</f>
        <v>3290000</v>
      </c>
      <c r="F86" s="14">
        <f>SUM(F63:F85)</f>
        <v>5025000</v>
      </c>
      <c r="G86" s="14">
        <f>SUM(G63:G85)</f>
        <v>6565000</v>
      </c>
    </row>
    <row r="87" spans="1:7" ht="12.75">
      <c r="A87" s="10"/>
      <c r="B87" s="10"/>
      <c r="C87" s="3"/>
      <c r="D87" s="28"/>
      <c r="E87" s="28"/>
      <c r="F87" s="28"/>
      <c r="G87" s="28"/>
    </row>
    <row r="88" spans="1:7" ht="12.75">
      <c r="A88" s="10">
        <v>4120</v>
      </c>
      <c r="B88" s="10">
        <v>4120</v>
      </c>
      <c r="C88" s="3" t="s">
        <v>57</v>
      </c>
      <c r="D88" s="28">
        <v>1000</v>
      </c>
      <c r="E88" s="28">
        <v>4000</v>
      </c>
      <c r="F88" s="28">
        <v>5000</v>
      </c>
      <c r="G88" s="28">
        <v>5000</v>
      </c>
    </row>
    <row r="89" spans="1:7" ht="12.75">
      <c r="A89" s="10">
        <v>6320</v>
      </c>
      <c r="B89" s="10">
        <v>6320</v>
      </c>
      <c r="C89" s="3" t="s">
        <v>79</v>
      </c>
      <c r="D89" s="28">
        <v>10000</v>
      </c>
      <c r="E89" s="28">
        <v>25000</v>
      </c>
      <c r="F89" s="28">
        <v>40000</v>
      </c>
      <c r="G89" s="28">
        <v>50000</v>
      </c>
    </row>
    <row r="90" spans="1:7" ht="12.75">
      <c r="A90" s="10">
        <v>6340</v>
      </c>
      <c r="B90" s="10">
        <v>6340</v>
      </c>
      <c r="C90" s="3" t="s">
        <v>80</v>
      </c>
      <c r="D90" s="28"/>
      <c r="E90" s="28"/>
      <c r="F90" s="28"/>
      <c r="G90" s="28"/>
    </row>
    <row r="91" spans="1:7" ht="12.75">
      <c r="A91" s="10">
        <v>6360</v>
      </c>
      <c r="B91" s="10">
        <v>6360</v>
      </c>
      <c r="C91" s="3" t="s">
        <v>133</v>
      </c>
      <c r="D91" s="28"/>
      <c r="E91" s="28"/>
      <c r="F91" s="28"/>
      <c r="G91" s="28"/>
    </row>
    <row r="92" spans="1:7" ht="12.75">
      <c r="A92" s="10">
        <v>6420</v>
      </c>
      <c r="B92" s="10">
        <v>6420</v>
      </c>
      <c r="C92" s="3" t="s">
        <v>81</v>
      </c>
      <c r="D92" s="28"/>
      <c r="E92" s="28"/>
      <c r="F92" s="28"/>
      <c r="G92" s="28"/>
    </row>
    <row r="93" spans="1:7" ht="12.75">
      <c r="A93" s="10">
        <v>6500</v>
      </c>
      <c r="B93" s="10">
        <v>6500</v>
      </c>
      <c r="C93" s="3" t="s">
        <v>82</v>
      </c>
      <c r="D93" s="28">
        <v>499563</v>
      </c>
      <c r="E93" s="28">
        <v>499563</v>
      </c>
      <c r="F93" s="28">
        <v>499563</v>
      </c>
      <c r="G93" s="28">
        <v>499563</v>
      </c>
    </row>
    <row r="94" spans="1:7" ht="12.75">
      <c r="A94" s="10">
        <v>6600</v>
      </c>
      <c r="B94" s="10">
        <v>6600</v>
      </c>
      <c r="C94" s="3" t="s">
        <v>85</v>
      </c>
      <c r="D94" s="28"/>
      <c r="E94" s="28"/>
      <c r="F94" s="28"/>
      <c r="G94" s="28"/>
    </row>
    <row r="95" spans="1:7" ht="12.75">
      <c r="A95" s="10">
        <v>6620</v>
      </c>
      <c r="B95" s="10">
        <v>6620</v>
      </c>
      <c r="C95" s="3" t="s">
        <v>86</v>
      </c>
      <c r="D95" s="28">
        <v>50000</v>
      </c>
      <c r="E95" s="28">
        <v>50000</v>
      </c>
      <c r="F95" s="28">
        <v>100000</v>
      </c>
      <c r="G95" s="28">
        <v>100000</v>
      </c>
    </row>
    <row r="96" spans="1:7" ht="12.75">
      <c r="A96" s="10">
        <v>6625</v>
      </c>
      <c r="B96" s="10">
        <v>6625</v>
      </c>
      <c r="C96" s="3" t="s">
        <v>87</v>
      </c>
      <c r="D96" s="28"/>
      <c r="E96" s="28"/>
      <c r="F96" s="28"/>
      <c r="G96" s="28"/>
    </row>
    <row r="97" spans="1:7" ht="12.75">
      <c r="A97" s="10">
        <v>6630</v>
      </c>
      <c r="B97" s="10">
        <v>6630</v>
      </c>
      <c r="C97" s="3" t="s">
        <v>88</v>
      </c>
      <c r="D97" s="28">
        <v>400000</v>
      </c>
      <c r="E97" s="28">
        <v>500000</v>
      </c>
      <c r="F97" s="28">
        <v>600000</v>
      </c>
      <c r="G97" s="28">
        <v>800000</v>
      </c>
    </row>
    <row r="98" spans="1:7" ht="12.75">
      <c r="A98" s="10">
        <v>6700</v>
      </c>
      <c r="B98" s="10">
        <v>6700</v>
      </c>
      <c r="C98" s="3" t="s">
        <v>89</v>
      </c>
      <c r="D98" s="28"/>
      <c r="E98" s="28"/>
      <c r="F98" s="28"/>
      <c r="G98" s="28"/>
    </row>
    <row r="99" spans="1:7" ht="12.75">
      <c r="A99" s="10">
        <v>6710</v>
      </c>
      <c r="B99" s="10">
        <v>6710</v>
      </c>
      <c r="C99" s="3" t="s">
        <v>90</v>
      </c>
      <c r="D99" s="28"/>
      <c r="E99" s="28"/>
      <c r="F99" s="28"/>
      <c r="G99" s="28"/>
    </row>
    <row r="100" spans="1:7" ht="12.75">
      <c r="A100" s="10">
        <v>6790</v>
      </c>
      <c r="B100" s="10">
        <v>6790</v>
      </c>
      <c r="C100" s="3" t="s">
        <v>91</v>
      </c>
      <c r="D100" s="28"/>
      <c r="E100" s="28"/>
      <c r="F100" s="28"/>
      <c r="G100" s="28"/>
    </row>
    <row r="101" spans="1:7" ht="12.75">
      <c r="A101" s="10">
        <v>6800</v>
      </c>
      <c r="B101" s="10">
        <v>6800</v>
      </c>
      <c r="C101" s="3" t="s">
        <v>92</v>
      </c>
      <c r="D101" s="28"/>
      <c r="E101" s="28"/>
      <c r="F101" s="28"/>
      <c r="G101" s="28"/>
    </row>
    <row r="102" spans="1:7" ht="12.75">
      <c r="A102" s="10">
        <v>6815</v>
      </c>
      <c r="B102" s="10">
        <v>6815</v>
      </c>
      <c r="C102" s="3" t="s">
        <v>93</v>
      </c>
      <c r="D102" s="28"/>
      <c r="E102" s="28"/>
      <c r="F102" s="28"/>
      <c r="G102" s="28"/>
    </row>
    <row r="103" spans="1:7" ht="12.75">
      <c r="A103" s="10">
        <v>6820</v>
      </c>
      <c r="B103" s="10">
        <v>6820</v>
      </c>
      <c r="C103" s="3" t="s">
        <v>94</v>
      </c>
      <c r="D103" s="28"/>
      <c r="E103" s="28"/>
      <c r="F103" s="28"/>
      <c r="G103" s="28"/>
    </row>
    <row r="104" spans="1:7" ht="12.75">
      <c r="A104" s="10">
        <v>6860</v>
      </c>
      <c r="B104" s="10">
        <v>6860</v>
      </c>
      <c r="C104" s="3" t="s">
        <v>95</v>
      </c>
      <c r="D104" s="28"/>
      <c r="E104" s="28"/>
      <c r="F104" s="28"/>
      <c r="G104" s="28"/>
    </row>
    <row r="105" spans="1:7" ht="12.75">
      <c r="A105" s="10">
        <v>6900</v>
      </c>
      <c r="B105" s="10">
        <v>6900</v>
      </c>
      <c r="C105" s="3" t="s">
        <v>96</v>
      </c>
      <c r="D105" s="28"/>
      <c r="E105" s="28"/>
      <c r="F105" s="28"/>
      <c r="G105" s="28"/>
    </row>
    <row r="106" spans="1:7" ht="12.75">
      <c r="A106" s="10">
        <v>6920</v>
      </c>
      <c r="B106" s="10">
        <v>6920</v>
      </c>
      <c r="C106" s="3" t="s">
        <v>97</v>
      </c>
      <c r="D106" s="28"/>
      <c r="E106" s="28"/>
      <c r="F106" s="28"/>
      <c r="G106" s="28"/>
    </row>
    <row r="107" spans="1:7" ht="12.75">
      <c r="A107" s="10">
        <v>6930</v>
      </c>
      <c r="B107" s="10">
        <v>6930</v>
      </c>
      <c r="C107" s="3" t="s">
        <v>98</v>
      </c>
      <c r="D107" s="28"/>
      <c r="E107" s="28"/>
      <c r="F107" s="28"/>
      <c r="G107" s="28"/>
    </row>
    <row r="108" spans="1:7" ht="12.75">
      <c r="A108" s="10">
        <v>6940</v>
      </c>
      <c r="B108" s="10">
        <v>6940</v>
      </c>
      <c r="C108" s="3" t="s">
        <v>99</v>
      </c>
      <c r="D108" s="28"/>
      <c r="E108" s="28"/>
      <c r="F108" s="28"/>
      <c r="G108" s="28"/>
    </row>
    <row r="109" spans="1:7" ht="12.75">
      <c r="A109" s="10">
        <v>7140</v>
      </c>
      <c r="B109" s="10">
        <v>7140</v>
      </c>
      <c r="C109" s="3" t="s">
        <v>101</v>
      </c>
      <c r="D109" s="28"/>
      <c r="E109" s="28"/>
      <c r="F109" s="28"/>
      <c r="G109" s="28"/>
    </row>
    <row r="110" spans="1:7" ht="12.75">
      <c r="A110" s="10">
        <v>7320</v>
      </c>
      <c r="B110" s="10">
        <v>7320</v>
      </c>
      <c r="C110" s="3" t="s">
        <v>102</v>
      </c>
      <c r="D110" s="28"/>
      <c r="E110" s="28"/>
      <c r="F110" s="28"/>
      <c r="G110" s="28"/>
    </row>
    <row r="111" spans="1:7" ht="12.75">
      <c r="A111" s="10">
        <v>7430</v>
      </c>
      <c r="B111" s="10">
        <v>7430</v>
      </c>
      <c r="C111" s="3" t="s">
        <v>104</v>
      </c>
      <c r="D111" s="28"/>
      <c r="E111" s="28"/>
      <c r="F111" s="28"/>
      <c r="G111" s="28"/>
    </row>
    <row r="112" spans="1:7" ht="12.75">
      <c r="A112" s="10">
        <v>7500</v>
      </c>
      <c r="B112" s="10">
        <v>7500</v>
      </c>
      <c r="C112" s="3" t="s">
        <v>105</v>
      </c>
      <c r="D112" s="28"/>
      <c r="E112" s="28"/>
      <c r="F112" s="28"/>
      <c r="G112" s="28"/>
    </row>
    <row r="113" spans="1:7" ht="12.75">
      <c r="A113" s="10">
        <v>7601</v>
      </c>
      <c r="B113" s="10">
        <v>7601</v>
      </c>
      <c r="C113" s="3" t="s">
        <v>106</v>
      </c>
      <c r="D113" s="28"/>
      <c r="E113" s="28"/>
      <c r="F113" s="28"/>
      <c r="G113" s="28"/>
    </row>
    <row r="114" spans="1:7" ht="12.75">
      <c r="A114" s="10">
        <v>7740</v>
      </c>
      <c r="B114" s="10">
        <v>7740</v>
      </c>
      <c r="C114" s="3" t="s">
        <v>107</v>
      </c>
      <c r="D114" s="28"/>
      <c r="E114" s="28"/>
      <c r="F114" s="28"/>
      <c r="G114" s="28"/>
    </row>
    <row r="115" spans="1:7" ht="12.75">
      <c r="A115" s="10">
        <v>7770</v>
      </c>
      <c r="B115" s="10">
        <v>7770</v>
      </c>
      <c r="C115" s="3" t="s">
        <v>108</v>
      </c>
      <c r="D115" s="28"/>
      <c r="E115" s="28"/>
      <c r="F115" s="28"/>
      <c r="G115" s="28"/>
    </row>
    <row r="116" spans="1:7" ht="12.75">
      <c r="A116" s="10">
        <v>7780</v>
      </c>
      <c r="B116" s="10">
        <v>7780</v>
      </c>
      <c r="C116" s="3" t="s">
        <v>109</v>
      </c>
      <c r="D116" s="28"/>
      <c r="E116" s="28"/>
      <c r="F116" s="28"/>
      <c r="G116" s="28"/>
    </row>
    <row r="117" spans="1:7" ht="12.75">
      <c r="A117" s="10">
        <v>7790</v>
      </c>
      <c r="B117" s="10">
        <v>7790</v>
      </c>
      <c r="C117" s="3" t="s">
        <v>110</v>
      </c>
      <c r="D117" s="28">
        <v>2500</v>
      </c>
      <c r="E117" s="28">
        <v>5000</v>
      </c>
      <c r="F117" s="28">
        <v>7500</v>
      </c>
      <c r="G117" s="28">
        <v>10000</v>
      </c>
    </row>
    <row r="118" spans="1:7" ht="12.75">
      <c r="A118" s="10">
        <v>7791</v>
      </c>
      <c r="B118" s="10">
        <v>7791</v>
      </c>
      <c r="C118" s="3" t="s">
        <v>120</v>
      </c>
      <c r="D118" s="28"/>
      <c r="E118" s="28"/>
      <c r="F118" s="28"/>
      <c r="G118" s="28"/>
    </row>
    <row r="119" spans="1:7" ht="12.75">
      <c r="A119" s="10">
        <v>7795</v>
      </c>
      <c r="B119" s="10">
        <v>7795</v>
      </c>
      <c r="C119" s="3" t="s">
        <v>122</v>
      </c>
      <c r="D119" s="28">
        <v>10000</v>
      </c>
      <c r="E119" s="28">
        <v>20000</v>
      </c>
      <c r="F119" s="28">
        <v>35000</v>
      </c>
      <c r="G119" s="28">
        <v>45000</v>
      </c>
    </row>
    <row r="120" spans="1:7" ht="12.75">
      <c r="A120" s="10">
        <v>7796</v>
      </c>
      <c r="B120" s="10">
        <v>7796</v>
      </c>
      <c r="C120" s="3" t="s">
        <v>123</v>
      </c>
      <c r="D120" s="28"/>
      <c r="E120" s="28"/>
      <c r="F120" s="28"/>
      <c r="G120" s="28"/>
    </row>
    <row r="121" spans="1:7" ht="12.75">
      <c r="A121" s="10">
        <v>7797</v>
      </c>
      <c r="B121" s="10">
        <v>7797</v>
      </c>
      <c r="C121" s="3" t="s">
        <v>124</v>
      </c>
      <c r="D121" s="28">
        <v>1500</v>
      </c>
      <c r="E121" s="28">
        <v>3000</v>
      </c>
      <c r="F121" s="28">
        <v>4500</v>
      </c>
      <c r="G121" s="28">
        <v>6000</v>
      </c>
    </row>
    <row r="122" spans="1:7" ht="12.75">
      <c r="A122" s="10">
        <v>7798</v>
      </c>
      <c r="B122" s="10">
        <v>7798</v>
      </c>
      <c r="C122" s="3" t="s">
        <v>126</v>
      </c>
      <c r="D122" s="28"/>
      <c r="E122" s="28"/>
      <c r="F122" s="28"/>
      <c r="G122" s="28"/>
    </row>
    <row r="123" spans="1:7" ht="12.75">
      <c r="A123" s="10">
        <v>7830</v>
      </c>
      <c r="B123" s="10">
        <v>7830</v>
      </c>
      <c r="C123" s="3" t="s">
        <v>111</v>
      </c>
      <c r="D123" s="28"/>
      <c r="E123" s="28"/>
      <c r="F123" s="28"/>
      <c r="G123" s="28"/>
    </row>
    <row r="124" spans="1:7" ht="12.75">
      <c r="A124" s="10">
        <v>7990</v>
      </c>
      <c r="B124" s="10">
        <v>7990</v>
      </c>
      <c r="C124" s="3" t="s">
        <v>112</v>
      </c>
      <c r="D124" s="28"/>
      <c r="E124" s="28"/>
      <c r="F124" s="28"/>
      <c r="G124" s="28"/>
    </row>
    <row r="125" spans="1:7" ht="12.75">
      <c r="A125" s="10"/>
      <c r="B125" s="10"/>
      <c r="C125" s="3"/>
      <c r="D125" s="28"/>
      <c r="E125" s="28"/>
      <c r="F125" s="28"/>
      <c r="G125" s="28"/>
    </row>
    <row r="126" spans="1:7" ht="12.75">
      <c r="A126" s="9"/>
      <c r="B126" s="9"/>
      <c r="C126" s="7" t="s">
        <v>6</v>
      </c>
      <c r="D126" s="14">
        <f>SUM(D88:D125)</f>
        <v>974563</v>
      </c>
      <c r="E126" s="14">
        <f>SUM(E88:E125)</f>
        <v>1106563</v>
      </c>
      <c r="F126" s="14">
        <f>SUM(F88:F125)</f>
        <v>1291563</v>
      </c>
      <c r="G126" s="14">
        <f>SUM(G88:G125)</f>
        <v>1515563</v>
      </c>
    </row>
    <row r="127" spans="1:7" ht="12.75">
      <c r="A127" s="9"/>
      <c r="B127" s="9"/>
      <c r="C127" s="7"/>
      <c r="D127" s="11"/>
      <c r="E127" s="11"/>
      <c r="F127" s="11"/>
      <c r="G127" s="11"/>
    </row>
    <row r="128" spans="1:7" ht="12.75">
      <c r="A128" s="10">
        <v>6000</v>
      </c>
      <c r="B128" s="10">
        <v>6000</v>
      </c>
      <c r="C128" s="3" t="s">
        <v>113</v>
      </c>
      <c r="D128" s="28">
        <v>110000</v>
      </c>
      <c r="E128" s="28">
        <v>220000</v>
      </c>
      <c r="F128" s="28">
        <v>330000</v>
      </c>
      <c r="G128" s="28">
        <v>450000</v>
      </c>
    </row>
    <row r="129" spans="1:7" ht="12.75">
      <c r="A129" s="10">
        <v>6010</v>
      </c>
      <c r="B129" s="10">
        <v>6010</v>
      </c>
      <c r="C129" s="3" t="s">
        <v>114</v>
      </c>
      <c r="D129" s="11"/>
      <c r="E129" s="11"/>
      <c r="F129" s="11"/>
      <c r="G129" s="11"/>
    </row>
    <row r="130" spans="1:7" ht="12.75">
      <c r="A130" s="9"/>
      <c r="B130" s="9"/>
      <c r="C130" s="7" t="s">
        <v>10</v>
      </c>
      <c r="D130" s="13">
        <f>SUM(D128:D129)</f>
        <v>110000</v>
      </c>
      <c r="E130" s="13">
        <f>SUM(E128:E129)</f>
        <v>220000</v>
      </c>
      <c r="F130" s="13">
        <f>SUM(F128:F129)</f>
        <v>330000</v>
      </c>
      <c r="G130" s="13">
        <f>SUM(G128:G129)</f>
        <v>450000</v>
      </c>
    </row>
    <row r="131" spans="1:7" ht="12.75">
      <c r="A131" s="10"/>
      <c r="B131" s="10"/>
      <c r="C131" s="3"/>
      <c r="D131" s="11"/>
      <c r="E131" s="11"/>
      <c r="F131" s="11"/>
      <c r="G131" s="11"/>
    </row>
    <row r="132" spans="1:7" ht="13.5" customHeight="1">
      <c r="A132" s="9"/>
      <c r="B132" s="9"/>
      <c r="C132" s="7" t="s">
        <v>2</v>
      </c>
      <c r="D132" s="16">
        <f>D37-D61-D86-D126-D130</f>
        <v>-1737000</v>
      </c>
      <c r="E132" s="16">
        <f>E37-E61-E86-E126-E130</f>
        <v>93000</v>
      </c>
      <c r="F132" s="16">
        <f>F37-F61-F86-F126-F130</f>
        <v>1268000</v>
      </c>
      <c r="G132" s="16">
        <f>G37-G61-G86-G126-G130</f>
        <v>19000</v>
      </c>
    </row>
    <row r="133" spans="1:7" ht="13.5" customHeight="1">
      <c r="A133" s="10"/>
      <c r="B133" s="10"/>
      <c r="C133" s="3"/>
      <c r="D133" s="11"/>
      <c r="E133" s="11"/>
      <c r="F133" s="11"/>
      <c r="G133" s="11"/>
    </row>
    <row r="134" spans="1:7" ht="13.5" customHeight="1">
      <c r="A134" s="10">
        <v>8050</v>
      </c>
      <c r="B134" s="10">
        <v>8050</v>
      </c>
      <c r="C134" s="3" t="s">
        <v>7</v>
      </c>
      <c r="D134" s="11"/>
      <c r="E134" s="11"/>
      <c r="F134" s="11"/>
      <c r="G134" s="11"/>
    </row>
    <row r="135" spans="1:7" ht="13.5" customHeight="1">
      <c r="A135" s="10">
        <v>8070</v>
      </c>
      <c r="B135" s="10">
        <v>8070</v>
      </c>
      <c r="C135" s="3" t="s">
        <v>27</v>
      </c>
      <c r="D135" s="11"/>
      <c r="E135" s="11"/>
      <c r="F135" s="11"/>
      <c r="G135" s="11"/>
    </row>
    <row r="136" spans="1:7" ht="13.5" customHeight="1">
      <c r="A136" s="10">
        <v>8150</v>
      </c>
      <c r="B136" s="10">
        <v>8150</v>
      </c>
      <c r="C136" s="3" t="s">
        <v>115</v>
      </c>
      <c r="D136" s="11"/>
      <c r="E136" s="11"/>
      <c r="F136" s="11"/>
      <c r="G136" s="11"/>
    </row>
    <row r="137" spans="1:7" ht="13.5" customHeight="1">
      <c r="A137" s="9"/>
      <c r="B137" s="9"/>
      <c r="C137" s="7" t="s">
        <v>17</v>
      </c>
      <c r="D137" s="16">
        <f>SUM(D134:D136)</f>
        <v>0</v>
      </c>
      <c r="E137" s="16">
        <f>SUM(E134:E136)</f>
        <v>0</v>
      </c>
      <c r="F137" s="16">
        <f>SUM(F134:F136)</f>
        <v>0</v>
      </c>
      <c r="G137" s="16">
        <f>SUM(G134:G136)</f>
        <v>0</v>
      </c>
    </row>
    <row r="138" spans="1:7" ht="12.75">
      <c r="A138" s="10"/>
      <c r="B138" s="10"/>
      <c r="C138" s="3"/>
      <c r="D138" s="11"/>
      <c r="E138" s="11"/>
      <c r="F138" s="11"/>
      <c r="G138" s="11"/>
    </row>
    <row r="139" spans="1:7" ht="12.75">
      <c r="A139" s="9"/>
      <c r="B139" s="9"/>
      <c r="C139" s="8" t="s">
        <v>8</v>
      </c>
      <c r="D139" s="17">
        <f>D132-D137</f>
        <v>-1737000</v>
      </c>
      <c r="E139" s="17">
        <f>E132-E137</f>
        <v>93000</v>
      </c>
      <c r="F139" s="17">
        <f>F132-F137</f>
        <v>1268000</v>
      </c>
      <c r="G139" s="17">
        <f>G132-G137</f>
        <v>19000</v>
      </c>
    </row>
    <row r="140" ht="15.75" customHeight="1"/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48"/>
  <sheetViews>
    <sheetView zoomScalePageLayoutView="0" workbookViewId="0" topLeftCell="A1">
      <selection activeCell="D7" sqref="D7:G139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5" width="12.140625" style="0" bestFit="1" customWidth="1"/>
    <col min="6" max="7" width="13.00390625" style="0" bestFit="1" customWidth="1"/>
  </cols>
  <sheetData>
    <row r="1" ht="15">
      <c r="C1" s="1" t="s">
        <v>13</v>
      </c>
    </row>
    <row r="2" ht="15">
      <c r="C2" s="1"/>
    </row>
    <row r="3" spans="3:7" ht="15">
      <c r="C3" s="1" t="s">
        <v>18</v>
      </c>
      <c r="D3" s="44" t="s">
        <v>135</v>
      </c>
      <c r="E3" s="44"/>
      <c r="F3" s="44"/>
      <c r="G3" s="44"/>
    </row>
    <row r="4" ht="15">
      <c r="C4" s="1"/>
    </row>
    <row r="5" spans="4:7" ht="12.75">
      <c r="D5" s="18" t="s">
        <v>134</v>
      </c>
      <c r="E5" s="18" t="s">
        <v>134</v>
      </c>
      <c r="F5" s="18" t="s">
        <v>134</v>
      </c>
      <c r="G5" s="18" t="s">
        <v>134</v>
      </c>
    </row>
    <row r="6" spans="1:7" ht="12.75">
      <c r="A6" s="5"/>
      <c r="B6" s="6"/>
      <c r="C6" s="4" t="s">
        <v>0</v>
      </c>
      <c r="D6" s="19" t="s">
        <v>32</v>
      </c>
      <c r="E6" s="19" t="s">
        <v>33</v>
      </c>
      <c r="F6" s="19" t="s">
        <v>34</v>
      </c>
      <c r="G6" s="19" t="s">
        <v>35</v>
      </c>
    </row>
    <row r="7" spans="1:7" ht="12.75">
      <c r="A7" s="10"/>
      <c r="B7" s="10"/>
      <c r="C7" s="3"/>
      <c r="D7" s="29"/>
      <c r="E7" s="29"/>
      <c r="F7" s="29"/>
      <c r="G7" s="29"/>
    </row>
    <row r="8" spans="1:7" ht="12.75">
      <c r="A8" s="10">
        <v>3100</v>
      </c>
      <c r="B8" s="10">
        <v>3100</v>
      </c>
      <c r="C8" s="3" t="s">
        <v>36</v>
      </c>
      <c r="D8" s="29"/>
      <c r="E8" s="29"/>
      <c r="F8" s="29"/>
      <c r="G8" s="29"/>
    </row>
    <row r="9" spans="1:7" ht="12.75">
      <c r="A9" s="10">
        <v>3120</v>
      </c>
      <c r="B9" s="10">
        <v>3120</v>
      </c>
      <c r="C9" s="3" t="s">
        <v>37</v>
      </c>
      <c r="D9" s="29">
        <v>15000</v>
      </c>
      <c r="E9" s="29">
        <v>20000</v>
      </c>
      <c r="F9" s="29">
        <v>25000</v>
      </c>
      <c r="G9" s="29">
        <v>30000</v>
      </c>
    </row>
    <row r="10" spans="1:7" ht="12.75">
      <c r="A10" s="10">
        <v>3125</v>
      </c>
      <c r="B10" s="10">
        <v>3125</v>
      </c>
      <c r="C10" s="3" t="s">
        <v>38</v>
      </c>
      <c r="D10" s="29"/>
      <c r="E10" s="29"/>
      <c r="F10" s="29"/>
      <c r="G10" s="29"/>
    </row>
    <row r="11" spans="1:7" ht="12.75">
      <c r="A11" s="10">
        <v>3130</v>
      </c>
      <c r="B11" s="10">
        <v>3130</v>
      </c>
      <c r="C11" s="3" t="s">
        <v>39</v>
      </c>
      <c r="D11" s="29"/>
      <c r="E11" s="29"/>
      <c r="F11" s="29"/>
      <c r="G11" s="29"/>
    </row>
    <row r="12" spans="1:7" ht="12.75">
      <c r="A12" s="10">
        <v>3200</v>
      </c>
      <c r="B12" s="10">
        <v>3200</v>
      </c>
      <c r="C12" s="3" t="s">
        <v>40</v>
      </c>
      <c r="D12" s="29"/>
      <c r="E12" s="29"/>
      <c r="F12" s="29"/>
      <c r="G12" s="29"/>
    </row>
    <row r="13" spans="1:7" ht="12.75">
      <c r="A13" s="10">
        <v>3210</v>
      </c>
      <c r="B13" s="10">
        <v>3210</v>
      </c>
      <c r="C13" s="3" t="s">
        <v>41</v>
      </c>
      <c r="D13" s="29">
        <f>G13*0.3</f>
        <v>321720</v>
      </c>
      <c r="E13" s="29">
        <f>G13*0.5</f>
        <v>536200</v>
      </c>
      <c r="F13" s="29">
        <f>G13*0.7</f>
        <v>750680</v>
      </c>
      <c r="G13" s="29">
        <v>1072400</v>
      </c>
    </row>
    <row r="14" spans="1:7" ht="12.75">
      <c r="A14" s="10">
        <v>3215</v>
      </c>
      <c r="B14" s="10">
        <v>3215</v>
      </c>
      <c r="C14" s="3" t="s">
        <v>42</v>
      </c>
      <c r="D14" s="29"/>
      <c r="E14" s="29"/>
      <c r="F14" s="29"/>
      <c r="G14" s="29"/>
    </row>
    <row r="15" spans="1:7" ht="12.75">
      <c r="A15" s="10">
        <v>3217</v>
      </c>
      <c r="B15" s="10">
        <v>3217</v>
      </c>
      <c r="C15" s="3" t="s">
        <v>43</v>
      </c>
      <c r="D15" s="29"/>
      <c r="E15" s="29"/>
      <c r="F15" s="29"/>
      <c r="G15" s="29"/>
    </row>
    <row r="16" spans="1:7" ht="12.75">
      <c r="A16" s="10">
        <v>3218</v>
      </c>
      <c r="B16" s="10">
        <v>3218</v>
      </c>
      <c r="C16" s="3" t="s">
        <v>44</v>
      </c>
      <c r="D16" s="29"/>
      <c r="E16" s="29"/>
      <c r="F16" s="29"/>
      <c r="G16" s="29"/>
    </row>
    <row r="17" spans="1:7" ht="12.75">
      <c r="A17" s="10">
        <v>3220</v>
      </c>
      <c r="B17" s="10">
        <v>3220</v>
      </c>
      <c r="C17" s="3" t="s">
        <v>45</v>
      </c>
      <c r="D17" s="29"/>
      <c r="E17" s="29"/>
      <c r="F17" s="29"/>
      <c r="G17" s="29"/>
    </row>
    <row r="18" spans="1:7" ht="12.75">
      <c r="A18" s="10">
        <v>3320</v>
      </c>
      <c r="B18" s="10">
        <v>3320</v>
      </c>
      <c r="C18" s="3" t="s">
        <v>46</v>
      </c>
      <c r="D18" s="29"/>
      <c r="E18" s="29"/>
      <c r="F18" s="29"/>
      <c r="G18" s="29"/>
    </row>
    <row r="19" spans="1:7" ht="12.75">
      <c r="A19" s="10">
        <v>3321</v>
      </c>
      <c r="B19" s="10">
        <v>3321</v>
      </c>
      <c r="C19" s="3" t="s">
        <v>47</v>
      </c>
      <c r="D19" s="29">
        <f>G19*0.3</f>
        <v>69000</v>
      </c>
      <c r="E19" s="29">
        <f>G19*0.5</f>
        <v>115000</v>
      </c>
      <c r="F19" s="29">
        <f>G19*0.7</f>
        <v>161000</v>
      </c>
      <c r="G19" s="29">
        <v>230000</v>
      </c>
    </row>
    <row r="20" spans="1:7" ht="12.75">
      <c r="A20" s="10">
        <v>3325</v>
      </c>
      <c r="B20" s="10">
        <v>3325</v>
      </c>
      <c r="C20" s="3" t="s">
        <v>15</v>
      </c>
      <c r="D20" s="29">
        <v>0</v>
      </c>
      <c r="E20" s="29">
        <v>50000</v>
      </c>
      <c r="F20" s="29">
        <v>50000</v>
      </c>
      <c r="G20" s="29">
        <v>50000</v>
      </c>
    </row>
    <row r="21" spans="1:7" ht="12.75">
      <c r="A21" s="10">
        <v>3350</v>
      </c>
      <c r="B21" s="10">
        <v>3350</v>
      </c>
      <c r="C21" s="3" t="s">
        <v>48</v>
      </c>
      <c r="D21" s="29">
        <f>G21*0.3</f>
        <v>45000</v>
      </c>
      <c r="E21" s="29">
        <v>70000</v>
      </c>
      <c r="F21" s="29">
        <f>G21*0.7</f>
        <v>105000</v>
      </c>
      <c r="G21" s="29">
        <v>150000</v>
      </c>
    </row>
    <row r="22" spans="1:7" ht="12.75">
      <c r="A22" s="10">
        <v>3360</v>
      </c>
      <c r="B22" s="10">
        <v>3360</v>
      </c>
      <c r="C22" s="3" t="s">
        <v>49</v>
      </c>
      <c r="D22" s="29"/>
      <c r="E22" s="29"/>
      <c r="F22" s="29"/>
      <c r="G22" s="29"/>
    </row>
    <row r="23" spans="1:7" ht="12.75">
      <c r="A23" s="10">
        <v>3440</v>
      </c>
      <c r="B23" s="10">
        <v>3440</v>
      </c>
      <c r="C23" s="3" t="s">
        <v>19</v>
      </c>
      <c r="D23" s="29"/>
      <c r="E23" s="29"/>
      <c r="F23" s="29"/>
      <c r="G23" s="29"/>
    </row>
    <row r="24" spans="1:7" ht="12.75">
      <c r="A24" s="10">
        <v>3500</v>
      </c>
      <c r="B24" s="10">
        <v>3500</v>
      </c>
      <c r="C24" s="3" t="s">
        <v>16</v>
      </c>
      <c r="D24" s="29"/>
      <c r="E24" s="29"/>
      <c r="F24" s="29"/>
      <c r="G24" s="29"/>
    </row>
    <row r="25" spans="1:7" ht="12.75">
      <c r="A25" s="10">
        <v>3605</v>
      </c>
      <c r="B25" s="10">
        <v>3605</v>
      </c>
      <c r="C25" s="3" t="s">
        <v>50</v>
      </c>
      <c r="D25" s="29"/>
      <c r="E25" s="29"/>
      <c r="F25" s="29"/>
      <c r="G25" s="29"/>
    </row>
    <row r="26" spans="1:7" ht="12.75">
      <c r="A26" s="10">
        <v>3610</v>
      </c>
      <c r="B26" s="10">
        <v>3610</v>
      </c>
      <c r="C26" s="3" t="s">
        <v>51</v>
      </c>
      <c r="D26" s="29"/>
      <c r="E26" s="29"/>
      <c r="F26" s="29"/>
      <c r="G26" s="29"/>
    </row>
    <row r="27" spans="1:7" ht="12.75">
      <c r="A27" s="10"/>
      <c r="B27" s="10"/>
      <c r="C27" s="7" t="s">
        <v>3</v>
      </c>
      <c r="D27" s="38">
        <f>SUM(D7:D26)</f>
        <v>450720</v>
      </c>
      <c r="E27" s="38">
        <f>SUM(E7:E26)</f>
        <v>791200</v>
      </c>
      <c r="F27" s="38">
        <f>SUM(F7:F26)</f>
        <v>1091680</v>
      </c>
      <c r="G27" s="38">
        <f>SUM(G7:G26)</f>
        <v>1532400</v>
      </c>
    </row>
    <row r="28" spans="1:7" ht="12.75">
      <c r="A28" s="10"/>
      <c r="B28" s="10"/>
      <c r="C28" s="3"/>
      <c r="D28" s="29"/>
      <c r="E28" s="29"/>
      <c r="F28" s="29"/>
      <c r="G28" s="29"/>
    </row>
    <row r="29" spans="1:7" ht="12.75">
      <c r="A29" s="10">
        <v>3240</v>
      </c>
      <c r="B29" s="10">
        <v>3240</v>
      </c>
      <c r="C29" s="3" t="s">
        <v>52</v>
      </c>
      <c r="D29" s="29">
        <v>0</v>
      </c>
      <c r="E29" s="29">
        <v>70000</v>
      </c>
      <c r="F29" s="29">
        <v>70000</v>
      </c>
      <c r="G29" s="29">
        <v>70000</v>
      </c>
    </row>
    <row r="30" spans="1:7" ht="12.75">
      <c r="A30" s="10">
        <v>3441</v>
      </c>
      <c r="B30" s="10">
        <v>3441</v>
      </c>
      <c r="C30" s="3" t="s">
        <v>53</v>
      </c>
      <c r="D30" s="29">
        <v>0</v>
      </c>
      <c r="E30" s="29">
        <v>0</v>
      </c>
      <c r="F30" s="29">
        <v>0</v>
      </c>
      <c r="G30" s="29">
        <v>103800</v>
      </c>
    </row>
    <row r="31" spans="1:7" ht="12.75">
      <c r="A31" s="10">
        <v>3461</v>
      </c>
      <c r="B31" s="10">
        <v>3461</v>
      </c>
      <c r="C31" s="3" t="s">
        <v>54</v>
      </c>
      <c r="D31" s="29">
        <v>0</v>
      </c>
      <c r="E31" s="29">
        <f>G31*0.3</f>
        <v>34269.6</v>
      </c>
      <c r="F31" s="29">
        <f>G31*0.7</f>
        <v>79962.4</v>
      </c>
      <c r="G31" s="29">
        <v>114232</v>
      </c>
    </row>
    <row r="32" spans="1:7" ht="12.75">
      <c r="A32" s="10">
        <v>3630</v>
      </c>
      <c r="B32" s="10">
        <v>3630</v>
      </c>
      <c r="C32" s="3" t="s">
        <v>55</v>
      </c>
      <c r="D32" s="29"/>
      <c r="E32" s="29"/>
      <c r="F32" s="29"/>
      <c r="G32" s="29"/>
    </row>
    <row r="33" spans="1:7" ht="12.75">
      <c r="A33" s="10">
        <v>3800</v>
      </c>
      <c r="B33" s="10">
        <v>3800</v>
      </c>
      <c r="C33" s="3" t="s">
        <v>125</v>
      </c>
      <c r="D33" s="29"/>
      <c r="E33" s="29"/>
      <c r="F33" s="29"/>
      <c r="G33" s="29"/>
    </row>
    <row r="34" spans="1:7" ht="12.75">
      <c r="A34" s="10">
        <v>3990</v>
      </c>
      <c r="B34" s="10">
        <v>3990</v>
      </c>
      <c r="C34" s="3" t="s">
        <v>56</v>
      </c>
      <c r="D34" s="29">
        <v>0</v>
      </c>
      <c r="E34" s="29">
        <v>0</v>
      </c>
      <c r="F34" s="29">
        <v>0</v>
      </c>
      <c r="G34" s="29">
        <v>13500</v>
      </c>
    </row>
    <row r="35" spans="1:7" ht="12.75">
      <c r="A35" s="10">
        <v>3995</v>
      </c>
      <c r="B35" s="10">
        <v>3995</v>
      </c>
      <c r="C35" s="3" t="s">
        <v>20</v>
      </c>
      <c r="D35" s="29"/>
      <c r="E35" s="29"/>
      <c r="F35" s="29"/>
      <c r="G35" s="29"/>
    </row>
    <row r="36" spans="1:7" ht="12.75">
      <c r="A36" s="10"/>
      <c r="B36" s="10"/>
      <c r="C36" s="7" t="s">
        <v>9</v>
      </c>
      <c r="D36" s="38">
        <f>SUM(D29:D35)</f>
        <v>0</v>
      </c>
      <c r="E36" s="38">
        <f>SUM(E29:E35)</f>
        <v>104269.6</v>
      </c>
      <c r="F36" s="38">
        <f>SUM(F29:F35)</f>
        <v>149962.4</v>
      </c>
      <c r="G36" s="38">
        <f>SUM(G29:G35)</f>
        <v>301532</v>
      </c>
    </row>
    <row r="37" spans="1:7" ht="12.75">
      <c r="A37" s="9"/>
      <c r="B37" s="9"/>
      <c r="C37" s="7" t="s">
        <v>1</v>
      </c>
      <c r="D37" s="38">
        <f>D27+D36</f>
        <v>450720</v>
      </c>
      <c r="E37" s="38">
        <f>E27+E36</f>
        <v>895469.6</v>
      </c>
      <c r="F37" s="38">
        <f>F27+F36</f>
        <v>1241642.4</v>
      </c>
      <c r="G37" s="38">
        <f>G27+G36</f>
        <v>1833932</v>
      </c>
    </row>
    <row r="38" spans="1:7" ht="12.75">
      <c r="A38" s="10"/>
      <c r="B38" s="10"/>
      <c r="C38" s="3"/>
      <c r="D38" s="29"/>
      <c r="E38" s="29"/>
      <c r="F38" s="29"/>
      <c r="G38" s="29"/>
    </row>
    <row r="39" spans="1:7" ht="12.75">
      <c r="A39" s="10">
        <v>4220</v>
      </c>
      <c r="B39" s="10">
        <v>4220</v>
      </c>
      <c r="C39" s="3" t="s">
        <v>58</v>
      </c>
      <c r="D39" s="29">
        <f>G39*0.6</f>
        <v>143568</v>
      </c>
      <c r="E39" s="29">
        <f>G39*0.8</f>
        <v>191424</v>
      </c>
      <c r="F39" s="29">
        <f>G39*0.9</f>
        <v>215352</v>
      </c>
      <c r="G39" s="30">
        <v>239280</v>
      </c>
    </row>
    <row r="40" spans="1:7" ht="12.75">
      <c r="A40" s="10">
        <v>4221</v>
      </c>
      <c r="B40" s="10">
        <v>4221</v>
      </c>
      <c r="C40" s="3" t="s">
        <v>21</v>
      </c>
      <c r="D40" s="29">
        <f>G40*0.3</f>
        <v>6000</v>
      </c>
      <c r="E40" s="29">
        <f>G40*0.5</f>
        <v>10000</v>
      </c>
      <c r="F40" s="29">
        <f>G40*0.7</f>
        <v>14000</v>
      </c>
      <c r="G40" s="30">
        <v>20000</v>
      </c>
    </row>
    <row r="41" spans="1:7" ht="12.75">
      <c r="A41" s="10">
        <v>4230</v>
      </c>
      <c r="B41" s="10">
        <v>4230</v>
      </c>
      <c r="C41" s="3" t="s">
        <v>128</v>
      </c>
      <c r="D41" s="29">
        <v>0</v>
      </c>
      <c r="E41" s="29">
        <f>G41*0.5</f>
        <v>49500</v>
      </c>
      <c r="F41" s="29">
        <f>G41*0.75</f>
        <v>74250</v>
      </c>
      <c r="G41" s="30">
        <v>99000</v>
      </c>
    </row>
    <row r="42" spans="1:7" ht="12.75">
      <c r="A42" s="10">
        <v>4241</v>
      </c>
      <c r="B42" s="10">
        <v>4241</v>
      </c>
      <c r="C42" s="3" t="s">
        <v>60</v>
      </c>
      <c r="D42" s="29">
        <f>G42*0.5</f>
        <v>63500</v>
      </c>
      <c r="E42" s="29">
        <f>G42*0.5</f>
        <v>63500</v>
      </c>
      <c r="F42" s="29">
        <f>G42*0.75</f>
        <v>95250</v>
      </c>
      <c r="G42" s="30">
        <v>127000</v>
      </c>
    </row>
    <row r="43" spans="1:7" ht="12.75">
      <c r="A43" s="10">
        <v>4247</v>
      </c>
      <c r="B43" s="10">
        <v>4247</v>
      </c>
      <c r="C43" s="3" t="s">
        <v>22</v>
      </c>
      <c r="D43" s="29"/>
      <c r="E43" s="29"/>
      <c r="F43" s="29"/>
      <c r="G43" s="29"/>
    </row>
    <row r="44" spans="1:7" ht="12.75">
      <c r="A44" s="10">
        <v>4280</v>
      </c>
      <c r="B44" s="10">
        <v>4280</v>
      </c>
      <c r="C44" s="3" t="s">
        <v>62</v>
      </c>
      <c r="D44" s="29">
        <f>G44*0.3</f>
        <v>66090</v>
      </c>
      <c r="E44" s="31">
        <f>G44*0.5</f>
        <v>110150</v>
      </c>
      <c r="F44" s="29">
        <f>G44*0.7</f>
        <v>154210</v>
      </c>
      <c r="G44" s="30">
        <v>220300</v>
      </c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29">
        <f>G46*0.5</f>
        <v>20000</v>
      </c>
      <c r="E46" s="29">
        <f>G46*0.7</f>
        <v>28000</v>
      </c>
      <c r="F46" s="29">
        <f>G46*0.8</f>
        <v>32000</v>
      </c>
      <c r="G46" s="30">
        <v>40000</v>
      </c>
    </row>
    <row r="47" spans="1:7" ht="12.75">
      <c r="A47" s="10">
        <v>6555</v>
      </c>
      <c r="B47" s="10">
        <v>6555</v>
      </c>
      <c r="C47" s="3" t="s">
        <v>84</v>
      </c>
      <c r="D47" s="32">
        <v>44000</v>
      </c>
      <c r="E47" s="32">
        <v>44000</v>
      </c>
      <c r="F47" s="32">
        <v>44000</v>
      </c>
      <c r="G47" s="32">
        <v>44000</v>
      </c>
    </row>
    <row r="48" spans="1:7" ht="12.75">
      <c r="A48" s="9"/>
      <c r="B48" s="9"/>
      <c r="C48" s="7" t="s">
        <v>29</v>
      </c>
      <c r="D48" s="39">
        <f>SUM(D39:D47)</f>
        <v>343158</v>
      </c>
      <c r="E48" s="39">
        <f>SUM(E39:E47)</f>
        <v>496574</v>
      </c>
      <c r="F48" s="39">
        <f>SUM(F39:F47)</f>
        <v>629062</v>
      </c>
      <c r="G48" s="39">
        <f>SUM(G39:G47)</f>
        <v>789580</v>
      </c>
    </row>
    <row r="49" spans="1:7" ht="12.75">
      <c r="A49" s="10"/>
      <c r="B49" s="10"/>
      <c r="C49" s="3"/>
      <c r="D49" s="29"/>
      <c r="E49" s="29"/>
      <c r="F49" s="29"/>
      <c r="G49" s="29"/>
    </row>
    <row r="50" spans="1:7" ht="12.75">
      <c r="A50" s="10">
        <v>4225</v>
      </c>
      <c r="B50" s="10">
        <v>4225</v>
      </c>
      <c r="C50" s="3" t="s">
        <v>129</v>
      </c>
      <c r="D50" s="29">
        <v>0</v>
      </c>
      <c r="E50" s="29">
        <v>40000</v>
      </c>
      <c r="F50" s="29">
        <v>40000</v>
      </c>
      <c r="G50" s="30">
        <v>40000</v>
      </c>
    </row>
    <row r="51" spans="1:7" ht="12.75">
      <c r="A51" s="10">
        <v>4228</v>
      </c>
      <c r="B51" s="10">
        <v>4228</v>
      </c>
      <c r="C51" s="3" t="s">
        <v>130</v>
      </c>
      <c r="D51" s="29"/>
      <c r="E51" s="29"/>
      <c r="F51" s="29"/>
      <c r="G51" s="29"/>
    </row>
    <row r="52" spans="1:7" ht="12.75">
      <c r="A52" s="10">
        <v>4331</v>
      </c>
      <c r="B52" s="10">
        <v>4331</v>
      </c>
      <c r="C52" s="3" t="s">
        <v>64</v>
      </c>
      <c r="D52" s="29">
        <v>25000</v>
      </c>
      <c r="E52" s="29">
        <v>35000</v>
      </c>
      <c r="F52" s="29">
        <v>45000</v>
      </c>
      <c r="G52" s="29">
        <f>60000</f>
        <v>60000</v>
      </c>
    </row>
    <row r="53" spans="1:7" ht="12.75">
      <c r="A53" s="10">
        <v>7400</v>
      </c>
      <c r="B53" s="10">
        <v>7400</v>
      </c>
      <c r="C53" s="3" t="s">
        <v>103</v>
      </c>
      <c r="D53" s="33"/>
      <c r="E53" s="33"/>
      <c r="F53" s="33"/>
      <c r="G53" s="33"/>
    </row>
    <row r="54" spans="1:7" ht="12.75">
      <c r="A54" s="9"/>
      <c r="B54" s="9"/>
      <c r="C54" s="7" t="s">
        <v>30</v>
      </c>
      <c r="D54" s="39">
        <f>SUM(D50:D53)</f>
        <v>25000</v>
      </c>
      <c r="E54" s="39">
        <f>SUM(E50:E53)</f>
        <v>75000</v>
      </c>
      <c r="F54" s="39">
        <f>SUM(F50:F53)</f>
        <v>85000</v>
      </c>
      <c r="G54" s="39">
        <f>SUM(G50:G53)</f>
        <v>100000</v>
      </c>
    </row>
    <row r="55" spans="1:7" ht="12.75">
      <c r="A55" s="10"/>
      <c r="B55" s="10"/>
      <c r="C55" s="3"/>
      <c r="D55" s="29"/>
      <c r="E55" s="29"/>
      <c r="F55" s="29"/>
      <c r="G55" s="29"/>
    </row>
    <row r="56" spans="1:7" ht="12.75">
      <c r="A56" s="10">
        <v>4300</v>
      </c>
      <c r="B56" s="10">
        <v>4300</v>
      </c>
      <c r="C56" s="3" t="s">
        <v>63</v>
      </c>
      <c r="D56" s="29"/>
      <c r="E56" s="29"/>
      <c r="F56" s="29"/>
      <c r="G56" s="29"/>
    </row>
    <row r="57" spans="1:7" ht="12.75">
      <c r="A57" s="10">
        <v>4400</v>
      </c>
      <c r="B57" s="10">
        <v>4400</v>
      </c>
      <c r="C57" s="3" t="s">
        <v>131</v>
      </c>
      <c r="D57" s="29"/>
      <c r="E57" s="29"/>
      <c r="F57" s="29"/>
      <c r="G57" s="29"/>
    </row>
    <row r="58" spans="1:7" ht="12.75">
      <c r="A58" s="10">
        <v>4990</v>
      </c>
      <c r="B58" s="10">
        <v>4990</v>
      </c>
      <c r="C58" s="3" t="s">
        <v>65</v>
      </c>
      <c r="D58" s="29"/>
      <c r="E58" s="29"/>
      <c r="F58" s="29"/>
      <c r="G58" s="29"/>
    </row>
    <row r="59" spans="1:7" ht="12.75">
      <c r="A59" s="9"/>
      <c r="B59" s="9"/>
      <c r="C59" s="7" t="s">
        <v>31</v>
      </c>
      <c r="D59" s="38">
        <f>SUM(D55:D58)</f>
        <v>0</v>
      </c>
      <c r="E59" s="38">
        <f>SUM(E55:E58)</f>
        <v>0</v>
      </c>
      <c r="F59" s="38">
        <f>SUM(F55:F58)</f>
        <v>0</v>
      </c>
      <c r="G59" s="38">
        <f>SUM(G55:G58)</f>
        <v>0</v>
      </c>
    </row>
    <row r="60" spans="1:7" ht="12.75">
      <c r="A60" s="10"/>
      <c r="B60" s="10"/>
      <c r="C60" s="3"/>
      <c r="D60" s="29"/>
      <c r="E60" s="29"/>
      <c r="F60" s="29"/>
      <c r="G60" s="29"/>
    </row>
    <row r="61" spans="1:7" ht="12.75">
      <c r="A61" s="9"/>
      <c r="B61" s="9"/>
      <c r="C61" s="7" t="s">
        <v>4</v>
      </c>
      <c r="D61" s="39">
        <f>+D59+D54+D48</f>
        <v>368158</v>
      </c>
      <c r="E61" s="39">
        <f>+E59+E54+E48</f>
        <v>571574</v>
      </c>
      <c r="F61" s="39">
        <f>+F59+F54+F48</f>
        <v>714062</v>
      </c>
      <c r="G61" s="39">
        <f>+G59+G54+G48</f>
        <v>889580</v>
      </c>
    </row>
    <row r="62" spans="1:7" ht="12.75">
      <c r="A62" s="10"/>
      <c r="B62" s="10"/>
      <c r="C62" s="3"/>
      <c r="D62" s="29"/>
      <c r="E62" s="29"/>
      <c r="F62" s="29"/>
      <c r="G62" s="29"/>
    </row>
    <row r="63" spans="1:7" ht="12.75">
      <c r="A63" s="10">
        <v>4240</v>
      </c>
      <c r="B63" s="10">
        <v>4240</v>
      </c>
      <c r="C63" s="3" t="s">
        <v>59</v>
      </c>
      <c r="D63" s="29"/>
      <c r="E63" s="29"/>
      <c r="F63" s="29"/>
      <c r="G63" s="29"/>
    </row>
    <row r="64" spans="1:7" ht="12.75">
      <c r="A64" s="10">
        <v>4250</v>
      </c>
      <c r="B64" s="10">
        <v>4250</v>
      </c>
      <c r="C64" s="3" t="s">
        <v>61</v>
      </c>
      <c r="D64" s="29"/>
      <c r="E64" s="29"/>
      <c r="F64" s="29"/>
      <c r="G64" s="29"/>
    </row>
    <row r="65" spans="1:7" ht="12.75">
      <c r="A65" s="10">
        <v>5000</v>
      </c>
      <c r="B65" s="10">
        <v>5000</v>
      </c>
      <c r="C65" s="3" t="s">
        <v>66</v>
      </c>
      <c r="D65" s="29">
        <f>G65*0.25</f>
        <v>130000</v>
      </c>
      <c r="E65" s="29">
        <f>G65*0.5</f>
        <v>260000</v>
      </c>
      <c r="F65" s="29">
        <f>G65*0.75</f>
        <v>390000</v>
      </c>
      <c r="G65" s="29">
        <f>420000+100000</f>
        <v>520000</v>
      </c>
    </row>
    <row r="66" spans="1:7" ht="12.75">
      <c r="A66" s="10">
        <v>5006</v>
      </c>
      <c r="B66" s="10">
        <v>5006</v>
      </c>
      <c r="C66" s="3" t="s">
        <v>121</v>
      </c>
      <c r="D66" s="29"/>
      <c r="E66" s="29"/>
      <c r="F66" s="29"/>
      <c r="G66" s="29"/>
    </row>
    <row r="67" spans="1:7" ht="12.75">
      <c r="A67" s="10">
        <v>5007</v>
      </c>
      <c r="B67" s="10">
        <v>5007</v>
      </c>
      <c r="C67" s="3" t="s">
        <v>28</v>
      </c>
      <c r="D67" s="29"/>
      <c r="E67" s="29"/>
      <c r="F67" s="29"/>
      <c r="G67" s="29"/>
    </row>
    <row r="68" spans="1:7" ht="12.75">
      <c r="A68" s="10">
        <v>5010</v>
      </c>
      <c r="B68" s="10">
        <v>5010</v>
      </c>
      <c r="C68" s="3" t="s">
        <v>67</v>
      </c>
      <c r="D68" s="29"/>
      <c r="E68" s="29"/>
      <c r="F68" s="29"/>
      <c r="G68" s="29"/>
    </row>
    <row r="69" spans="1:7" ht="12.75">
      <c r="A69" s="10">
        <v>5040</v>
      </c>
      <c r="B69" s="10">
        <v>5040</v>
      </c>
      <c r="C69" s="3" t="s">
        <v>132</v>
      </c>
      <c r="D69" s="29"/>
      <c r="E69" s="29"/>
      <c r="F69" s="29"/>
      <c r="G69" s="29"/>
    </row>
    <row r="70" spans="1:7" ht="12.75">
      <c r="A70" s="10">
        <v>5090</v>
      </c>
      <c r="B70" s="10">
        <v>5090</v>
      </c>
      <c r="C70" s="3" t="s">
        <v>68</v>
      </c>
      <c r="D70" s="29"/>
      <c r="E70" s="29"/>
      <c r="F70" s="29"/>
      <c r="G70" s="29"/>
    </row>
    <row r="71" spans="1:7" ht="12.75">
      <c r="A71" s="10">
        <v>5100</v>
      </c>
      <c r="B71" s="10">
        <v>5100</v>
      </c>
      <c r="C71" s="3" t="s">
        <v>23</v>
      </c>
      <c r="D71" s="29">
        <f>G71*0.25</f>
        <v>42812.5</v>
      </c>
      <c r="E71" s="29">
        <f>G71*0.5</f>
        <v>85625</v>
      </c>
      <c r="F71" s="29">
        <f>G71*0.75</f>
        <v>128437.5</v>
      </c>
      <c r="G71" s="29">
        <v>171250</v>
      </c>
    </row>
    <row r="72" spans="1:7" ht="12.75">
      <c r="A72" s="10">
        <v>5180</v>
      </c>
      <c r="B72" s="10">
        <v>5180</v>
      </c>
      <c r="C72" s="3" t="s">
        <v>69</v>
      </c>
      <c r="D72" s="29">
        <f>G72*0.25</f>
        <v>20737.5</v>
      </c>
      <c r="E72" s="29">
        <f>G72*0.5</f>
        <v>41475</v>
      </c>
      <c r="F72" s="29">
        <f>G72*0.75</f>
        <v>62212.5</v>
      </c>
      <c r="G72" s="29">
        <v>82950</v>
      </c>
    </row>
    <row r="73" spans="1:7" ht="12.75">
      <c r="A73" s="10">
        <v>5182</v>
      </c>
      <c r="B73" s="10">
        <v>5182</v>
      </c>
      <c r="C73" s="3" t="s">
        <v>70</v>
      </c>
      <c r="D73" s="29">
        <f>G73*0.25</f>
        <v>5724.599999999999</v>
      </c>
      <c r="E73" s="29">
        <f>G73*0.5</f>
        <v>11449.199999999999</v>
      </c>
      <c r="F73" s="29">
        <f>G73*0.75</f>
        <v>17173.8</v>
      </c>
      <c r="G73" s="29">
        <v>22898.399999999998</v>
      </c>
    </row>
    <row r="74" spans="1:7" ht="12.75">
      <c r="A74" s="10">
        <v>5210</v>
      </c>
      <c r="B74" s="10">
        <v>5210</v>
      </c>
      <c r="C74" s="3" t="s">
        <v>71</v>
      </c>
      <c r="D74" s="29"/>
      <c r="E74" s="29"/>
      <c r="F74" s="29"/>
      <c r="G74" s="29"/>
    </row>
    <row r="75" spans="1:7" ht="12.75">
      <c r="A75" s="10">
        <v>5230</v>
      </c>
      <c r="B75" s="10">
        <v>5230</v>
      </c>
      <c r="C75" s="3" t="s">
        <v>24</v>
      </c>
      <c r="D75" s="29"/>
      <c r="E75" s="29"/>
      <c r="F75" s="29"/>
      <c r="G75" s="29"/>
    </row>
    <row r="76" spans="1:7" ht="12.75">
      <c r="A76" s="10">
        <v>5231</v>
      </c>
      <c r="B76" s="10">
        <v>5231</v>
      </c>
      <c r="C76" s="3" t="s">
        <v>25</v>
      </c>
      <c r="D76" s="29"/>
      <c r="E76" s="29"/>
      <c r="F76" s="29"/>
      <c r="G76" s="29"/>
    </row>
    <row r="77" spans="1:7" ht="12.75">
      <c r="A77" s="10">
        <v>5250</v>
      </c>
      <c r="B77" s="10">
        <v>5250</v>
      </c>
      <c r="C77" s="3" t="s">
        <v>72</v>
      </c>
      <c r="D77" s="29"/>
      <c r="E77" s="29"/>
      <c r="F77" s="29"/>
      <c r="G77" s="29"/>
    </row>
    <row r="78" spans="1:7" ht="12.75">
      <c r="A78" s="10">
        <v>5290</v>
      </c>
      <c r="B78" s="10">
        <v>5290</v>
      </c>
      <c r="C78" s="3" t="s">
        <v>73</v>
      </c>
      <c r="D78" s="29"/>
      <c r="E78" s="29"/>
      <c r="F78" s="29"/>
      <c r="G78" s="29"/>
    </row>
    <row r="79" spans="1:7" ht="12.75">
      <c r="A79" s="10">
        <v>5330</v>
      </c>
      <c r="B79" s="10">
        <v>5330</v>
      </c>
      <c r="C79" s="3" t="s">
        <v>74</v>
      </c>
      <c r="D79" s="29"/>
      <c r="E79" s="29"/>
      <c r="F79" s="29"/>
      <c r="G79" s="29"/>
    </row>
    <row r="80" spans="1:7" ht="12.75">
      <c r="A80" s="10">
        <v>5400</v>
      </c>
      <c r="B80" s="10">
        <v>5400</v>
      </c>
      <c r="C80" s="3" t="s">
        <v>75</v>
      </c>
      <c r="D80" s="29">
        <f>G80*0.25</f>
        <v>18330</v>
      </c>
      <c r="E80" s="29">
        <f>G80*0.5</f>
        <v>36660</v>
      </c>
      <c r="F80" s="29">
        <f>G80*0.75</f>
        <v>54990</v>
      </c>
      <c r="G80" s="29">
        <v>73320</v>
      </c>
    </row>
    <row r="81" spans="1:7" ht="12.75">
      <c r="A81" s="10">
        <v>5425</v>
      </c>
      <c r="B81" s="10">
        <v>5425</v>
      </c>
      <c r="C81" s="3" t="s">
        <v>76</v>
      </c>
      <c r="D81" s="29"/>
      <c r="E81" s="29"/>
      <c r="F81" s="29"/>
      <c r="G81" s="29"/>
    </row>
    <row r="82" spans="1:7" ht="12.75">
      <c r="A82" s="10">
        <v>5800</v>
      </c>
      <c r="B82" s="10">
        <v>5800</v>
      </c>
      <c r="C82" s="3" t="s">
        <v>26</v>
      </c>
      <c r="D82" s="29"/>
      <c r="E82" s="29"/>
      <c r="F82" s="29"/>
      <c r="G82" s="29"/>
    </row>
    <row r="83" spans="1:7" ht="12.75">
      <c r="A83" s="10">
        <v>5950</v>
      </c>
      <c r="B83" s="10">
        <v>5950</v>
      </c>
      <c r="C83" s="12" t="s">
        <v>77</v>
      </c>
      <c r="D83" s="29"/>
      <c r="E83" s="29"/>
      <c r="F83" s="29"/>
      <c r="G83" s="29"/>
    </row>
    <row r="84" spans="1:7" ht="12.75">
      <c r="A84" s="10">
        <v>5990</v>
      </c>
      <c r="B84" s="10">
        <v>5990</v>
      </c>
      <c r="C84" s="3" t="s">
        <v>78</v>
      </c>
      <c r="D84" s="29"/>
      <c r="E84" s="29"/>
      <c r="F84" s="29"/>
      <c r="G84" s="29"/>
    </row>
    <row r="85" spans="1:7" ht="12.75">
      <c r="A85" s="10">
        <v>7100</v>
      </c>
      <c r="B85" s="10">
        <v>7100</v>
      </c>
      <c r="C85" s="3" t="s">
        <v>100</v>
      </c>
      <c r="D85" s="29"/>
      <c r="E85" s="29"/>
      <c r="F85" s="29"/>
      <c r="G85" s="29"/>
    </row>
    <row r="86" spans="1:7" ht="12.75">
      <c r="A86" s="9"/>
      <c r="B86" s="9"/>
      <c r="C86" s="7" t="s">
        <v>5</v>
      </c>
      <c r="D86" s="39">
        <f>SUM(D63:D85)</f>
        <v>217604.6</v>
      </c>
      <c r="E86" s="39">
        <f>SUM(E63:E85)</f>
        <v>435209.2</v>
      </c>
      <c r="F86" s="39">
        <f>SUM(F63:F85)</f>
        <v>652813.8</v>
      </c>
      <c r="G86" s="39">
        <f>SUM(G63:G85)</f>
        <v>870418.4</v>
      </c>
    </row>
    <row r="87" spans="1:7" ht="12.75">
      <c r="A87" s="10"/>
      <c r="B87" s="10"/>
      <c r="C87" s="3"/>
      <c r="D87" s="29"/>
      <c r="E87" s="29"/>
      <c r="F87" s="29"/>
      <c r="G87" s="29"/>
    </row>
    <row r="88" spans="1:7" ht="12.75">
      <c r="A88" s="10">
        <v>4120</v>
      </c>
      <c r="B88" s="10">
        <v>4120</v>
      </c>
      <c r="C88" s="3" t="s">
        <v>57</v>
      </c>
      <c r="D88" s="33"/>
      <c r="E88" s="33"/>
      <c r="F88" s="33"/>
      <c r="G88" s="33"/>
    </row>
    <row r="89" spans="1:7" ht="12.75">
      <c r="A89" s="10">
        <v>6320</v>
      </c>
      <c r="B89" s="10">
        <v>6320</v>
      </c>
      <c r="C89" s="3" t="s">
        <v>79</v>
      </c>
      <c r="D89" s="29"/>
      <c r="E89" s="29"/>
      <c r="F89" s="29"/>
      <c r="G89" s="29"/>
    </row>
    <row r="90" spans="1:7" ht="12.75">
      <c r="A90" s="10">
        <v>6340</v>
      </c>
      <c r="B90" s="10">
        <v>6340</v>
      </c>
      <c r="C90" s="3" t="s">
        <v>80</v>
      </c>
      <c r="D90" s="29"/>
      <c r="E90" s="29"/>
      <c r="F90" s="29"/>
      <c r="G90" s="29"/>
    </row>
    <row r="91" spans="1:7" ht="12.75">
      <c r="A91" s="10">
        <v>6360</v>
      </c>
      <c r="B91" s="10">
        <v>6360</v>
      </c>
      <c r="C91" s="3" t="s">
        <v>133</v>
      </c>
      <c r="D91" s="29"/>
      <c r="E91" s="29"/>
      <c r="F91" s="29"/>
      <c r="G91" s="29"/>
    </row>
    <row r="92" spans="1:7" ht="12.75">
      <c r="A92" s="10">
        <v>6420</v>
      </c>
      <c r="B92" s="10">
        <v>6420</v>
      </c>
      <c r="C92" s="3" t="s">
        <v>81</v>
      </c>
      <c r="D92" s="29">
        <v>1500</v>
      </c>
      <c r="E92" s="29">
        <v>2000</v>
      </c>
      <c r="F92" s="29">
        <v>2500</v>
      </c>
      <c r="G92" s="29">
        <v>3000</v>
      </c>
    </row>
    <row r="93" spans="1:7" ht="12.75">
      <c r="A93" s="10">
        <v>6500</v>
      </c>
      <c r="B93" s="10">
        <v>6500</v>
      </c>
      <c r="C93" s="3" t="s">
        <v>82</v>
      </c>
      <c r="D93" s="29">
        <v>2500</v>
      </c>
      <c r="E93" s="29">
        <v>5000</v>
      </c>
      <c r="F93" s="29">
        <v>7500</v>
      </c>
      <c r="G93" s="29">
        <v>10000</v>
      </c>
    </row>
    <row r="94" spans="1:7" ht="12.75">
      <c r="A94" s="10">
        <v>6600</v>
      </c>
      <c r="B94" s="10">
        <v>6600</v>
      </c>
      <c r="C94" s="3" t="s">
        <v>85</v>
      </c>
      <c r="D94" s="29"/>
      <c r="E94" s="29"/>
      <c r="F94" s="29"/>
      <c r="G94" s="29"/>
    </row>
    <row r="95" spans="1:7" ht="12.75">
      <c r="A95" s="10">
        <v>6620</v>
      </c>
      <c r="B95" s="10">
        <v>6620</v>
      </c>
      <c r="C95" s="3" t="s">
        <v>86</v>
      </c>
      <c r="D95" s="29"/>
      <c r="E95" s="29"/>
      <c r="F95" s="29"/>
      <c r="G95" s="29"/>
    </row>
    <row r="96" spans="1:7" ht="12.75">
      <c r="A96" s="10">
        <v>6625</v>
      </c>
      <c r="B96" s="10">
        <v>6625</v>
      </c>
      <c r="C96" s="3" t="s">
        <v>87</v>
      </c>
      <c r="D96" s="29"/>
      <c r="E96" s="29"/>
      <c r="F96" s="29"/>
      <c r="G96" s="29"/>
    </row>
    <row r="97" spans="1:7" ht="12.75">
      <c r="A97" s="10">
        <v>6630</v>
      </c>
      <c r="B97" s="10">
        <v>6630</v>
      </c>
      <c r="C97" s="3" t="s">
        <v>88</v>
      </c>
      <c r="D97" s="29">
        <v>0</v>
      </c>
      <c r="E97" s="29">
        <v>10000</v>
      </c>
      <c r="F97" s="29">
        <v>50000</v>
      </c>
      <c r="G97" s="29">
        <v>70000</v>
      </c>
    </row>
    <row r="98" spans="1:7" ht="12.75">
      <c r="A98" s="10">
        <v>6700</v>
      </c>
      <c r="B98" s="10">
        <v>6700</v>
      </c>
      <c r="C98" s="3" t="s">
        <v>89</v>
      </c>
      <c r="D98" s="29"/>
      <c r="E98" s="29"/>
      <c r="F98" s="29"/>
      <c r="G98" s="29"/>
    </row>
    <row r="99" spans="1:7" ht="12.75">
      <c r="A99" s="10">
        <v>6710</v>
      </c>
      <c r="B99" s="10">
        <v>6710</v>
      </c>
      <c r="C99" s="3" t="s">
        <v>90</v>
      </c>
      <c r="D99" s="29"/>
      <c r="E99" s="29"/>
      <c r="F99" s="29"/>
      <c r="G99" s="29"/>
    </row>
    <row r="100" spans="1:7" ht="12.75">
      <c r="A100" s="10">
        <v>6790</v>
      </c>
      <c r="B100" s="10">
        <v>6790</v>
      </c>
      <c r="C100" s="3" t="s">
        <v>91</v>
      </c>
      <c r="D100" s="29"/>
      <c r="E100" s="29"/>
      <c r="F100" s="29"/>
      <c r="G100" s="29"/>
    </row>
    <row r="101" spans="1:7" ht="12.75">
      <c r="A101" s="10">
        <v>6800</v>
      </c>
      <c r="B101" s="10">
        <v>6800</v>
      </c>
      <c r="C101" s="3" t="s">
        <v>92</v>
      </c>
      <c r="D101" s="29"/>
      <c r="E101" s="29"/>
      <c r="F101" s="29"/>
      <c r="G101" s="29"/>
    </row>
    <row r="102" spans="1:7" ht="12.75">
      <c r="A102" s="10">
        <v>6815</v>
      </c>
      <c r="B102" s="10">
        <v>6815</v>
      </c>
      <c r="C102" s="3" t="s">
        <v>93</v>
      </c>
      <c r="D102" s="29">
        <v>5000</v>
      </c>
      <c r="E102" s="29">
        <v>7500</v>
      </c>
      <c r="F102" s="29">
        <v>8500</v>
      </c>
      <c r="G102" s="29">
        <v>10000</v>
      </c>
    </row>
    <row r="103" spans="1:7" ht="12.75">
      <c r="A103" s="10">
        <v>6820</v>
      </c>
      <c r="B103" s="10">
        <v>6820</v>
      </c>
      <c r="C103" s="3" t="s">
        <v>94</v>
      </c>
      <c r="D103" s="29"/>
      <c r="E103" s="29"/>
      <c r="F103" s="29"/>
      <c r="G103" s="29"/>
    </row>
    <row r="104" spans="1:7" ht="12.75">
      <c r="A104" s="10">
        <v>6860</v>
      </c>
      <c r="B104" s="10">
        <v>6860</v>
      </c>
      <c r="C104" s="3" t="s">
        <v>95</v>
      </c>
      <c r="D104" s="29">
        <v>5000</v>
      </c>
      <c r="E104" s="29">
        <v>8000</v>
      </c>
      <c r="F104" s="29">
        <v>15000</v>
      </c>
      <c r="G104" s="29">
        <v>15000</v>
      </c>
    </row>
    <row r="105" spans="1:7" ht="12.75">
      <c r="A105" s="10">
        <v>6900</v>
      </c>
      <c r="B105" s="10">
        <v>6900</v>
      </c>
      <c r="C105" s="3" t="s">
        <v>96</v>
      </c>
      <c r="D105" s="29"/>
      <c r="E105" s="29"/>
      <c r="F105" s="29"/>
      <c r="G105" s="29"/>
    </row>
    <row r="106" spans="1:7" ht="12.75">
      <c r="A106" s="10">
        <v>6920</v>
      </c>
      <c r="B106" s="10">
        <v>6920</v>
      </c>
      <c r="C106" s="3" t="s">
        <v>97</v>
      </c>
      <c r="D106" s="29"/>
      <c r="E106" s="29"/>
      <c r="F106" s="29"/>
      <c r="G106" s="29"/>
    </row>
    <row r="107" spans="1:7" ht="12.75">
      <c r="A107" s="10">
        <v>6930</v>
      </c>
      <c r="B107" s="10">
        <v>6930</v>
      </c>
      <c r="C107" s="3" t="s">
        <v>98</v>
      </c>
      <c r="D107" s="29">
        <v>1000</v>
      </c>
      <c r="E107" s="29">
        <v>2000</v>
      </c>
      <c r="F107" s="29">
        <v>3000</v>
      </c>
      <c r="G107" s="29">
        <v>4000</v>
      </c>
    </row>
    <row r="108" spans="1:7" ht="12.75">
      <c r="A108" s="10">
        <v>6940</v>
      </c>
      <c r="B108" s="10">
        <v>6940</v>
      </c>
      <c r="C108" s="3" t="s">
        <v>99</v>
      </c>
      <c r="D108" s="29"/>
      <c r="E108" s="29"/>
      <c r="F108" s="29"/>
      <c r="G108" s="29"/>
    </row>
    <row r="109" spans="1:7" ht="12.75">
      <c r="A109" s="10">
        <v>7140</v>
      </c>
      <c r="B109" s="10">
        <v>7140</v>
      </c>
      <c r="C109" s="3" t="s">
        <v>101</v>
      </c>
      <c r="D109" s="29"/>
      <c r="E109" s="29"/>
      <c r="F109" s="29"/>
      <c r="G109" s="29"/>
    </row>
    <row r="110" spans="1:7" ht="12.75">
      <c r="A110" s="10">
        <v>7320</v>
      </c>
      <c r="B110" s="10">
        <v>7320</v>
      </c>
      <c r="C110" s="3" t="s">
        <v>102</v>
      </c>
      <c r="D110" s="29"/>
      <c r="E110" s="29"/>
      <c r="F110" s="29"/>
      <c r="G110" s="29"/>
    </row>
    <row r="111" spans="1:7" ht="12.75">
      <c r="A111" s="10">
        <v>7430</v>
      </c>
      <c r="B111" s="10">
        <v>7430</v>
      </c>
      <c r="C111" s="3" t="s">
        <v>104</v>
      </c>
      <c r="D111" s="29"/>
      <c r="E111" s="29"/>
      <c r="F111" s="29"/>
      <c r="G111" s="29"/>
    </row>
    <row r="112" spans="1:7" ht="12.75">
      <c r="A112" s="10">
        <v>7500</v>
      </c>
      <c r="B112" s="10">
        <v>7500</v>
      </c>
      <c r="C112" s="3" t="s">
        <v>105</v>
      </c>
      <c r="D112" s="29"/>
      <c r="E112" s="29"/>
      <c r="F112" s="29"/>
      <c r="G112" s="29"/>
    </row>
    <row r="113" spans="1:7" ht="12.75">
      <c r="A113" s="10">
        <v>7601</v>
      </c>
      <c r="B113" s="10">
        <v>7601</v>
      </c>
      <c r="C113" s="3" t="s">
        <v>106</v>
      </c>
      <c r="D113" s="29"/>
      <c r="E113" s="29"/>
      <c r="F113" s="29"/>
      <c r="G113" s="29"/>
    </row>
    <row r="114" spans="1:7" ht="12.75">
      <c r="A114" s="10">
        <v>7740</v>
      </c>
      <c r="B114" s="10">
        <v>7740</v>
      </c>
      <c r="C114" s="3" t="s">
        <v>107</v>
      </c>
      <c r="D114" s="29"/>
      <c r="E114" s="29"/>
      <c r="F114" s="29"/>
      <c r="G114" s="29"/>
    </row>
    <row r="115" spans="1:7" ht="12.75">
      <c r="A115" s="10">
        <v>7770</v>
      </c>
      <c r="B115" s="10">
        <v>7770</v>
      </c>
      <c r="C115" s="3" t="s">
        <v>108</v>
      </c>
      <c r="D115" s="29">
        <v>250</v>
      </c>
      <c r="E115" s="29">
        <v>500</v>
      </c>
      <c r="F115" s="29">
        <v>750</v>
      </c>
      <c r="G115" s="29">
        <v>1000</v>
      </c>
    </row>
    <row r="116" spans="1:7" ht="12.75">
      <c r="A116" s="10">
        <v>7780</v>
      </c>
      <c r="B116" s="10">
        <v>7780</v>
      </c>
      <c r="C116" s="3" t="s">
        <v>109</v>
      </c>
      <c r="D116" s="29"/>
      <c r="E116" s="29"/>
      <c r="F116" s="29"/>
      <c r="G116" s="29"/>
    </row>
    <row r="117" spans="1:7" ht="12.75">
      <c r="A117" s="10">
        <v>7790</v>
      </c>
      <c r="B117" s="10">
        <v>7790</v>
      </c>
      <c r="C117" s="3" t="s">
        <v>110</v>
      </c>
      <c r="D117" s="29">
        <v>5000</v>
      </c>
      <c r="E117" s="29">
        <v>5000</v>
      </c>
      <c r="F117" s="29">
        <v>7000</v>
      </c>
      <c r="G117" s="29">
        <v>10000</v>
      </c>
    </row>
    <row r="118" spans="1:7" ht="12.75">
      <c r="A118" s="10">
        <v>7791</v>
      </c>
      <c r="B118" s="10">
        <v>7791</v>
      </c>
      <c r="C118" s="3" t="s">
        <v>120</v>
      </c>
      <c r="D118" s="29"/>
      <c r="E118" s="29"/>
      <c r="F118" s="29"/>
      <c r="G118" s="29"/>
    </row>
    <row r="119" spans="1:7" ht="12.75">
      <c r="A119" s="10">
        <v>7795</v>
      </c>
      <c r="B119" s="10">
        <v>7795</v>
      </c>
      <c r="C119" s="3" t="s">
        <v>122</v>
      </c>
      <c r="D119" s="29">
        <f>G119*0.3</f>
        <v>2400</v>
      </c>
      <c r="E119" s="29">
        <f>G119*0.5</f>
        <v>4000</v>
      </c>
      <c r="F119" s="29">
        <f>G119*0.7</f>
        <v>5600</v>
      </c>
      <c r="G119" s="29">
        <v>8000</v>
      </c>
    </row>
    <row r="120" spans="1:7" ht="12.75">
      <c r="A120" s="10">
        <v>7796</v>
      </c>
      <c r="B120" s="10">
        <v>7796</v>
      </c>
      <c r="C120" s="3" t="s">
        <v>123</v>
      </c>
      <c r="D120" s="29"/>
      <c r="E120" s="29"/>
      <c r="F120" s="29"/>
      <c r="G120" s="29"/>
    </row>
    <row r="121" spans="1:7" ht="12.75">
      <c r="A121" s="10">
        <v>7797</v>
      </c>
      <c r="B121" s="10">
        <v>7797</v>
      </c>
      <c r="C121" s="3" t="s">
        <v>124</v>
      </c>
      <c r="D121" s="29">
        <v>1000</v>
      </c>
      <c r="E121" s="29">
        <v>2000</v>
      </c>
      <c r="F121" s="29">
        <v>3000</v>
      </c>
      <c r="G121" s="29">
        <v>5000</v>
      </c>
    </row>
    <row r="122" spans="1:7" ht="12.75">
      <c r="A122" s="10">
        <v>7798</v>
      </c>
      <c r="B122" s="10">
        <v>7798</v>
      </c>
      <c r="C122" s="3" t="s">
        <v>126</v>
      </c>
      <c r="D122" s="29">
        <v>700</v>
      </c>
      <c r="E122" s="29">
        <v>1000</v>
      </c>
      <c r="F122" s="29">
        <v>1500</v>
      </c>
      <c r="G122" s="29">
        <v>2000</v>
      </c>
    </row>
    <row r="123" spans="1:7" ht="12.75">
      <c r="A123" s="10">
        <v>7830</v>
      </c>
      <c r="B123" s="10">
        <v>7830</v>
      </c>
      <c r="C123" s="3" t="s">
        <v>111</v>
      </c>
      <c r="D123" s="29"/>
      <c r="E123" s="29"/>
      <c r="F123" s="29"/>
      <c r="G123" s="29"/>
    </row>
    <row r="124" spans="1:7" ht="12.75">
      <c r="A124" s="10">
        <v>7990</v>
      </c>
      <c r="B124" s="10">
        <v>7990</v>
      </c>
      <c r="C124" s="3" t="s">
        <v>112</v>
      </c>
      <c r="D124" s="29"/>
      <c r="E124" s="29"/>
      <c r="F124" s="29"/>
      <c r="G124" s="29"/>
    </row>
    <row r="125" spans="1:7" ht="12.75">
      <c r="A125" s="10"/>
      <c r="B125" s="10"/>
      <c r="C125" s="3"/>
      <c r="D125" s="29"/>
      <c r="E125" s="29"/>
      <c r="F125" s="29"/>
      <c r="G125" s="29"/>
    </row>
    <row r="126" spans="1:7" ht="12.75">
      <c r="A126" s="9"/>
      <c r="B126" s="9"/>
      <c r="C126" s="7" t="s">
        <v>6</v>
      </c>
      <c r="D126" s="39">
        <f>SUM(D88:D125)</f>
        <v>24350</v>
      </c>
      <c r="E126" s="39">
        <f>SUM(E88:E125)</f>
        <v>47000</v>
      </c>
      <c r="F126" s="39">
        <f>SUM(F88:F125)</f>
        <v>104350</v>
      </c>
      <c r="G126" s="39">
        <f>SUM(G88:G125)</f>
        <v>138000</v>
      </c>
    </row>
    <row r="127" spans="1:7" ht="12.75">
      <c r="A127" s="9"/>
      <c r="B127" s="9"/>
      <c r="C127" s="7"/>
      <c r="D127" s="29"/>
      <c r="E127" s="29"/>
      <c r="F127" s="29"/>
      <c r="G127" s="29"/>
    </row>
    <row r="128" spans="1:7" ht="12.75">
      <c r="A128" s="10">
        <v>6000</v>
      </c>
      <c r="B128" s="10">
        <v>6000</v>
      </c>
      <c r="C128" s="3" t="s">
        <v>113</v>
      </c>
      <c r="D128" s="29"/>
      <c r="E128" s="29"/>
      <c r="F128" s="29"/>
      <c r="G128" s="29"/>
    </row>
    <row r="129" spans="1:7" ht="12.75">
      <c r="A129" s="10">
        <v>6010</v>
      </c>
      <c r="B129" s="10">
        <v>6010</v>
      </c>
      <c r="C129" s="3" t="s">
        <v>114</v>
      </c>
      <c r="D129" s="29"/>
      <c r="E129" s="29"/>
      <c r="F129" s="29"/>
      <c r="G129" s="29"/>
    </row>
    <row r="130" spans="1:7" ht="12.75">
      <c r="A130" s="9"/>
      <c r="B130" s="9"/>
      <c r="C130" s="7" t="s">
        <v>10</v>
      </c>
      <c r="D130" s="39">
        <f>SUM(D128:D129)</f>
        <v>0</v>
      </c>
      <c r="E130" s="39">
        <f>SUM(E128:E129)</f>
        <v>0</v>
      </c>
      <c r="F130" s="39">
        <f>SUM(F128:F129)</f>
        <v>0</v>
      </c>
      <c r="G130" s="39">
        <f>SUM(G128:G129)</f>
        <v>0</v>
      </c>
    </row>
    <row r="131" spans="1:7" ht="12.75">
      <c r="A131" s="10"/>
      <c r="B131" s="10"/>
      <c r="C131" s="3"/>
      <c r="D131" s="29"/>
      <c r="E131" s="29"/>
      <c r="F131" s="29"/>
      <c r="G131" s="29"/>
    </row>
    <row r="132" spans="1:7" ht="13.5" customHeight="1">
      <c r="A132" s="9"/>
      <c r="B132" s="9"/>
      <c r="C132" s="7" t="s">
        <v>2</v>
      </c>
      <c r="D132" s="39">
        <f>D37-D61-D86-D126-D130</f>
        <v>-159392.6</v>
      </c>
      <c r="E132" s="39">
        <f>E37-E61-E86-E126-E130</f>
        <v>-158313.60000000003</v>
      </c>
      <c r="F132" s="39">
        <f>F37-F61-F86-F126-F130</f>
        <v>-229583.40000000014</v>
      </c>
      <c r="G132" s="39">
        <f>G37-G61-G86-G126-G130</f>
        <v>-64066.40000000002</v>
      </c>
    </row>
    <row r="133" spans="1:7" ht="13.5" customHeight="1">
      <c r="A133" s="10"/>
      <c r="B133" s="10"/>
      <c r="C133" s="3"/>
      <c r="D133" s="30"/>
      <c r="E133" s="30"/>
      <c r="F133" s="30"/>
      <c r="G133" s="30"/>
    </row>
    <row r="134" spans="1:7" ht="13.5" customHeight="1">
      <c r="A134" s="10">
        <v>8050</v>
      </c>
      <c r="B134" s="10">
        <v>8050</v>
      </c>
      <c r="C134" s="3" t="s">
        <v>7</v>
      </c>
      <c r="D134" s="30"/>
      <c r="E134" s="30"/>
      <c r="F134" s="30"/>
      <c r="G134" s="30"/>
    </row>
    <row r="135" spans="1:7" ht="13.5" customHeight="1">
      <c r="A135" s="10">
        <v>8070</v>
      </c>
      <c r="B135" s="10">
        <v>8070</v>
      </c>
      <c r="C135" s="3" t="s">
        <v>27</v>
      </c>
      <c r="D135" s="30"/>
      <c r="E135" s="30"/>
      <c r="F135" s="30"/>
      <c r="G135" s="30"/>
    </row>
    <row r="136" spans="1:7" ht="13.5" customHeight="1">
      <c r="A136" s="10">
        <v>8150</v>
      </c>
      <c r="B136" s="10">
        <v>8150</v>
      </c>
      <c r="C136" s="3" t="s">
        <v>115</v>
      </c>
      <c r="D136" s="33"/>
      <c r="E136" s="33"/>
      <c r="F136" s="33"/>
      <c r="G136" s="33"/>
    </row>
    <row r="137" spans="1:7" ht="13.5" customHeight="1">
      <c r="A137" s="9"/>
      <c r="B137" s="9"/>
      <c r="C137" s="7" t="s">
        <v>17</v>
      </c>
      <c r="D137" s="38">
        <f>SUM(D134:D136)</f>
        <v>0</v>
      </c>
      <c r="E137" s="38">
        <f>SUM(E134:E136)</f>
        <v>0</v>
      </c>
      <c r="F137" s="38">
        <f>SUM(F134:F136)</f>
        <v>0</v>
      </c>
      <c r="G137" s="38">
        <f>SUM(G134:G136)</f>
        <v>0</v>
      </c>
    </row>
    <row r="138" spans="1:7" ht="12.75">
      <c r="A138" s="10"/>
      <c r="B138" s="10"/>
      <c r="C138" s="3"/>
      <c r="D138" s="32"/>
      <c r="E138" s="32"/>
      <c r="F138" s="32"/>
      <c r="G138" s="32"/>
    </row>
    <row r="139" spans="1:7" ht="12.75">
      <c r="A139" s="9"/>
      <c r="B139" s="9"/>
      <c r="C139" s="8" t="s">
        <v>8</v>
      </c>
      <c r="D139" s="38">
        <f>D132-D137</f>
        <v>-159392.6</v>
      </c>
      <c r="E139" s="38">
        <f>E132-E137</f>
        <v>-158313.60000000003</v>
      </c>
      <c r="F139" s="38">
        <f>F132-F137</f>
        <v>-229583.40000000014</v>
      </c>
      <c r="G139" s="38">
        <f>G132-G137</f>
        <v>-64066.40000000002</v>
      </c>
    </row>
    <row r="140" spans="4:7" ht="15.75" customHeight="1">
      <c r="D140" s="22"/>
      <c r="E140" s="22"/>
      <c r="F140" s="22"/>
      <c r="G140" s="22"/>
    </row>
    <row r="141" spans="4:7" ht="12.75">
      <c r="D141" s="20"/>
      <c r="E141" s="20"/>
      <c r="F141" s="20"/>
      <c r="G141" s="20"/>
    </row>
    <row r="142" spans="4:7" ht="12.75">
      <c r="D142" s="20"/>
      <c r="E142" s="20"/>
      <c r="F142" s="20"/>
      <c r="G142" s="20"/>
    </row>
    <row r="144" spans="4:7" ht="12.75">
      <c r="D144" s="23"/>
      <c r="E144" s="23"/>
      <c r="F144" s="23"/>
      <c r="G144" s="23"/>
    </row>
    <row r="145" spans="4:7" ht="12.75">
      <c r="D145" s="24"/>
      <c r="E145" s="24"/>
      <c r="F145" s="24"/>
      <c r="G145" s="24"/>
    </row>
    <row r="146" spans="4:7" ht="12.75">
      <c r="D146" s="25"/>
      <c r="E146" s="25"/>
      <c r="F146" s="25"/>
      <c r="G146" s="25"/>
    </row>
    <row r="147" spans="4:7" ht="12.75">
      <c r="D147" s="25"/>
      <c r="E147" s="25"/>
      <c r="F147" s="25"/>
      <c r="G147" s="25"/>
    </row>
    <row r="148" spans="4:7" ht="12.75">
      <c r="D148" s="25"/>
      <c r="E148" s="25"/>
      <c r="F148" s="25"/>
      <c r="G148" s="25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42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6" width="11.7109375" style="0" bestFit="1" customWidth="1"/>
    <col min="7" max="7" width="13.00390625" style="0" bestFit="1" customWidth="1"/>
  </cols>
  <sheetData>
    <row r="1" ht="15">
      <c r="C1" s="1" t="s">
        <v>14</v>
      </c>
    </row>
    <row r="2" ht="15">
      <c r="C2" s="1"/>
    </row>
    <row r="3" spans="3:7" ht="15">
      <c r="C3" s="1" t="s">
        <v>18</v>
      </c>
      <c r="D3" s="44" t="s">
        <v>135</v>
      </c>
      <c r="E3" s="44"/>
      <c r="F3" s="44"/>
      <c r="G3" s="44"/>
    </row>
    <row r="4" ht="15">
      <c r="C4" s="1"/>
    </row>
    <row r="5" spans="4:7" ht="12.75">
      <c r="D5" s="18" t="s">
        <v>134</v>
      </c>
      <c r="E5" s="18" t="s">
        <v>134</v>
      </c>
      <c r="F5" s="18" t="s">
        <v>134</v>
      </c>
      <c r="G5" s="18" t="s">
        <v>134</v>
      </c>
    </row>
    <row r="6" spans="1:7" ht="12.75">
      <c r="A6" s="5"/>
      <c r="B6" s="6"/>
      <c r="C6" s="4" t="s">
        <v>0</v>
      </c>
      <c r="D6" s="19" t="s">
        <v>32</v>
      </c>
      <c r="E6" s="19" t="s">
        <v>33</v>
      </c>
      <c r="F6" s="19" t="s">
        <v>34</v>
      </c>
      <c r="G6" s="19" t="s">
        <v>35</v>
      </c>
    </row>
    <row r="7" spans="1:7" ht="12.75">
      <c r="A7" s="10"/>
      <c r="B7" s="10"/>
      <c r="C7" s="3"/>
      <c r="D7" s="29"/>
      <c r="E7" s="29"/>
      <c r="F7" s="29"/>
      <c r="G7" s="29"/>
    </row>
    <row r="8" spans="1:7" ht="12.75">
      <c r="A8" s="10">
        <v>3100</v>
      </c>
      <c r="B8" s="10">
        <v>3100</v>
      </c>
      <c r="C8" s="3" t="s">
        <v>36</v>
      </c>
      <c r="D8" s="29"/>
      <c r="E8" s="29"/>
      <c r="F8" s="29"/>
      <c r="G8" s="29"/>
    </row>
    <row r="9" spans="1:7" ht="12.75">
      <c r="A9" s="10">
        <v>3120</v>
      </c>
      <c r="B9" s="10">
        <v>3120</v>
      </c>
      <c r="C9" s="3" t="s">
        <v>37</v>
      </c>
      <c r="D9" s="29">
        <v>10000</v>
      </c>
      <c r="E9" s="29">
        <v>10000</v>
      </c>
      <c r="F9" s="29">
        <v>10000</v>
      </c>
      <c r="G9" s="29">
        <v>25000</v>
      </c>
    </row>
    <row r="10" spans="1:7" ht="12.75">
      <c r="A10" s="10">
        <v>3125</v>
      </c>
      <c r="B10" s="10">
        <v>3125</v>
      </c>
      <c r="C10" s="3" t="s">
        <v>38</v>
      </c>
      <c r="D10" s="29">
        <v>0</v>
      </c>
      <c r="E10" s="29">
        <v>10000</v>
      </c>
      <c r="F10" s="29">
        <v>10000</v>
      </c>
      <c r="G10" s="29">
        <v>10000</v>
      </c>
    </row>
    <row r="11" spans="1:7" ht="12.75">
      <c r="A11" s="10">
        <v>3130</v>
      </c>
      <c r="B11" s="10">
        <v>3130</v>
      </c>
      <c r="C11" s="3" t="s">
        <v>39</v>
      </c>
      <c r="D11" s="29">
        <v>40000</v>
      </c>
      <c r="E11" s="29">
        <v>40000</v>
      </c>
      <c r="F11" s="29">
        <v>50000</v>
      </c>
      <c r="G11" s="29">
        <v>230000</v>
      </c>
    </row>
    <row r="12" spans="1:7" ht="12.75">
      <c r="A12" s="10">
        <v>3200</v>
      </c>
      <c r="B12" s="10">
        <v>3200</v>
      </c>
      <c r="C12" s="3" t="s">
        <v>40</v>
      </c>
      <c r="D12" s="29"/>
      <c r="E12" s="29"/>
      <c r="F12" s="29"/>
      <c r="G12" s="29"/>
    </row>
    <row r="13" spans="1:7" ht="12.75">
      <c r="A13" s="10">
        <v>3210</v>
      </c>
      <c r="B13" s="10">
        <v>3210</v>
      </c>
      <c r="C13" s="3" t="s">
        <v>41</v>
      </c>
      <c r="D13" s="29">
        <v>334440</v>
      </c>
      <c r="E13" s="29">
        <v>334440</v>
      </c>
      <c r="F13" s="29">
        <v>334440</v>
      </c>
      <c r="G13" s="29">
        <v>557400</v>
      </c>
    </row>
    <row r="14" spans="1:7" ht="12.75">
      <c r="A14" s="10">
        <v>3215</v>
      </c>
      <c r="B14" s="10">
        <v>3215</v>
      </c>
      <c r="C14" s="3" t="s">
        <v>42</v>
      </c>
      <c r="D14" s="29"/>
      <c r="E14" s="29"/>
      <c r="F14" s="29"/>
      <c r="G14" s="29"/>
    </row>
    <row r="15" spans="1:7" ht="12.75">
      <c r="A15" s="10">
        <v>3217</v>
      </c>
      <c r="B15" s="10">
        <v>3217</v>
      </c>
      <c r="C15" s="3" t="s">
        <v>43</v>
      </c>
      <c r="D15" s="29"/>
      <c r="E15" s="29"/>
      <c r="F15" s="29"/>
      <c r="G15" s="29"/>
    </row>
    <row r="16" spans="1:7" ht="12.75">
      <c r="A16" s="10">
        <v>3218</v>
      </c>
      <c r="B16" s="10">
        <v>3218</v>
      </c>
      <c r="C16" s="3" t="s">
        <v>44</v>
      </c>
      <c r="D16" s="29"/>
      <c r="E16" s="29"/>
      <c r="F16" s="29"/>
      <c r="G16" s="29"/>
    </row>
    <row r="17" spans="1:7" ht="12.75">
      <c r="A17" s="10">
        <v>3220</v>
      </c>
      <c r="B17" s="10">
        <v>3220</v>
      </c>
      <c r="C17" s="3" t="s">
        <v>45</v>
      </c>
      <c r="D17" s="29"/>
      <c r="E17" s="29"/>
      <c r="F17" s="29"/>
      <c r="G17" s="29"/>
    </row>
    <row r="18" spans="1:7" ht="12.75">
      <c r="A18" s="10">
        <v>3320</v>
      </c>
      <c r="B18" s="10">
        <v>3320</v>
      </c>
      <c r="C18" s="3" t="s">
        <v>46</v>
      </c>
      <c r="D18" s="29">
        <v>100000</v>
      </c>
      <c r="E18" s="29">
        <v>100000</v>
      </c>
      <c r="F18" s="29">
        <v>100000</v>
      </c>
      <c r="G18" s="29">
        <v>100000</v>
      </c>
    </row>
    <row r="19" spans="1:7" ht="12.75">
      <c r="A19" s="10">
        <v>3321</v>
      </c>
      <c r="B19" s="10">
        <v>3321</v>
      </c>
      <c r="C19" s="3" t="s">
        <v>47</v>
      </c>
      <c r="D19" s="29"/>
      <c r="E19" s="29"/>
      <c r="F19" s="29"/>
      <c r="G19" s="29"/>
    </row>
    <row r="20" spans="1:7" ht="12.75">
      <c r="A20" s="10">
        <v>3325</v>
      </c>
      <c r="B20" s="10">
        <v>3325</v>
      </c>
      <c r="C20" s="3" t="s">
        <v>15</v>
      </c>
      <c r="D20" s="29">
        <v>50000</v>
      </c>
      <c r="E20" s="29">
        <v>50000</v>
      </c>
      <c r="F20" s="29">
        <v>50000</v>
      </c>
      <c r="G20" s="29">
        <v>50000</v>
      </c>
    </row>
    <row r="21" spans="1:7" ht="12.75">
      <c r="A21" s="10">
        <v>3350</v>
      </c>
      <c r="B21" s="10">
        <v>3350</v>
      </c>
      <c r="C21" s="3" t="s">
        <v>48</v>
      </c>
      <c r="D21" s="29">
        <v>0</v>
      </c>
      <c r="E21" s="29">
        <v>0</v>
      </c>
      <c r="F21" s="29">
        <v>0</v>
      </c>
      <c r="G21" s="29">
        <v>0</v>
      </c>
    </row>
    <row r="22" spans="1:7" ht="12.75">
      <c r="A22" s="10">
        <v>3360</v>
      </c>
      <c r="B22" s="10">
        <v>3360</v>
      </c>
      <c r="C22" s="3" t="s">
        <v>49</v>
      </c>
      <c r="D22" s="29"/>
      <c r="E22" s="29"/>
      <c r="F22" s="29"/>
      <c r="G22" s="29"/>
    </row>
    <row r="23" spans="1:7" ht="12.75">
      <c r="A23" s="10">
        <v>3440</v>
      </c>
      <c r="B23" s="10">
        <v>3440</v>
      </c>
      <c r="C23" s="3" t="s">
        <v>19</v>
      </c>
      <c r="D23" s="29"/>
      <c r="E23" s="29"/>
      <c r="F23" s="29"/>
      <c r="G23" s="29"/>
    </row>
    <row r="24" spans="1:7" ht="12.75">
      <c r="A24" s="10">
        <v>3500</v>
      </c>
      <c r="B24" s="10">
        <v>3500</v>
      </c>
      <c r="C24" s="3" t="s">
        <v>16</v>
      </c>
      <c r="D24" s="29"/>
      <c r="E24" s="29"/>
      <c r="F24" s="29"/>
      <c r="G24" s="29"/>
    </row>
    <row r="25" spans="1:7" ht="12.75">
      <c r="A25" s="10">
        <v>3605</v>
      </c>
      <c r="B25" s="10">
        <v>3605</v>
      </c>
      <c r="C25" s="3" t="s">
        <v>50</v>
      </c>
      <c r="D25" s="29"/>
      <c r="E25" s="29"/>
      <c r="F25" s="29"/>
      <c r="G25" s="29"/>
    </row>
    <row r="26" spans="1:7" ht="12.75">
      <c r="A26" s="10">
        <v>3610</v>
      </c>
      <c r="B26" s="10">
        <v>3610</v>
      </c>
      <c r="C26" s="3" t="s">
        <v>51</v>
      </c>
      <c r="D26" s="29"/>
      <c r="E26" s="29"/>
      <c r="F26" s="29"/>
      <c r="G26" s="29"/>
    </row>
    <row r="27" spans="1:7" ht="12.75">
      <c r="A27" s="10"/>
      <c r="B27" s="10"/>
      <c r="C27" s="7" t="s">
        <v>3</v>
      </c>
      <c r="D27" s="38">
        <f>SUM(D7:D26)</f>
        <v>534440</v>
      </c>
      <c r="E27" s="38">
        <f>SUM(E7:E26)</f>
        <v>544440</v>
      </c>
      <c r="F27" s="38">
        <f>SUM(F7:F26)</f>
        <v>554440</v>
      </c>
      <c r="G27" s="38">
        <f>SUM(G7:G26)</f>
        <v>972400</v>
      </c>
    </row>
    <row r="28" spans="1:7" ht="12.75">
      <c r="A28" s="10"/>
      <c r="B28" s="10"/>
      <c r="C28" s="3"/>
      <c r="D28" s="29"/>
      <c r="E28" s="29"/>
      <c r="F28" s="29"/>
      <c r="G28" s="29"/>
    </row>
    <row r="29" spans="1:7" ht="12.75">
      <c r="A29" s="10">
        <v>3240</v>
      </c>
      <c r="B29" s="10">
        <v>3240</v>
      </c>
      <c r="C29" s="3" t="s">
        <v>52</v>
      </c>
      <c r="D29" s="29">
        <v>0</v>
      </c>
      <c r="E29" s="29">
        <v>0</v>
      </c>
      <c r="F29" s="29">
        <v>0</v>
      </c>
      <c r="G29" s="29">
        <v>0</v>
      </c>
    </row>
    <row r="30" spans="1:7" ht="12.75">
      <c r="A30" s="10">
        <v>3441</v>
      </c>
      <c r="B30" s="10">
        <v>3441</v>
      </c>
      <c r="C30" s="3" t="s">
        <v>53</v>
      </c>
      <c r="D30" s="29">
        <v>0</v>
      </c>
      <c r="E30" s="29">
        <v>0</v>
      </c>
      <c r="F30" s="29">
        <v>0</v>
      </c>
      <c r="G30" s="29">
        <v>66000</v>
      </c>
    </row>
    <row r="31" spans="1:7" ht="12.75">
      <c r="A31" s="10">
        <v>3461</v>
      </c>
      <c r="B31" s="10">
        <v>3461</v>
      </c>
      <c r="C31" s="3" t="s">
        <v>54</v>
      </c>
      <c r="D31" s="29">
        <v>0</v>
      </c>
      <c r="E31" s="29">
        <v>0</v>
      </c>
      <c r="F31" s="29">
        <v>50000</v>
      </c>
      <c r="G31" s="29">
        <v>570000</v>
      </c>
    </row>
    <row r="32" spans="1:7" ht="12.75">
      <c r="A32" s="10">
        <v>3630</v>
      </c>
      <c r="B32" s="10">
        <v>3630</v>
      </c>
      <c r="C32" s="3" t="s">
        <v>55</v>
      </c>
      <c r="D32" s="29"/>
      <c r="E32" s="29"/>
      <c r="F32" s="29"/>
      <c r="G32" s="29"/>
    </row>
    <row r="33" spans="1:7" ht="12.75">
      <c r="A33" s="10">
        <v>3800</v>
      </c>
      <c r="B33" s="10">
        <v>3800</v>
      </c>
      <c r="C33" s="3" t="s">
        <v>125</v>
      </c>
      <c r="D33" s="29"/>
      <c r="E33" s="29"/>
      <c r="F33" s="29"/>
      <c r="G33" s="29"/>
    </row>
    <row r="34" spans="1:7" ht="12.75">
      <c r="A34" s="10">
        <v>3990</v>
      </c>
      <c r="B34" s="10">
        <v>3990</v>
      </c>
      <c r="C34" s="3" t="s">
        <v>56</v>
      </c>
      <c r="D34" s="29"/>
      <c r="E34" s="29"/>
      <c r="F34" s="29"/>
      <c r="G34" s="29"/>
    </row>
    <row r="35" spans="1:7" ht="12.75">
      <c r="A35" s="10">
        <v>3995</v>
      </c>
      <c r="B35" s="10">
        <v>3995</v>
      </c>
      <c r="C35" s="3" t="s">
        <v>20</v>
      </c>
      <c r="D35" s="29"/>
      <c r="E35" s="29"/>
      <c r="F35" s="29"/>
      <c r="G35" s="29"/>
    </row>
    <row r="36" spans="1:7" ht="12.75">
      <c r="A36" s="10"/>
      <c r="B36" s="10"/>
      <c r="C36" s="7" t="s">
        <v>9</v>
      </c>
      <c r="D36" s="38">
        <f>SUM(D29:D35)</f>
        <v>0</v>
      </c>
      <c r="E36" s="38">
        <f>SUM(E29:E35)</f>
        <v>0</v>
      </c>
      <c r="F36" s="38">
        <f>SUM(F29:F35)</f>
        <v>50000</v>
      </c>
      <c r="G36" s="38">
        <f>SUM(G29:G35)</f>
        <v>636000</v>
      </c>
    </row>
    <row r="37" spans="1:7" ht="12.75">
      <c r="A37" s="9"/>
      <c r="B37" s="9"/>
      <c r="C37" s="7" t="s">
        <v>1</v>
      </c>
      <c r="D37" s="38">
        <f>D27+D36</f>
        <v>534440</v>
      </c>
      <c r="E37" s="38">
        <f>E27+E36</f>
        <v>544440</v>
      </c>
      <c r="F37" s="38">
        <f>F27+F36</f>
        <v>604440</v>
      </c>
      <c r="G37" s="38">
        <f>G27+G36</f>
        <v>1608400</v>
      </c>
    </row>
    <row r="38" spans="1:7" ht="12.75">
      <c r="A38" s="10"/>
      <c r="B38" s="10"/>
      <c r="C38" s="3"/>
      <c r="D38" s="29"/>
      <c r="E38" s="29"/>
      <c r="F38" s="29"/>
      <c r="G38" s="29"/>
    </row>
    <row r="39" spans="1:7" ht="12.75">
      <c r="A39" s="10">
        <v>4220</v>
      </c>
      <c r="B39" s="10">
        <v>4220</v>
      </c>
      <c r="C39" s="3" t="s">
        <v>58</v>
      </c>
      <c r="D39" s="29">
        <v>100000</v>
      </c>
      <c r="E39" s="29">
        <v>100000</v>
      </c>
      <c r="F39" s="29">
        <v>100000</v>
      </c>
      <c r="G39" s="29">
        <v>170000</v>
      </c>
    </row>
    <row r="40" spans="1:7" ht="12.75">
      <c r="A40" s="10">
        <v>4221</v>
      </c>
      <c r="B40" s="10">
        <v>4221</v>
      </c>
      <c r="C40" s="3" t="s">
        <v>21</v>
      </c>
      <c r="D40" s="29"/>
      <c r="E40" s="29"/>
      <c r="F40" s="29"/>
      <c r="G40" s="29"/>
    </row>
    <row r="41" spans="1:7" ht="12.75">
      <c r="A41" s="10">
        <v>4230</v>
      </c>
      <c r="B41" s="10">
        <v>4230</v>
      </c>
      <c r="C41" s="3" t="s">
        <v>128</v>
      </c>
      <c r="D41" s="29">
        <v>70000</v>
      </c>
      <c r="E41" s="29">
        <v>85000</v>
      </c>
      <c r="F41" s="29">
        <v>100000</v>
      </c>
      <c r="G41" s="29">
        <v>160000</v>
      </c>
    </row>
    <row r="42" spans="1:7" ht="12.75">
      <c r="A42" s="10">
        <v>4241</v>
      </c>
      <c r="B42" s="10">
        <v>4241</v>
      </c>
      <c r="C42" s="3" t="s">
        <v>60</v>
      </c>
      <c r="D42" s="29">
        <v>20000</v>
      </c>
      <c r="E42" s="29">
        <v>40000</v>
      </c>
      <c r="F42" s="29">
        <v>40000</v>
      </c>
      <c r="G42" s="29">
        <v>60000</v>
      </c>
    </row>
    <row r="43" spans="1:7" ht="12.75">
      <c r="A43" s="10">
        <v>4247</v>
      </c>
      <c r="B43" s="10">
        <v>4247</v>
      </c>
      <c r="C43" s="3" t="s">
        <v>22</v>
      </c>
      <c r="D43" s="29"/>
      <c r="E43" s="29"/>
      <c r="F43" s="29"/>
      <c r="G43" s="29"/>
    </row>
    <row r="44" spans="1:7" ht="12.75">
      <c r="A44" s="10">
        <v>4280</v>
      </c>
      <c r="B44" s="10">
        <v>4280</v>
      </c>
      <c r="C44" s="3" t="s">
        <v>62</v>
      </c>
      <c r="D44" s="29">
        <v>25000</v>
      </c>
      <c r="E44" s="29">
        <v>25000</v>
      </c>
      <c r="F44" s="29">
        <v>25000</v>
      </c>
      <c r="G44" s="29">
        <v>45000</v>
      </c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29">
        <v>40000</v>
      </c>
      <c r="E46" s="29">
        <v>40000</v>
      </c>
      <c r="F46" s="29">
        <v>40000</v>
      </c>
      <c r="G46" s="29">
        <v>80000</v>
      </c>
    </row>
    <row r="47" spans="1:7" ht="12.75">
      <c r="A47" s="10">
        <v>6555</v>
      </c>
      <c r="B47" s="10">
        <v>6555</v>
      </c>
      <c r="C47" s="3" t="s">
        <v>84</v>
      </c>
      <c r="D47" s="29"/>
      <c r="E47" s="29"/>
      <c r="F47" s="29"/>
      <c r="G47" s="29"/>
    </row>
    <row r="48" spans="1:7" ht="12.75">
      <c r="A48" s="9"/>
      <c r="B48" s="9"/>
      <c r="C48" s="7" t="s">
        <v>29</v>
      </c>
      <c r="D48" s="38">
        <f>SUM(D39:D47)</f>
        <v>255000</v>
      </c>
      <c r="E48" s="38">
        <f>SUM(E39:E47)</f>
        <v>290000</v>
      </c>
      <c r="F48" s="38">
        <f>SUM(F39:F47)</f>
        <v>305000</v>
      </c>
      <c r="G48" s="38">
        <f>SUM(G39:G47)</f>
        <v>515000</v>
      </c>
    </row>
    <row r="49" spans="1:7" ht="12.75">
      <c r="A49" s="10"/>
      <c r="B49" s="10"/>
      <c r="C49" s="3"/>
      <c r="D49" s="29"/>
      <c r="E49" s="29"/>
      <c r="F49" s="29"/>
      <c r="G49" s="29"/>
    </row>
    <row r="50" spans="1:7" ht="12.75">
      <c r="A50" s="10">
        <v>4225</v>
      </c>
      <c r="B50" s="10">
        <v>4225</v>
      </c>
      <c r="C50" s="3" t="s">
        <v>129</v>
      </c>
      <c r="D50" s="29">
        <v>50000</v>
      </c>
      <c r="E50" s="29">
        <v>50000</v>
      </c>
      <c r="F50" s="29">
        <v>50000</v>
      </c>
      <c r="G50" s="29">
        <v>50000</v>
      </c>
    </row>
    <row r="51" spans="1:7" ht="12.75">
      <c r="A51" s="10">
        <v>4228</v>
      </c>
      <c r="B51" s="10">
        <v>4228</v>
      </c>
      <c r="C51" s="3" t="s">
        <v>130</v>
      </c>
      <c r="D51" s="29">
        <v>20000</v>
      </c>
      <c r="E51" s="29">
        <v>20000</v>
      </c>
      <c r="F51" s="29">
        <v>20000</v>
      </c>
      <c r="G51" s="29">
        <v>20000</v>
      </c>
    </row>
    <row r="52" spans="1:7" ht="12.75">
      <c r="A52" s="10">
        <v>4331</v>
      </c>
      <c r="B52" s="10">
        <v>4331</v>
      </c>
      <c r="C52" s="3" t="s">
        <v>64</v>
      </c>
      <c r="D52" s="29"/>
      <c r="E52" s="29"/>
      <c r="F52" s="29"/>
      <c r="G52" s="29"/>
    </row>
    <row r="53" spans="1:7" ht="12.75">
      <c r="A53" s="10">
        <v>7400</v>
      </c>
      <c r="B53" s="10">
        <v>7400</v>
      </c>
      <c r="C53" s="3" t="s">
        <v>103</v>
      </c>
      <c r="D53" s="29"/>
      <c r="E53" s="29"/>
      <c r="F53" s="29"/>
      <c r="G53" s="29"/>
    </row>
    <row r="54" spans="1:7" ht="12.75">
      <c r="A54" s="9"/>
      <c r="B54" s="9"/>
      <c r="C54" s="7" t="s">
        <v>30</v>
      </c>
      <c r="D54" s="38">
        <f>SUM(D50:D53)</f>
        <v>70000</v>
      </c>
      <c r="E54" s="38">
        <f>SUM(E50:E53)</f>
        <v>70000</v>
      </c>
      <c r="F54" s="38">
        <f>SUM(F50:F53)</f>
        <v>70000</v>
      </c>
      <c r="G54" s="38">
        <f>SUM(G50:G53)</f>
        <v>70000</v>
      </c>
    </row>
    <row r="55" spans="1:7" ht="12.75">
      <c r="A55" s="10"/>
      <c r="B55" s="10"/>
      <c r="C55" s="3"/>
      <c r="D55" s="29"/>
      <c r="E55" s="29"/>
      <c r="F55" s="29"/>
      <c r="G55" s="29"/>
    </row>
    <row r="56" spans="1:7" ht="12.75">
      <c r="A56" s="10">
        <v>4300</v>
      </c>
      <c r="B56" s="10">
        <v>4300</v>
      </c>
      <c r="C56" s="3" t="s">
        <v>63</v>
      </c>
      <c r="D56" s="29">
        <v>33000</v>
      </c>
      <c r="E56" s="29">
        <v>33000</v>
      </c>
      <c r="F56" s="29">
        <v>42000</v>
      </c>
      <c r="G56" s="29">
        <v>156000</v>
      </c>
    </row>
    <row r="57" spans="1:7" ht="12.75">
      <c r="A57" s="10">
        <v>4400</v>
      </c>
      <c r="B57" s="10">
        <v>4400</v>
      </c>
      <c r="C57" s="3" t="s">
        <v>131</v>
      </c>
      <c r="D57" s="29"/>
      <c r="E57" s="29"/>
      <c r="F57" s="29"/>
      <c r="G57" s="29"/>
    </row>
    <row r="58" spans="1:7" ht="12.75">
      <c r="A58" s="10">
        <v>4990</v>
      </c>
      <c r="B58" s="10">
        <v>4990</v>
      </c>
      <c r="C58" s="3" t="s">
        <v>65</v>
      </c>
      <c r="D58" s="29"/>
      <c r="E58" s="29"/>
      <c r="F58" s="29"/>
      <c r="G58" s="29"/>
    </row>
    <row r="59" spans="1:7" ht="12.75">
      <c r="A59" s="9"/>
      <c r="B59" s="9"/>
      <c r="C59" s="7" t="s">
        <v>31</v>
      </c>
      <c r="D59" s="38">
        <f>SUM(D56:D58)</f>
        <v>33000</v>
      </c>
      <c r="E59" s="38">
        <f>SUM(E56:E58)</f>
        <v>33000</v>
      </c>
      <c r="F59" s="38">
        <f>SUM(F56:F58)</f>
        <v>42000</v>
      </c>
      <c r="G59" s="38">
        <f>SUM(G56:G58)</f>
        <v>156000</v>
      </c>
    </row>
    <row r="60" spans="1:7" ht="12.75">
      <c r="A60" s="10"/>
      <c r="B60" s="10"/>
      <c r="C60" s="3"/>
      <c r="D60" s="29"/>
      <c r="E60" s="29"/>
      <c r="F60" s="29"/>
      <c r="G60" s="29"/>
    </row>
    <row r="61" spans="1:7" ht="12.75">
      <c r="A61" s="9"/>
      <c r="B61" s="9"/>
      <c r="C61" s="7" t="s">
        <v>4</v>
      </c>
      <c r="D61" s="38">
        <f>SUM(D48,D54,D59)</f>
        <v>358000</v>
      </c>
      <c r="E61" s="38">
        <f>SUM(E48,E54,E59)</f>
        <v>393000</v>
      </c>
      <c r="F61" s="38">
        <f>SUM(F48,F54,F59)</f>
        <v>417000</v>
      </c>
      <c r="G61" s="38">
        <f>SUM(G48,G54,G59)</f>
        <v>741000</v>
      </c>
    </row>
    <row r="62" spans="1:7" ht="12.75">
      <c r="A62" s="10"/>
      <c r="B62" s="10"/>
      <c r="C62" s="3"/>
      <c r="D62" s="29"/>
      <c r="E62" s="29"/>
      <c r="F62" s="29"/>
      <c r="G62" s="29"/>
    </row>
    <row r="63" spans="1:7" ht="12.75">
      <c r="A63" s="10">
        <v>4240</v>
      </c>
      <c r="B63" s="10">
        <v>4240</v>
      </c>
      <c r="C63" s="3" t="s">
        <v>59</v>
      </c>
      <c r="D63" s="29"/>
      <c r="E63" s="29"/>
      <c r="F63" s="29"/>
      <c r="G63" s="29"/>
    </row>
    <row r="64" spans="1:7" ht="12.75">
      <c r="A64" s="10">
        <v>4250</v>
      </c>
      <c r="B64" s="10">
        <v>4250</v>
      </c>
      <c r="C64" s="3" t="s">
        <v>61</v>
      </c>
      <c r="D64" s="29"/>
      <c r="E64" s="29"/>
      <c r="F64" s="29"/>
      <c r="G64" s="29"/>
    </row>
    <row r="65" spans="1:7" ht="12.75">
      <c r="A65" s="10">
        <v>5000</v>
      </c>
      <c r="B65" s="10">
        <v>5000</v>
      </c>
      <c r="C65" s="3" t="s">
        <v>66</v>
      </c>
      <c r="D65" s="29"/>
      <c r="E65" s="29"/>
      <c r="F65" s="29"/>
      <c r="G65" s="29"/>
    </row>
    <row r="66" spans="1:7" ht="12.75">
      <c r="A66" s="10">
        <v>5006</v>
      </c>
      <c r="B66" s="10">
        <v>5006</v>
      </c>
      <c r="C66" s="3" t="s">
        <v>121</v>
      </c>
      <c r="D66" s="29"/>
      <c r="E66" s="29"/>
      <c r="F66" s="29"/>
      <c r="G66" s="29"/>
    </row>
    <row r="67" spans="1:7" ht="12.75">
      <c r="A67" s="10">
        <v>5007</v>
      </c>
      <c r="B67" s="10">
        <v>5007</v>
      </c>
      <c r="C67" s="3" t="s">
        <v>28</v>
      </c>
      <c r="D67" s="29"/>
      <c r="E67" s="29"/>
      <c r="F67" s="29"/>
      <c r="G67" s="29"/>
    </row>
    <row r="68" spans="1:7" ht="12.75">
      <c r="A68" s="10">
        <v>5010</v>
      </c>
      <c r="B68" s="10">
        <v>5010</v>
      </c>
      <c r="C68" s="3" t="s">
        <v>67</v>
      </c>
      <c r="D68" s="29"/>
      <c r="E68" s="29"/>
      <c r="F68" s="29"/>
      <c r="G68" s="29"/>
    </row>
    <row r="69" spans="1:7" ht="12.75">
      <c r="A69" s="10">
        <v>5040</v>
      </c>
      <c r="B69" s="10">
        <v>5040</v>
      </c>
      <c r="C69" s="3" t="s">
        <v>132</v>
      </c>
      <c r="D69" s="29"/>
      <c r="E69" s="29"/>
      <c r="F69" s="29"/>
      <c r="G69" s="29"/>
    </row>
    <row r="70" spans="1:7" ht="12.75">
      <c r="A70" s="10">
        <v>5090</v>
      </c>
      <c r="B70" s="10">
        <v>5090</v>
      </c>
      <c r="C70" s="3" t="s">
        <v>68</v>
      </c>
      <c r="D70" s="29"/>
      <c r="E70" s="29"/>
      <c r="F70" s="29"/>
      <c r="G70" s="29"/>
    </row>
    <row r="71" spans="1:7" ht="12.75">
      <c r="A71" s="10">
        <v>5100</v>
      </c>
      <c r="B71" s="10">
        <v>5100</v>
      </c>
      <c r="C71" s="3" t="s">
        <v>23</v>
      </c>
      <c r="D71" s="29">
        <v>100000</v>
      </c>
      <c r="E71" s="29">
        <v>100000</v>
      </c>
      <c r="F71" s="29">
        <v>130000</v>
      </c>
      <c r="G71" s="29">
        <v>305000</v>
      </c>
    </row>
    <row r="72" spans="1:7" ht="12.75">
      <c r="A72" s="10">
        <v>5180</v>
      </c>
      <c r="B72" s="10">
        <v>5180</v>
      </c>
      <c r="C72" s="3" t="s">
        <v>69</v>
      </c>
      <c r="D72" s="29"/>
      <c r="E72" s="29"/>
      <c r="F72" s="29"/>
      <c r="G72" s="29"/>
    </row>
    <row r="73" spans="1:7" ht="12.75">
      <c r="A73" s="10">
        <v>5182</v>
      </c>
      <c r="B73" s="10">
        <v>5182</v>
      </c>
      <c r="C73" s="3" t="s">
        <v>70</v>
      </c>
      <c r="D73" s="29"/>
      <c r="E73" s="29"/>
      <c r="F73" s="29"/>
      <c r="G73" s="29"/>
    </row>
    <row r="74" spans="1:7" ht="12.75">
      <c r="A74" s="10">
        <v>5210</v>
      </c>
      <c r="B74" s="10">
        <v>5210</v>
      </c>
      <c r="C74" s="3" t="s">
        <v>71</v>
      </c>
      <c r="D74" s="29"/>
      <c r="E74" s="29"/>
      <c r="F74" s="29"/>
      <c r="G74" s="29"/>
    </row>
    <row r="75" spans="1:7" ht="12.75">
      <c r="A75" s="10">
        <v>5230</v>
      </c>
      <c r="B75" s="10">
        <v>5230</v>
      </c>
      <c r="C75" s="3" t="s">
        <v>24</v>
      </c>
      <c r="D75" s="29"/>
      <c r="E75" s="29"/>
      <c r="F75" s="29"/>
      <c r="G75" s="29"/>
    </row>
    <row r="76" spans="1:7" ht="12.75">
      <c r="A76" s="10">
        <v>5231</v>
      </c>
      <c r="B76" s="10">
        <v>5231</v>
      </c>
      <c r="C76" s="3" t="s">
        <v>25</v>
      </c>
      <c r="D76" s="29"/>
      <c r="E76" s="29"/>
      <c r="F76" s="29"/>
      <c r="G76" s="29"/>
    </row>
    <row r="77" spans="1:7" ht="12.75">
      <c r="A77" s="10">
        <v>5250</v>
      </c>
      <c r="B77" s="10">
        <v>5250</v>
      </c>
      <c r="C77" s="3" t="s">
        <v>72</v>
      </c>
      <c r="D77" s="29"/>
      <c r="E77" s="29"/>
      <c r="F77" s="29"/>
      <c r="G77" s="29"/>
    </row>
    <row r="78" spans="1:7" ht="12.75">
      <c r="A78" s="10">
        <v>5290</v>
      </c>
      <c r="B78" s="10">
        <v>5290</v>
      </c>
      <c r="C78" s="3" t="s">
        <v>73</v>
      </c>
      <c r="D78" s="29"/>
      <c r="E78" s="29"/>
      <c r="F78" s="29"/>
      <c r="G78" s="29"/>
    </row>
    <row r="79" spans="1:7" ht="12.75">
      <c r="A79" s="10">
        <v>5330</v>
      </c>
      <c r="B79" s="10">
        <v>5330</v>
      </c>
      <c r="C79" s="3" t="s">
        <v>74</v>
      </c>
      <c r="D79" s="29"/>
      <c r="E79" s="29"/>
      <c r="F79" s="29"/>
      <c r="G79" s="29"/>
    </row>
    <row r="80" spans="1:7" ht="12.75">
      <c r="A80" s="10">
        <v>5400</v>
      </c>
      <c r="B80" s="10">
        <v>5400</v>
      </c>
      <c r="C80" s="3" t="s">
        <v>75</v>
      </c>
      <c r="D80" s="29"/>
      <c r="E80" s="29"/>
      <c r="F80" s="29"/>
      <c r="G80" s="29"/>
    </row>
    <row r="81" spans="1:7" ht="12.75">
      <c r="A81" s="10">
        <v>5425</v>
      </c>
      <c r="B81" s="10">
        <v>5425</v>
      </c>
      <c r="C81" s="3" t="s">
        <v>76</v>
      </c>
      <c r="D81" s="29"/>
      <c r="E81" s="29"/>
      <c r="F81" s="29"/>
      <c r="G81" s="29"/>
    </row>
    <row r="82" spans="1:7" ht="12.75">
      <c r="A82" s="10">
        <v>5800</v>
      </c>
      <c r="B82" s="10">
        <v>5800</v>
      </c>
      <c r="C82" s="3" t="s">
        <v>26</v>
      </c>
      <c r="D82" s="29"/>
      <c r="E82" s="29"/>
      <c r="F82" s="29"/>
      <c r="G82" s="29"/>
    </row>
    <row r="83" spans="1:7" ht="12.75">
      <c r="A83" s="10">
        <v>5950</v>
      </c>
      <c r="B83" s="10">
        <v>5950</v>
      </c>
      <c r="C83" s="12" t="s">
        <v>77</v>
      </c>
      <c r="D83" s="29">
        <v>0</v>
      </c>
      <c r="E83" s="29">
        <v>0</v>
      </c>
      <c r="F83" s="29">
        <v>0</v>
      </c>
      <c r="G83" s="29">
        <v>10000</v>
      </c>
    </row>
    <row r="84" spans="1:7" ht="12.75">
      <c r="A84" s="10">
        <v>5990</v>
      </c>
      <c r="B84" s="10">
        <v>5990</v>
      </c>
      <c r="C84" s="3" t="s">
        <v>78</v>
      </c>
      <c r="D84" s="29"/>
      <c r="E84" s="29"/>
      <c r="F84" s="29"/>
      <c r="G84" s="29"/>
    </row>
    <row r="85" spans="1:7" ht="12.75">
      <c r="A85" s="10">
        <v>7100</v>
      </c>
      <c r="B85" s="10">
        <v>7100</v>
      </c>
      <c r="C85" s="3" t="s">
        <v>100</v>
      </c>
      <c r="D85" s="29"/>
      <c r="E85" s="29"/>
      <c r="F85" s="29"/>
      <c r="G85" s="29"/>
    </row>
    <row r="86" spans="1:7" ht="12.75">
      <c r="A86" s="9"/>
      <c r="B86" s="9"/>
      <c r="C86" s="7" t="s">
        <v>5</v>
      </c>
      <c r="D86" s="38">
        <f>SUM(D63:D85)</f>
        <v>100000</v>
      </c>
      <c r="E86" s="38">
        <f>SUM(E63:E85)</f>
        <v>100000</v>
      </c>
      <c r="F86" s="38">
        <f>SUM(F63:F85)</f>
        <v>130000</v>
      </c>
      <c r="G86" s="38">
        <f>SUM(G63:G85)</f>
        <v>315000</v>
      </c>
    </row>
    <row r="87" spans="1:7" ht="12.75">
      <c r="A87" s="10"/>
      <c r="B87" s="10"/>
      <c r="C87" s="3"/>
      <c r="D87" s="29"/>
      <c r="E87" s="29"/>
      <c r="F87" s="29"/>
      <c r="G87" s="29"/>
    </row>
    <row r="88" spans="1:7" ht="12.75">
      <c r="A88" s="10">
        <v>4120</v>
      </c>
      <c r="B88" s="10">
        <v>4120</v>
      </c>
      <c r="C88" s="3" t="s">
        <v>79</v>
      </c>
      <c r="D88" s="29"/>
      <c r="E88" s="29"/>
      <c r="F88" s="29"/>
      <c r="G88" s="29"/>
    </row>
    <row r="89" spans="1:7" ht="12.75">
      <c r="A89" s="10">
        <v>6320</v>
      </c>
      <c r="B89" s="10">
        <v>6320</v>
      </c>
      <c r="C89" s="3" t="s">
        <v>79</v>
      </c>
      <c r="D89" s="29">
        <v>0</v>
      </c>
      <c r="E89" s="29">
        <v>0</v>
      </c>
      <c r="F89" s="29">
        <v>0</v>
      </c>
      <c r="G89" s="29">
        <v>0</v>
      </c>
    </row>
    <row r="90" spans="1:7" ht="12.75">
      <c r="A90" s="10">
        <v>6340</v>
      </c>
      <c r="B90" s="10">
        <v>6340</v>
      </c>
      <c r="C90" s="3" t="s">
        <v>80</v>
      </c>
      <c r="D90" s="29"/>
      <c r="E90" s="29"/>
      <c r="F90" s="29"/>
      <c r="G90" s="29">
        <v>220000</v>
      </c>
    </row>
    <row r="91" spans="1:7" ht="12.75">
      <c r="A91" s="10">
        <v>6360</v>
      </c>
      <c r="B91" s="10">
        <v>6360</v>
      </c>
      <c r="C91" s="3" t="s">
        <v>133</v>
      </c>
      <c r="D91" s="29"/>
      <c r="E91" s="29"/>
      <c r="F91" s="29"/>
      <c r="G91" s="29"/>
    </row>
    <row r="92" spans="1:7" ht="12.75">
      <c r="A92" s="10">
        <v>6420</v>
      </c>
      <c r="B92" s="10">
        <v>6420</v>
      </c>
      <c r="C92" s="3" t="s">
        <v>81</v>
      </c>
      <c r="D92" s="29"/>
      <c r="E92" s="29"/>
      <c r="F92" s="29"/>
      <c r="G92" s="29"/>
    </row>
    <row r="93" spans="1:7" ht="12.75">
      <c r="A93" s="10">
        <v>6500</v>
      </c>
      <c r="B93" s="10">
        <v>6500</v>
      </c>
      <c r="C93" s="3" t="s">
        <v>82</v>
      </c>
      <c r="D93" s="29"/>
      <c r="E93" s="29"/>
      <c r="F93" s="29"/>
      <c r="G93" s="29"/>
    </row>
    <row r="94" spans="1:7" ht="12.75">
      <c r="A94" s="10">
        <v>6600</v>
      </c>
      <c r="B94" s="10">
        <v>6600</v>
      </c>
      <c r="C94" s="3" t="s">
        <v>85</v>
      </c>
      <c r="D94" s="29"/>
      <c r="E94" s="29"/>
      <c r="F94" s="29"/>
      <c r="G94" s="29"/>
    </row>
    <row r="95" spans="1:7" ht="12.75">
      <c r="A95" s="10">
        <v>6620</v>
      </c>
      <c r="B95" s="10">
        <v>6620</v>
      </c>
      <c r="C95" s="3" t="s">
        <v>86</v>
      </c>
      <c r="D95" s="29"/>
      <c r="E95" s="29"/>
      <c r="F95" s="29"/>
      <c r="G95" s="29"/>
    </row>
    <row r="96" spans="1:7" ht="12.75">
      <c r="A96" s="10">
        <v>6625</v>
      </c>
      <c r="B96" s="10">
        <v>6625</v>
      </c>
      <c r="C96" s="3" t="s">
        <v>87</v>
      </c>
      <c r="D96" s="29"/>
      <c r="E96" s="29"/>
      <c r="F96" s="29"/>
      <c r="G96" s="29"/>
    </row>
    <row r="97" spans="1:7" ht="12.75">
      <c r="A97" s="10">
        <v>6630</v>
      </c>
      <c r="B97" s="10">
        <v>6630</v>
      </c>
      <c r="C97" s="3" t="s">
        <v>88</v>
      </c>
      <c r="D97" s="29">
        <v>50000</v>
      </c>
      <c r="E97" s="29">
        <v>60000</v>
      </c>
      <c r="F97" s="29">
        <v>60000</v>
      </c>
      <c r="G97" s="29">
        <v>240000</v>
      </c>
    </row>
    <row r="98" spans="1:7" ht="12.75">
      <c r="A98" s="10">
        <v>6700</v>
      </c>
      <c r="B98" s="10">
        <v>6700</v>
      </c>
      <c r="C98" s="3" t="s">
        <v>89</v>
      </c>
      <c r="D98" s="29"/>
      <c r="E98" s="29"/>
      <c r="F98" s="29"/>
      <c r="G98" s="29"/>
    </row>
    <row r="99" spans="1:7" ht="12.75">
      <c r="A99" s="10">
        <v>6710</v>
      </c>
      <c r="B99" s="10">
        <v>6710</v>
      </c>
      <c r="C99" s="3" t="s">
        <v>90</v>
      </c>
      <c r="D99" s="29"/>
      <c r="E99" s="29"/>
      <c r="F99" s="29"/>
      <c r="G99" s="29"/>
    </row>
    <row r="100" spans="1:7" ht="12.75">
      <c r="A100" s="10">
        <v>6790</v>
      </c>
      <c r="B100" s="10">
        <v>6790</v>
      </c>
      <c r="C100" s="3" t="s">
        <v>91</v>
      </c>
      <c r="D100" s="29"/>
      <c r="E100" s="29"/>
      <c r="F100" s="29"/>
      <c r="G100" s="29"/>
    </row>
    <row r="101" spans="1:7" ht="12.75">
      <c r="A101" s="10">
        <v>6800</v>
      </c>
      <c r="B101" s="10">
        <v>6800</v>
      </c>
      <c r="C101" s="3" t="s">
        <v>92</v>
      </c>
      <c r="D101" s="29"/>
      <c r="E101" s="29"/>
      <c r="F101" s="29"/>
      <c r="G101" s="29"/>
    </row>
    <row r="102" spans="1:7" ht="12.75">
      <c r="A102" s="10">
        <v>6815</v>
      </c>
      <c r="B102" s="10">
        <v>6815</v>
      </c>
      <c r="C102" s="3" t="s">
        <v>93</v>
      </c>
      <c r="D102" s="29"/>
      <c r="E102" s="29"/>
      <c r="F102" s="29"/>
      <c r="G102" s="29"/>
    </row>
    <row r="103" spans="1:7" ht="12.75">
      <c r="A103" s="10">
        <v>6820</v>
      </c>
      <c r="B103" s="10">
        <v>6820</v>
      </c>
      <c r="C103" s="3" t="s">
        <v>94</v>
      </c>
      <c r="D103" s="29">
        <v>0</v>
      </c>
      <c r="E103" s="29">
        <v>0</v>
      </c>
      <c r="F103" s="29">
        <v>3000</v>
      </c>
      <c r="G103" s="29">
        <v>3000</v>
      </c>
    </row>
    <row r="104" spans="1:7" ht="12.75">
      <c r="A104" s="10">
        <v>6860</v>
      </c>
      <c r="B104" s="10">
        <v>6860</v>
      </c>
      <c r="C104" s="3" t="s">
        <v>95</v>
      </c>
      <c r="D104" s="29"/>
      <c r="E104" s="29"/>
      <c r="F104" s="29"/>
      <c r="G104" s="29"/>
    </row>
    <row r="105" spans="1:7" ht="12.75">
      <c r="A105" s="10">
        <v>6900</v>
      </c>
      <c r="B105" s="10">
        <v>6900</v>
      </c>
      <c r="C105" s="3" t="s">
        <v>96</v>
      </c>
      <c r="D105" s="29"/>
      <c r="E105" s="29"/>
      <c r="F105" s="29"/>
      <c r="G105" s="29"/>
    </row>
    <row r="106" spans="1:7" ht="12.75">
      <c r="A106" s="10">
        <v>6920</v>
      </c>
      <c r="B106" s="10">
        <v>6920</v>
      </c>
      <c r="C106" s="3" t="s">
        <v>97</v>
      </c>
      <c r="D106" s="29"/>
      <c r="E106" s="29"/>
      <c r="F106" s="29"/>
      <c r="G106" s="29"/>
    </row>
    <row r="107" spans="1:7" ht="12.75">
      <c r="A107" s="10">
        <v>6930</v>
      </c>
      <c r="B107" s="10">
        <v>6930</v>
      </c>
      <c r="C107" s="3" t="s">
        <v>98</v>
      </c>
      <c r="D107" s="29"/>
      <c r="E107" s="29"/>
      <c r="F107" s="29"/>
      <c r="G107" s="29"/>
    </row>
    <row r="108" spans="1:7" ht="12.75">
      <c r="A108" s="10">
        <v>6940</v>
      </c>
      <c r="B108" s="10">
        <v>6940</v>
      </c>
      <c r="C108" s="3" t="s">
        <v>99</v>
      </c>
      <c r="D108" s="29"/>
      <c r="E108" s="29"/>
      <c r="F108" s="29"/>
      <c r="G108" s="29"/>
    </row>
    <row r="109" spans="1:7" ht="12.75">
      <c r="A109" s="10">
        <v>7140</v>
      </c>
      <c r="B109" s="10">
        <v>7140</v>
      </c>
      <c r="C109" s="3" t="s">
        <v>101</v>
      </c>
      <c r="D109" s="29"/>
      <c r="E109" s="29"/>
      <c r="F109" s="29"/>
      <c r="G109" s="29"/>
    </row>
    <row r="110" spans="1:7" ht="12.75">
      <c r="A110" s="10">
        <v>7320</v>
      </c>
      <c r="B110" s="10">
        <v>7320</v>
      </c>
      <c r="C110" s="3" t="s">
        <v>102</v>
      </c>
      <c r="D110" s="29"/>
      <c r="E110" s="29"/>
      <c r="F110" s="29"/>
      <c r="G110" s="29"/>
    </row>
    <row r="111" spans="1:7" ht="12.75">
      <c r="A111" s="10">
        <v>7430</v>
      </c>
      <c r="B111" s="10">
        <v>7430</v>
      </c>
      <c r="C111" s="3" t="s">
        <v>104</v>
      </c>
      <c r="D111" s="29"/>
      <c r="E111" s="29"/>
      <c r="F111" s="29"/>
      <c r="G111" s="29"/>
    </row>
    <row r="112" spans="1:7" ht="12.75">
      <c r="A112" s="10">
        <v>7500</v>
      </c>
      <c r="B112" s="10">
        <v>7500</v>
      </c>
      <c r="C112" s="3" t="s">
        <v>105</v>
      </c>
      <c r="D112" s="29">
        <v>1000</v>
      </c>
      <c r="E112" s="29">
        <v>1000</v>
      </c>
      <c r="F112" s="29">
        <v>2000</v>
      </c>
      <c r="G112" s="29">
        <v>5000</v>
      </c>
    </row>
    <row r="113" spans="1:7" ht="12.75">
      <c r="A113" s="10">
        <v>7601</v>
      </c>
      <c r="B113" s="10">
        <v>7601</v>
      </c>
      <c r="C113" s="3" t="s">
        <v>106</v>
      </c>
      <c r="D113" s="29"/>
      <c r="E113" s="29"/>
      <c r="F113" s="29"/>
      <c r="G113" s="29"/>
    </row>
    <row r="114" spans="1:7" ht="12.75">
      <c r="A114" s="10">
        <v>7740</v>
      </c>
      <c r="B114" s="10">
        <v>7740</v>
      </c>
      <c r="C114" s="3" t="s">
        <v>107</v>
      </c>
      <c r="D114" s="29"/>
      <c r="E114" s="29"/>
      <c r="F114" s="29"/>
      <c r="G114" s="29"/>
    </row>
    <row r="115" spans="1:7" ht="12.75">
      <c r="A115" s="10">
        <v>7770</v>
      </c>
      <c r="B115" s="10">
        <v>7770</v>
      </c>
      <c r="C115" s="3" t="s">
        <v>108</v>
      </c>
      <c r="D115" s="29">
        <v>500</v>
      </c>
      <c r="E115" s="29">
        <v>500</v>
      </c>
      <c r="F115" s="29">
        <v>500</v>
      </c>
      <c r="G115" s="29">
        <v>1000</v>
      </c>
    </row>
    <row r="116" spans="1:7" ht="12.75">
      <c r="A116" s="10">
        <v>7780</v>
      </c>
      <c r="B116" s="10">
        <v>7780</v>
      </c>
      <c r="C116" s="3" t="s">
        <v>109</v>
      </c>
      <c r="D116" s="29"/>
      <c r="E116" s="29"/>
      <c r="F116" s="29"/>
      <c r="G116" s="29"/>
    </row>
    <row r="117" spans="1:7" ht="12.75">
      <c r="A117" s="10">
        <v>7790</v>
      </c>
      <c r="B117" s="10">
        <v>7790</v>
      </c>
      <c r="C117" s="3" t="s">
        <v>110</v>
      </c>
      <c r="D117" s="29"/>
      <c r="E117" s="29"/>
      <c r="F117" s="29"/>
      <c r="G117" s="29"/>
    </row>
    <row r="118" spans="1:7" ht="12.75">
      <c r="A118" s="10">
        <v>7791</v>
      </c>
      <c r="B118" s="10">
        <v>7791</v>
      </c>
      <c r="C118" s="3" t="s">
        <v>120</v>
      </c>
      <c r="D118" s="29"/>
      <c r="E118" s="29"/>
      <c r="F118" s="29"/>
      <c r="G118" s="29"/>
    </row>
    <row r="119" spans="1:7" ht="12.75">
      <c r="A119" s="10">
        <v>7795</v>
      </c>
      <c r="B119" s="10">
        <v>7795</v>
      </c>
      <c r="C119" s="3" t="s">
        <v>122</v>
      </c>
      <c r="D119" s="29">
        <v>2000</v>
      </c>
      <c r="E119" s="29">
        <v>2000</v>
      </c>
      <c r="F119" s="29">
        <v>2000</v>
      </c>
      <c r="G119" s="29">
        <v>2000</v>
      </c>
    </row>
    <row r="120" spans="1:7" ht="12.75">
      <c r="A120" s="10">
        <v>7796</v>
      </c>
      <c r="B120" s="10">
        <v>7796</v>
      </c>
      <c r="C120" s="3" t="s">
        <v>123</v>
      </c>
      <c r="D120" s="29"/>
      <c r="E120" s="29"/>
      <c r="F120" s="29"/>
      <c r="G120" s="29"/>
    </row>
    <row r="121" spans="1:7" ht="12.75">
      <c r="A121" s="10">
        <v>7797</v>
      </c>
      <c r="B121" s="10">
        <v>7797</v>
      </c>
      <c r="C121" s="3" t="s">
        <v>124</v>
      </c>
      <c r="D121" s="29">
        <v>3000</v>
      </c>
      <c r="E121" s="29">
        <v>3000</v>
      </c>
      <c r="F121" s="29">
        <v>3000</v>
      </c>
      <c r="G121" s="29">
        <v>3000</v>
      </c>
    </row>
    <row r="122" spans="1:7" ht="12.75">
      <c r="A122" s="10">
        <v>7798</v>
      </c>
      <c r="B122" s="10">
        <v>7798</v>
      </c>
      <c r="C122" s="3" t="s">
        <v>126</v>
      </c>
      <c r="D122" s="29"/>
      <c r="E122" s="29"/>
      <c r="F122" s="29"/>
      <c r="G122" s="29"/>
    </row>
    <row r="123" spans="1:7" ht="12.75">
      <c r="A123" s="10">
        <v>7830</v>
      </c>
      <c r="B123" s="10">
        <v>7830</v>
      </c>
      <c r="C123" s="3" t="s">
        <v>111</v>
      </c>
      <c r="D123" s="29"/>
      <c r="E123" s="29"/>
      <c r="F123" s="29"/>
      <c r="G123" s="29"/>
    </row>
    <row r="124" spans="1:7" ht="12.75">
      <c r="A124" s="10">
        <v>7990</v>
      </c>
      <c r="B124" s="10">
        <v>7990</v>
      </c>
      <c r="C124" s="3" t="s">
        <v>112</v>
      </c>
      <c r="D124" s="29"/>
      <c r="E124" s="29"/>
      <c r="F124" s="29"/>
      <c r="G124" s="29"/>
    </row>
    <row r="125" spans="1:7" ht="12.75">
      <c r="A125" s="10"/>
      <c r="B125" s="10"/>
      <c r="C125" s="3"/>
      <c r="D125" s="29"/>
      <c r="E125" s="29"/>
      <c r="F125" s="29"/>
      <c r="G125" s="29"/>
    </row>
    <row r="126" spans="1:7" ht="12.75">
      <c r="A126" s="9"/>
      <c r="B126" s="9"/>
      <c r="C126" s="7" t="s">
        <v>6</v>
      </c>
      <c r="D126" s="39">
        <f>SUM(D88:D125)</f>
        <v>56500</v>
      </c>
      <c r="E126" s="39">
        <f>SUM(E88:E125)</f>
        <v>66500</v>
      </c>
      <c r="F126" s="39">
        <f>SUM(F88:F125)</f>
        <v>70500</v>
      </c>
      <c r="G126" s="39">
        <f>SUM(G88:G125)</f>
        <v>474000</v>
      </c>
    </row>
    <row r="127" spans="1:7" ht="12.75">
      <c r="A127" s="9"/>
      <c r="B127" s="9"/>
      <c r="C127" s="7"/>
      <c r="D127" s="29"/>
      <c r="E127" s="29"/>
      <c r="F127" s="29"/>
      <c r="G127" s="29"/>
    </row>
    <row r="128" spans="1:7" ht="12.75">
      <c r="A128" s="10">
        <v>6000</v>
      </c>
      <c r="B128" s="10">
        <v>6000</v>
      </c>
      <c r="C128" s="3" t="s">
        <v>113</v>
      </c>
      <c r="D128" s="29"/>
      <c r="E128" s="29"/>
      <c r="F128" s="29"/>
      <c r="G128" s="29"/>
    </row>
    <row r="129" spans="1:7" ht="12.75">
      <c r="A129" s="10">
        <v>6010</v>
      </c>
      <c r="B129" s="10">
        <v>6010</v>
      </c>
      <c r="C129" s="3" t="s">
        <v>114</v>
      </c>
      <c r="D129" s="29">
        <v>12000</v>
      </c>
      <c r="E129" s="29">
        <v>24000</v>
      </c>
      <c r="F129" s="29">
        <v>36000</v>
      </c>
      <c r="G129" s="29">
        <v>48000</v>
      </c>
    </row>
    <row r="130" spans="1:7" ht="12.75">
      <c r="A130" s="9"/>
      <c r="B130" s="9"/>
      <c r="C130" s="7" t="s">
        <v>10</v>
      </c>
      <c r="D130" s="39">
        <f>SUM(D128:D129)</f>
        <v>12000</v>
      </c>
      <c r="E130" s="39">
        <f>SUM(E128:E129)</f>
        <v>24000</v>
      </c>
      <c r="F130" s="39">
        <f>SUM(F128:F129)</f>
        <v>36000</v>
      </c>
      <c r="G130" s="39">
        <f>SUM(G128:G129)</f>
        <v>48000</v>
      </c>
    </row>
    <row r="131" spans="1:7" ht="12.75">
      <c r="A131" s="10"/>
      <c r="B131" s="10"/>
      <c r="C131" s="3"/>
      <c r="D131" s="29"/>
      <c r="E131" s="29"/>
      <c r="F131" s="29"/>
      <c r="G131" s="29"/>
    </row>
    <row r="132" spans="1:7" ht="13.5" customHeight="1">
      <c r="A132" s="9"/>
      <c r="B132" s="9"/>
      <c r="C132" s="7" t="s">
        <v>2</v>
      </c>
      <c r="D132" s="39">
        <f>D37-D61-D86-D126-D130</f>
        <v>7940</v>
      </c>
      <c r="E132" s="39">
        <f>E37-E61-E86-E126-E130</f>
        <v>-39060</v>
      </c>
      <c r="F132" s="39">
        <f>F37-F61-F86-F126-F130</f>
        <v>-49060</v>
      </c>
      <c r="G132" s="39">
        <f>G37-G61-G86-G126-G130</f>
        <v>30400</v>
      </c>
    </row>
    <row r="133" spans="1:7" ht="13.5" customHeight="1">
      <c r="A133" s="10"/>
      <c r="B133" s="10"/>
      <c r="C133" s="3"/>
      <c r="D133" s="29"/>
      <c r="E133" s="29"/>
      <c r="F133" s="29"/>
      <c r="G133" s="29"/>
    </row>
    <row r="134" spans="1:7" ht="13.5" customHeight="1">
      <c r="A134" s="10">
        <v>8050</v>
      </c>
      <c r="B134" s="10">
        <v>8050</v>
      </c>
      <c r="C134" s="3" t="s">
        <v>7</v>
      </c>
      <c r="D134" s="48"/>
      <c r="E134" s="48"/>
      <c r="F134" s="48"/>
      <c r="G134" s="48"/>
    </row>
    <row r="135" spans="1:7" ht="13.5" customHeight="1">
      <c r="A135" s="10">
        <v>8070</v>
      </c>
      <c r="B135" s="10">
        <v>8070</v>
      </c>
      <c r="C135" s="3" t="s">
        <v>27</v>
      </c>
      <c r="D135" s="29"/>
      <c r="E135" s="29"/>
      <c r="F135" s="29"/>
      <c r="G135" s="29"/>
    </row>
    <row r="136" spans="1:7" ht="13.5" customHeight="1">
      <c r="A136" s="10">
        <v>8150</v>
      </c>
      <c r="B136" s="10">
        <v>8150</v>
      </c>
      <c r="C136" s="3" t="s">
        <v>115</v>
      </c>
      <c r="D136" s="29"/>
      <c r="E136" s="29"/>
      <c r="F136" s="29"/>
      <c r="G136" s="29"/>
    </row>
    <row r="137" spans="1:7" ht="13.5" customHeight="1">
      <c r="A137" s="9"/>
      <c r="B137" s="9"/>
      <c r="C137" s="7" t="s">
        <v>17</v>
      </c>
      <c r="D137" s="39">
        <f>SUM(D134:D136)</f>
        <v>0</v>
      </c>
      <c r="E137" s="39">
        <f>SUM(E134:E136)</f>
        <v>0</v>
      </c>
      <c r="F137" s="39">
        <f>SUM(F134:F136)</f>
        <v>0</v>
      </c>
      <c r="G137" s="39">
        <f>SUM(G134:G136)</f>
        <v>0</v>
      </c>
    </row>
    <row r="138" spans="1:7" ht="12.75">
      <c r="A138" s="10"/>
      <c r="B138" s="10"/>
      <c r="C138" s="3"/>
      <c r="D138" s="29"/>
      <c r="E138" s="29"/>
      <c r="F138" s="29"/>
      <c r="G138" s="29"/>
    </row>
    <row r="139" spans="1:7" ht="12.75">
      <c r="A139" s="9"/>
      <c r="B139" s="9"/>
      <c r="C139" s="8" t="s">
        <v>8</v>
      </c>
      <c r="D139" s="40">
        <f>D132-D137</f>
        <v>7940</v>
      </c>
      <c r="E139" s="40">
        <f>E132-E137</f>
        <v>-39060</v>
      </c>
      <c r="F139" s="40">
        <f>F132-F137</f>
        <v>-49060</v>
      </c>
      <c r="G139" s="40">
        <f>G132-G137</f>
        <v>30400</v>
      </c>
    </row>
    <row r="140" spans="4:7" ht="15.75" customHeight="1">
      <c r="D140" s="27"/>
      <c r="E140" s="27"/>
      <c r="F140" s="27"/>
      <c r="G140" s="27"/>
    </row>
    <row r="141" spans="4:7" ht="12.75">
      <c r="D141" s="23"/>
      <c r="E141" s="23"/>
      <c r="F141" s="23"/>
      <c r="G141" s="23"/>
    </row>
    <row r="142" spans="4:7" ht="12.75">
      <c r="D142" s="23"/>
      <c r="E142" s="23"/>
      <c r="F142" s="23"/>
      <c r="G142" s="23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45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</cols>
  <sheetData>
    <row r="1" ht="15">
      <c r="C1" s="1" t="s">
        <v>117</v>
      </c>
    </row>
    <row r="2" ht="15">
      <c r="C2" s="1"/>
    </row>
    <row r="3" spans="3:7" ht="15">
      <c r="C3" s="1" t="s">
        <v>18</v>
      </c>
      <c r="D3" s="44" t="s">
        <v>135</v>
      </c>
      <c r="E3" s="44"/>
      <c r="F3" s="44"/>
      <c r="G3" s="44"/>
    </row>
    <row r="4" ht="15">
      <c r="C4" s="1"/>
    </row>
    <row r="5" spans="4:7" ht="12.75">
      <c r="D5" s="18" t="s">
        <v>134</v>
      </c>
      <c r="E5" s="18" t="s">
        <v>134</v>
      </c>
      <c r="F5" s="18" t="s">
        <v>134</v>
      </c>
      <c r="G5" s="18" t="s">
        <v>134</v>
      </c>
    </row>
    <row r="6" spans="1:7" ht="12.75">
      <c r="A6" s="5"/>
      <c r="B6" s="6"/>
      <c r="C6" s="4" t="s">
        <v>0</v>
      </c>
      <c r="D6" s="19" t="s">
        <v>32</v>
      </c>
      <c r="E6" s="19" t="s">
        <v>33</v>
      </c>
      <c r="F6" s="19" t="s">
        <v>34</v>
      </c>
      <c r="G6" s="19" t="s">
        <v>35</v>
      </c>
    </row>
    <row r="7" spans="1:7" ht="12.75">
      <c r="A7" s="10"/>
      <c r="B7" s="10"/>
      <c r="C7" s="3"/>
      <c r="D7" s="29"/>
      <c r="E7" s="29"/>
      <c r="F7" s="29"/>
      <c r="G7" s="29"/>
    </row>
    <row r="8" spans="1:7" ht="12.75">
      <c r="A8" s="10">
        <v>3100</v>
      </c>
      <c r="B8" s="10">
        <v>3100</v>
      </c>
      <c r="C8" s="3" t="s">
        <v>36</v>
      </c>
      <c r="D8" s="29"/>
      <c r="E8" s="29"/>
      <c r="F8" s="29"/>
      <c r="G8" s="29"/>
    </row>
    <row r="9" spans="1:7" ht="12.75">
      <c r="A9" s="10">
        <v>3120</v>
      </c>
      <c r="B9" s="10">
        <v>3120</v>
      </c>
      <c r="C9" s="3" t="s">
        <v>37</v>
      </c>
      <c r="D9" s="29"/>
      <c r="E9" s="29"/>
      <c r="F9" s="29"/>
      <c r="G9" s="29"/>
    </row>
    <row r="10" spans="1:7" ht="12.75">
      <c r="A10" s="10">
        <v>3125</v>
      </c>
      <c r="B10" s="10">
        <v>3125</v>
      </c>
      <c r="C10" s="3" t="s">
        <v>38</v>
      </c>
      <c r="D10" s="29"/>
      <c r="E10" s="29"/>
      <c r="F10" s="29"/>
      <c r="G10" s="29"/>
    </row>
    <row r="11" spans="1:7" ht="12.75">
      <c r="A11" s="10">
        <v>3130</v>
      </c>
      <c r="B11" s="10">
        <v>3130</v>
      </c>
      <c r="C11" s="3" t="s">
        <v>39</v>
      </c>
      <c r="D11" s="29"/>
      <c r="E11" s="29"/>
      <c r="F11" s="29"/>
      <c r="G11" s="29"/>
    </row>
    <row r="12" spans="1:7" ht="12.75">
      <c r="A12" s="10">
        <v>3200</v>
      </c>
      <c r="B12" s="10">
        <v>3200</v>
      </c>
      <c r="C12" s="3" t="s">
        <v>40</v>
      </c>
      <c r="D12" s="29"/>
      <c r="E12" s="29"/>
      <c r="F12" s="29"/>
      <c r="G12" s="29"/>
    </row>
    <row r="13" spans="1:7" ht="12.75">
      <c r="A13" s="10">
        <v>3210</v>
      </c>
      <c r="B13" s="10">
        <v>3210</v>
      </c>
      <c r="C13" s="3" t="s">
        <v>41</v>
      </c>
      <c r="D13" s="29">
        <v>5400</v>
      </c>
      <c r="E13" s="29">
        <v>5400</v>
      </c>
      <c r="F13" s="29">
        <v>5400</v>
      </c>
      <c r="G13" s="29">
        <v>5400</v>
      </c>
    </row>
    <row r="14" spans="1:7" ht="12.75">
      <c r="A14" s="10">
        <v>3215</v>
      </c>
      <c r="B14" s="10">
        <v>3215</v>
      </c>
      <c r="C14" s="3" t="s">
        <v>42</v>
      </c>
      <c r="D14" s="29"/>
      <c r="E14" s="29"/>
      <c r="F14" s="29"/>
      <c r="G14" s="29"/>
    </row>
    <row r="15" spans="1:7" ht="12.75">
      <c r="A15" s="10">
        <v>3217</v>
      </c>
      <c r="B15" s="10">
        <v>3217</v>
      </c>
      <c r="C15" s="3" t="s">
        <v>43</v>
      </c>
      <c r="D15" s="29"/>
      <c r="E15" s="29"/>
      <c r="F15" s="29"/>
      <c r="G15" s="29"/>
    </row>
    <row r="16" spans="1:7" ht="12.75">
      <c r="A16" s="10">
        <v>3218</v>
      </c>
      <c r="B16" s="10">
        <v>3218</v>
      </c>
      <c r="C16" s="3" t="s">
        <v>44</v>
      </c>
      <c r="D16" s="29"/>
      <c r="E16" s="29"/>
      <c r="F16" s="29"/>
      <c r="G16" s="29"/>
    </row>
    <row r="17" spans="1:7" ht="12.75">
      <c r="A17" s="10">
        <v>3220</v>
      </c>
      <c r="B17" s="10">
        <v>3220</v>
      </c>
      <c r="C17" s="3" t="s">
        <v>45</v>
      </c>
      <c r="D17" s="29"/>
      <c r="E17" s="29"/>
      <c r="F17" s="29"/>
      <c r="G17" s="29"/>
    </row>
    <row r="18" spans="1:7" ht="12.75">
      <c r="A18" s="10">
        <v>3320</v>
      </c>
      <c r="B18" s="10">
        <v>3320</v>
      </c>
      <c r="C18" s="3" t="s">
        <v>46</v>
      </c>
      <c r="D18" s="29"/>
      <c r="E18" s="29"/>
      <c r="F18" s="29"/>
      <c r="G18" s="29"/>
    </row>
    <row r="19" spans="1:7" ht="12.75">
      <c r="A19" s="10">
        <v>3321</v>
      </c>
      <c r="B19" s="10">
        <v>3321</v>
      </c>
      <c r="C19" s="3" t="s">
        <v>47</v>
      </c>
      <c r="D19" s="29"/>
      <c r="E19" s="29"/>
      <c r="F19" s="29"/>
      <c r="G19" s="29"/>
    </row>
    <row r="20" spans="1:7" ht="12.75">
      <c r="A20" s="10">
        <v>3325</v>
      </c>
      <c r="B20" s="10">
        <v>3325</v>
      </c>
      <c r="C20" s="3" t="s">
        <v>15</v>
      </c>
      <c r="D20" s="29">
        <v>800</v>
      </c>
      <c r="E20" s="29">
        <v>800</v>
      </c>
      <c r="F20" s="29">
        <v>800</v>
      </c>
      <c r="G20" s="29">
        <v>1600</v>
      </c>
    </row>
    <row r="21" spans="1:7" ht="12.75">
      <c r="A21" s="10">
        <v>3350</v>
      </c>
      <c r="B21" s="10">
        <v>3350</v>
      </c>
      <c r="C21" s="3" t="s">
        <v>48</v>
      </c>
      <c r="D21" s="29"/>
      <c r="E21" s="29"/>
      <c r="F21" s="29"/>
      <c r="G21" s="29"/>
    </row>
    <row r="22" spans="1:7" ht="12.75">
      <c r="A22" s="10">
        <v>3360</v>
      </c>
      <c r="B22" s="10">
        <v>3360</v>
      </c>
      <c r="C22" s="3" t="s">
        <v>49</v>
      </c>
      <c r="D22" s="29"/>
      <c r="E22" s="29"/>
      <c r="F22" s="29"/>
      <c r="G22" s="29"/>
    </row>
    <row r="23" spans="1:7" ht="12.75">
      <c r="A23" s="10">
        <v>3440</v>
      </c>
      <c r="B23" s="10">
        <v>3440</v>
      </c>
      <c r="C23" s="3" t="s">
        <v>19</v>
      </c>
      <c r="D23" s="29"/>
      <c r="E23" s="29"/>
      <c r="F23" s="29"/>
      <c r="G23" s="29"/>
    </row>
    <row r="24" spans="1:7" ht="12.75">
      <c r="A24" s="10">
        <v>3500</v>
      </c>
      <c r="B24" s="10">
        <v>3500</v>
      </c>
      <c r="C24" s="3" t="s">
        <v>16</v>
      </c>
      <c r="D24" s="29"/>
      <c r="E24" s="29"/>
      <c r="F24" s="29"/>
      <c r="G24" s="29"/>
    </row>
    <row r="25" spans="1:7" ht="12.75">
      <c r="A25" s="10">
        <v>3605</v>
      </c>
      <c r="B25" s="10">
        <v>3605</v>
      </c>
      <c r="C25" s="3" t="s">
        <v>50</v>
      </c>
      <c r="D25" s="29"/>
      <c r="E25" s="29"/>
      <c r="F25" s="29"/>
      <c r="G25" s="29"/>
    </row>
    <row r="26" spans="1:7" ht="12.75">
      <c r="A26" s="10">
        <v>3610</v>
      </c>
      <c r="B26" s="10">
        <v>3610</v>
      </c>
      <c r="C26" s="3" t="s">
        <v>51</v>
      </c>
      <c r="D26" s="29"/>
      <c r="E26" s="29"/>
      <c r="F26" s="29"/>
      <c r="G26" s="29"/>
    </row>
    <row r="27" spans="1:7" ht="12.75">
      <c r="A27" s="10"/>
      <c r="B27" s="10"/>
      <c r="C27" s="7" t="s">
        <v>3</v>
      </c>
      <c r="D27" s="38">
        <f>SUM(D7:D26)</f>
        <v>6200</v>
      </c>
      <c r="E27" s="38">
        <f>SUM(E7:E26)</f>
        <v>6200</v>
      </c>
      <c r="F27" s="38">
        <f>SUM(F7:F26)</f>
        <v>6200</v>
      </c>
      <c r="G27" s="38">
        <f>SUM(G7:G26)</f>
        <v>7000</v>
      </c>
    </row>
    <row r="28" spans="1:7" ht="12.75">
      <c r="A28" s="10"/>
      <c r="B28" s="10"/>
      <c r="C28" s="3"/>
      <c r="D28" s="29"/>
      <c r="E28" s="29"/>
      <c r="F28" s="29"/>
      <c r="G28" s="29"/>
    </row>
    <row r="29" spans="1:7" ht="12.75">
      <c r="A29" s="10">
        <v>3240</v>
      </c>
      <c r="B29" s="10">
        <v>3240</v>
      </c>
      <c r="C29" s="3" t="s">
        <v>52</v>
      </c>
      <c r="D29" s="29">
        <v>10000</v>
      </c>
      <c r="E29" s="29">
        <v>20000</v>
      </c>
      <c r="F29" s="29">
        <v>30000</v>
      </c>
      <c r="G29" s="29">
        <v>40000</v>
      </c>
    </row>
    <row r="30" spans="1:7" ht="12.75">
      <c r="A30" s="10">
        <v>3441</v>
      </c>
      <c r="B30" s="10">
        <v>3441</v>
      </c>
      <c r="C30" s="3" t="s">
        <v>53</v>
      </c>
      <c r="D30" s="29"/>
      <c r="E30" s="29"/>
      <c r="F30" s="29"/>
      <c r="G30" s="29">
        <v>2200</v>
      </c>
    </row>
    <row r="31" spans="1:7" ht="12.75">
      <c r="A31" s="10">
        <v>3461</v>
      </c>
      <c r="B31" s="10">
        <v>3461</v>
      </c>
      <c r="C31" s="3" t="s">
        <v>54</v>
      </c>
      <c r="D31" s="29"/>
      <c r="E31" s="29"/>
      <c r="F31" s="29">
        <v>12862</v>
      </c>
      <c r="G31" s="29">
        <v>12862</v>
      </c>
    </row>
    <row r="32" spans="1:7" ht="12.75">
      <c r="A32" s="10">
        <v>3630</v>
      </c>
      <c r="B32" s="10">
        <v>3630</v>
      </c>
      <c r="C32" s="3" t="s">
        <v>55</v>
      </c>
      <c r="D32" s="29"/>
      <c r="E32" s="29"/>
      <c r="F32" s="29"/>
      <c r="G32" s="29"/>
    </row>
    <row r="33" spans="1:7" ht="12.75">
      <c r="A33" s="10">
        <v>3800</v>
      </c>
      <c r="B33" s="10">
        <v>3800</v>
      </c>
      <c r="C33" s="3" t="s">
        <v>125</v>
      </c>
      <c r="D33" s="29"/>
      <c r="E33" s="29"/>
      <c r="F33" s="29"/>
      <c r="G33" s="29"/>
    </row>
    <row r="34" spans="1:7" ht="12.75">
      <c r="A34" s="10">
        <v>3990</v>
      </c>
      <c r="B34" s="10">
        <v>3990</v>
      </c>
      <c r="C34" s="3" t="s">
        <v>56</v>
      </c>
      <c r="D34" s="29"/>
      <c r="E34" s="29"/>
      <c r="F34" s="29"/>
      <c r="G34" s="29"/>
    </row>
    <row r="35" spans="1:7" ht="12.75">
      <c r="A35" s="10">
        <v>3995</v>
      </c>
      <c r="B35" s="10">
        <v>3995</v>
      </c>
      <c r="C35" s="3" t="s">
        <v>20</v>
      </c>
      <c r="D35" s="29"/>
      <c r="E35" s="29"/>
      <c r="F35" s="29"/>
      <c r="G35" s="29"/>
    </row>
    <row r="36" spans="1:7" ht="12.75">
      <c r="A36" s="10"/>
      <c r="B36" s="10"/>
      <c r="C36" s="7" t="s">
        <v>9</v>
      </c>
      <c r="D36" s="38">
        <f>SUM(D29:D35)</f>
        <v>10000</v>
      </c>
      <c r="E36" s="38">
        <f>SUM(E29:E35)</f>
        <v>20000</v>
      </c>
      <c r="F36" s="38">
        <f>SUM(F29:F35)</f>
        <v>42862</v>
      </c>
      <c r="G36" s="38">
        <f>SUM(G29:G35)</f>
        <v>55062</v>
      </c>
    </row>
    <row r="37" spans="1:7" ht="12.75">
      <c r="A37" s="9"/>
      <c r="B37" s="9"/>
      <c r="C37" s="7" t="s">
        <v>1</v>
      </c>
      <c r="D37" s="38">
        <f>D27+D36</f>
        <v>16200</v>
      </c>
      <c r="E37" s="38">
        <f>E27+E36</f>
        <v>26200</v>
      </c>
      <c r="F37" s="38">
        <f>F27+F36</f>
        <v>49062</v>
      </c>
      <c r="G37" s="38">
        <f>G27+G36</f>
        <v>62062</v>
      </c>
    </row>
    <row r="38" spans="1:7" ht="12.75">
      <c r="A38" s="10"/>
      <c r="B38" s="10"/>
      <c r="C38" s="3"/>
      <c r="D38" s="29"/>
      <c r="E38" s="29"/>
      <c r="F38" s="29"/>
      <c r="G38" s="29"/>
    </row>
    <row r="39" spans="1:7" ht="12.75">
      <c r="A39" s="10">
        <v>4220</v>
      </c>
      <c r="B39" s="10">
        <v>4220</v>
      </c>
      <c r="C39" s="3" t="s">
        <v>58</v>
      </c>
      <c r="D39" s="29"/>
      <c r="E39" s="29"/>
      <c r="F39" s="29"/>
      <c r="G39" s="29"/>
    </row>
    <row r="40" spans="1:7" ht="12.75">
      <c r="A40" s="10">
        <v>4221</v>
      </c>
      <c r="B40" s="10">
        <v>4221</v>
      </c>
      <c r="C40" s="3" t="s">
        <v>21</v>
      </c>
      <c r="D40" s="29"/>
      <c r="E40" s="29"/>
      <c r="F40" s="29"/>
      <c r="G40" s="29"/>
    </row>
    <row r="41" spans="1:7" ht="12.75">
      <c r="A41" s="10">
        <v>4230</v>
      </c>
      <c r="B41" s="10">
        <v>4230</v>
      </c>
      <c r="C41" s="3" t="s">
        <v>128</v>
      </c>
      <c r="D41" s="29"/>
      <c r="E41" s="29"/>
      <c r="F41" s="29"/>
      <c r="G41" s="29"/>
    </row>
    <row r="42" spans="1:7" ht="12.75">
      <c r="A42" s="10">
        <v>4241</v>
      </c>
      <c r="B42" s="10">
        <v>4241</v>
      </c>
      <c r="C42" s="3" t="s">
        <v>60</v>
      </c>
      <c r="D42" s="29"/>
      <c r="E42" s="29">
        <v>2000</v>
      </c>
      <c r="F42" s="29"/>
      <c r="G42" s="29">
        <v>4000</v>
      </c>
    </row>
    <row r="43" spans="1:7" ht="12.75">
      <c r="A43" s="10">
        <v>4247</v>
      </c>
      <c r="B43" s="10">
        <v>4247</v>
      </c>
      <c r="C43" s="3" t="s">
        <v>22</v>
      </c>
      <c r="D43" s="29"/>
      <c r="E43" s="29"/>
      <c r="F43" s="29"/>
      <c r="G43" s="29"/>
    </row>
    <row r="44" spans="1:7" ht="12.75">
      <c r="A44" s="10">
        <v>4280</v>
      </c>
      <c r="B44" s="10">
        <v>4280</v>
      </c>
      <c r="C44" s="3" t="s">
        <v>62</v>
      </c>
      <c r="D44" s="29"/>
      <c r="E44" s="29"/>
      <c r="F44" s="29"/>
      <c r="G44" s="29"/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29">
        <v>6000</v>
      </c>
      <c r="E46" s="29">
        <v>12000</v>
      </c>
      <c r="F46" s="29">
        <v>18000</v>
      </c>
      <c r="G46" s="29">
        <v>24000</v>
      </c>
    </row>
    <row r="47" spans="1:7" ht="12.75">
      <c r="A47" s="10">
        <v>6555</v>
      </c>
      <c r="B47" s="10">
        <v>6555</v>
      </c>
      <c r="C47" s="3" t="s">
        <v>84</v>
      </c>
      <c r="D47" s="29"/>
      <c r="E47" s="29"/>
      <c r="F47" s="29"/>
      <c r="G47" s="29"/>
    </row>
    <row r="48" spans="1:7" ht="12.75">
      <c r="A48" s="9"/>
      <c r="B48" s="9"/>
      <c r="C48" s="7" t="s">
        <v>29</v>
      </c>
      <c r="D48" s="38">
        <f>SUM(D39:D47)</f>
        <v>6000</v>
      </c>
      <c r="E48" s="38">
        <f>SUM(E39:E47)</f>
        <v>14000</v>
      </c>
      <c r="F48" s="38">
        <f>SUM(F39:F47)</f>
        <v>18000</v>
      </c>
      <c r="G48" s="38">
        <f>SUM(G39:G47)</f>
        <v>28000</v>
      </c>
    </row>
    <row r="49" spans="1:7" ht="12.75">
      <c r="A49" s="10"/>
      <c r="B49" s="10"/>
      <c r="C49" s="3"/>
      <c r="D49" s="29"/>
      <c r="E49" s="29"/>
      <c r="F49" s="29"/>
      <c r="G49" s="29"/>
    </row>
    <row r="50" spans="1:7" ht="12.75">
      <c r="A50" s="10">
        <v>4225</v>
      </c>
      <c r="B50" s="10">
        <v>4225</v>
      </c>
      <c r="C50" s="3" t="s">
        <v>129</v>
      </c>
      <c r="D50" s="29">
        <v>500</v>
      </c>
      <c r="E50" s="29">
        <v>1000</v>
      </c>
      <c r="F50" s="29">
        <v>1500</v>
      </c>
      <c r="G50" s="29">
        <v>2000</v>
      </c>
    </row>
    <row r="51" spans="1:7" ht="12.75">
      <c r="A51" s="10">
        <v>4228</v>
      </c>
      <c r="B51" s="10">
        <v>4228</v>
      </c>
      <c r="C51" s="3" t="s">
        <v>130</v>
      </c>
      <c r="D51" s="29"/>
      <c r="E51" s="29"/>
      <c r="F51" s="29"/>
      <c r="G51" s="29"/>
    </row>
    <row r="52" spans="1:7" ht="12.75">
      <c r="A52" s="10">
        <v>4331</v>
      </c>
      <c r="B52" s="10">
        <v>4331</v>
      </c>
      <c r="C52" s="3" t="s">
        <v>64</v>
      </c>
      <c r="D52" s="29"/>
      <c r="E52" s="29"/>
      <c r="F52" s="29"/>
      <c r="G52" s="29"/>
    </row>
    <row r="53" spans="1:7" ht="12.75">
      <c r="A53" s="10">
        <v>7400</v>
      </c>
      <c r="B53" s="10">
        <v>7400</v>
      </c>
      <c r="C53" s="3" t="s">
        <v>103</v>
      </c>
      <c r="D53" s="29"/>
      <c r="E53" s="29"/>
      <c r="F53" s="29"/>
      <c r="G53" s="29"/>
    </row>
    <row r="54" spans="1:7" ht="12.75">
      <c r="A54" s="9"/>
      <c r="B54" s="9"/>
      <c r="C54" s="7" t="s">
        <v>30</v>
      </c>
      <c r="D54" s="38">
        <f>SUM(D50:D53)</f>
        <v>500</v>
      </c>
      <c r="E54" s="38">
        <f>SUM(E50:E53)</f>
        <v>1000</v>
      </c>
      <c r="F54" s="38">
        <f>SUM(F50:F53)</f>
        <v>1500</v>
      </c>
      <c r="G54" s="38">
        <f>SUM(G50:G53)</f>
        <v>2000</v>
      </c>
    </row>
    <row r="55" spans="1:7" ht="12.75">
      <c r="A55" s="10"/>
      <c r="B55" s="10"/>
      <c r="C55" s="3"/>
      <c r="D55" s="29"/>
      <c r="E55" s="29"/>
      <c r="F55" s="29"/>
      <c r="G55" s="29"/>
    </row>
    <row r="56" spans="1:7" ht="12.75">
      <c r="A56" s="10">
        <v>4300</v>
      </c>
      <c r="B56" s="10">
        <v>4300</v>
      </c>
      <c r="C56" s="3" t="s">
        <v>63</v>
      </c>
      <c r="D56" s="29"/>
      <c r="E56" s="29"/>
      <c r="F56" s="29"/>
      <c r="G56" s="29"/>
    </row>
    <row r="57" spans="1:7" ht="12.75">
      <c r="A57" s="10">
        <v>4400</v>
      </c>
      <c r="B57" s="10">
        <v>4400</v>
      </c>
      <c r="C57" s="3" t="s">
        <v>131</v>
      </c>
      <c r="D57" s="29">
        <v>1500</v>
      </c>
      <c r="E57" s="29">
        <v>1500</v>
      </c>
      <c r="F57" s="29">
        <v>1500</v>
      </c>
      <c r="G57" s="29">
        <v>1500</v>
      </c>
    </row>
    <row r="58" spans="1:7" ht="12.75">
      <c r="A58" s="10">
        <v>4990</v>
      </c>
      <c r="B58" s="10">
        <v>4990</v>
      </c>
      <c r="C58" s="3" t="s">
        <v>65</v>
      </c>
      <c r="D58" s="29"/>
      <c r="E58" s="29"/>
      <c r="F58" s="29"/>
      <c r="G58" s="29"/>
    </row>
    <row r="59" spans="1:7" ht="12.75">
      <c r="A59" s="9"/>
      <c r="B59" s="9"/>
      <c r="C59" s="7" t="s">
        <v>31</v>
      </c>
      <c r="D59" s="38">
        <f>SUM(D56:D58)</f>
        <v>1500</v>
      </c>
      <c r="E59" s="38">
        <f>SUM(E56:E58)</f>
        <v>1500</v>
      </c>
      <c r="F59" s="38">
        <f>SUM(F56:F58)</f>
        <v>1500</v>
      </c>
      <c r="G59" s="38">
        <f>SUM(G56:G58)</f>
        <v>1500</v>
      </c>
    </row>
    <row r="60" spans="1:7" ht="12.75">
      <c r="A60" s="10"/>
      <c r="B60" s="10"/>
      <c r="C60" s="3"/>
      <c r="D60" s="29"/>
      <c r="E60" s="29"/>
      <c r="F60" s="29"/>
      <c r="G60" s="29"/>
    </row>
    <row r="61" spans="1:7" ht="12.75">
      <c r="A61" s="9"/>
      <c r="B61" s="9"/>
      <c r="C61" s="7" t="s">
        <v>4</v>
      </c>
      <c r="D61" s="38">
        <f>SUM(D48,D54,D59)</f>
        <v>8000</v>
      </c>
      <c r="E61" s="38">
        <f>SUM(E48,E54,E59)</f>
        <v>16500</v>
      </c>
      <c r="F61" s="38">
        <f>SUM(F48,F54,F59)</f>
        <v>21000</v>
      </c>
      <c r="G61" s="38">
        <f>SUM(G48,G54,G59)</f>
        <v>31500</v>
      </c>
    </row>
    <row r="62" spans="1:7" ht="12.75">
      <c r="A62" s="10"/>
      <c r="B62" s="10"/>
      <c r="C62" s="3"/>
      <c r="D62" s="29"/>
      <c r="E62" s="29"/>
      <c r="F62" s="29"/>
      <c r="G62" s="29"/>
    </row>
    <row r="63" spans="1:7" ht="12.75">
      <c r="A63" s="10">
        <v>4240</v>
      </c>
      <c r="B63" s="10">
        <v>4240</v>
      </c>
      <c r="C63" s="3" t="s">
        <v>59</v>
      </c>
      <c r="D63" s="29"/>
      <c r="E63" s="29"/>
      <c r="F63" s="29"/>
      <c r="G63" s="29"/>
    </row>
    <row r="64" spans="1:7" ht="12.75">
      <c r="A64" s="10">
        <v>4250</v>
      </c>
      <c r="B64" s="10">
        <v>4250</v>
      </c>
      <c r="C64" s="3" t="s">
        <v>61</v>
      </c>
      <c r="D64" s="29"/>
      <c r="E64" s="29"/>
      <c r="F64" s="29"/>
      <c r="G64" s="29"/>
    </row>
    <row r="65" spans="1:7" ht="12.75">
      <c r="A65" s="10">
        <v>5000</v>
      </c>
      <c r="B65" s="10">
        <v>5000</v>
      </c>
      <c r="C65" s="3" t="s">
        <v>66</v>
      </c>
      <c r="D65" s="29"/>
      <c r="E65" s="29"/>
      <c r="F65" s="29"/>
      <c r="G65" s="29"/>
    </row>
    <row r="66" spans="1:7" ht="12.75">
      <c r="A66" s="10">
        <v>5006</v>
      </c>
      <c r="B66" s="10">
        <v>5006</v>
      </c>
      <c r="C66" s="3" t="s">
        <v>121</v>
      </c>
      <c r="D66" s="29"/>
      <c r="E66" s="29"/>
      <c r="F66" s="29"/>
      <c r="G66" s="29"/>
    </row>
    <row r="67" spans="1:7" ht="12.75">
      <c r="A67" s="10">
        <v>5007</v>
      </c>
      <c r="B67" s="10">
        <v>5007</v>
      </c>
      <c r="C67" s="3" t="s">
        <v>28</v>
      </c>
      <c r="D67" s="29"/>
      <c r="E67" s="29"/>
      <c r="F67" s="29"/>
      <c r="G67" s="29"/>
    </row>
    <row r="68" spans="1:7" ht="12.75">
      <c r="A68" s="10">
        <v>5010</v>
      </c>
      <c r="B68" s="10">
        <v>5010</v>
      </c>
      <c r="C68" s="3" t="s">
        <v>67</v>
      </c>
      <c r="D68" s="29"/>
      <c r="E68" s="29"/>
      <c r="F68" s="29"/>
      <c r="G68" s="29"/>
    </row>
    <row r="69" spans="1:7" ht="12.75">
      <c r="A69" s="10">
        <v>5040</v>
      </c>
      <c r="B69" s="10">
        <v>5040</v>
      </c>
      <c r="C69" s="3" t="s">
        <v>132</v>
      </c>
      <c r="D69" s="29"/>
      <c r="E69" s="29"/>
      <c r="F69" s="29"/>
      <c r="G69" s="29"/>
    </row>
    <row r="70" spans="1:7" ht="12.75">
      <c r="A70" s="10">
        <v>5090</v>
      </c>
      <c r="B70" s="10">
        <v>5090</v>
      </c>
      <c r="C70" s="3" t="s">
        <v>68</v>
      </c>
      <c r="D70" s="29"/>
      <c r="E70" s="29"/>
      <c r="F70" s="29"/>
      <c r="G70" s="29"/>
    </row>
    <row r="71" spans="1:7" ht="12.75">
      <c r="A71" s="10">
        <v>5100</v>
      </c>
      <c r="B71" s="10">
        <v>5100</v>
      </c>
      <c r="C71" s="3" t="s">
        <v>23</v>
      </c>
      <c r="D71" s="29">
        <v>7000</v>
      </c>
      <c r="E71" s="29">
        <v>9000</v>
      </c>
      <c r="F71" s="29">
        <v>11000</v>
      </c>
      <c r="G71" s="29">
        <v>18000</v>
      </c>
    </row>
    <row r="72" spans="1:7" ht="12.75">
      <c r="A72" s="10">
        <v>5180</v>
      </c>
      <c r="B72" s="10">
        <v>5180</v>
      </c>
      <c r="C72" s="3" t="s">
        <v>69</v>
      </c>
      <c r="D72" s="29"/>
      <c r="E72" s="29"/>
      <c r="F72" s="29"/>
      <c r="G72" s="29"/>
    </row>
    <row r="73" spans="1:7" ht="12.75">
      <c r="A73" s="10">
        <v>5182</v>
      </c>
      <c r="B73" s="10">
        <v>5182</v>
      </c>
      <c r="C73" s="3" t="s">
        <v>70</v>
      </c>
      <c r="D73" s="29"/>
      <c r="E73" s="29"/>
      <c r="F73" s="29"/>
      <c r="G73" s="29"/>
    </row>
    <row r="74" spans="1:7" ht="12.75">
      <c r="A74" s="10">
        <v>5210</v>
      </c>
      <c r="B74" s="10">
        <v>5210</v>
      </c>
      <c r="C74" s="3" t="s">
        <v>71</v>
      </c>
      <c r="D74" s="29"/>
      <c r="E74" s="29"/>
      <c r="F74" s="29"/>
      <c r="G74" s="29"/>
    </row>
    <row r="75" spans="1:7" ht="12.75">
      <c r="A75" s="10">
        <v>5230</v>
      </c>
      <c r="B75" s="10">
        <v>5230</v>
      </c>
      <c r="C75" s="3" t="s">
        <v>24</v>
      </c>
      <c r="D75" s="29"/>
      <c r="E75" s="29"/>
      <c r="F75" s="29"/>
      <c r="G75" s="29"/>
    </row>
    <row r="76" spans="1:7" ht="12.75">
      <c r="A76" s="10">
        <v>5231</v>
      </c>
      <c r="B76" s="10">
        <v>5231</v>
      </c>
      <c r="C76" s="3" t="s">
        <v>25</v>
      </c>
      <c r="D76" s="29"/>
      <c r="E76" s="29"/>
      <c r="F76" s="29"/>
      <c r="G76" s="29"/>
    </row>
    <row r="77" spans="1:7" ht="12.75">
      <c r="A77" s="10">
        <v>5250</v>
      </c>
      <c r="B77" s="10">
        <v>5250</v>
      </c>
      <c r="C77" s="3" t="s">
        <v>72</v>
      </c>
      <c r="D77" s="29"/>
      <c r="E77" s="29"/>
      <c r="F77" s="29"/>
      <c r="G77" s="29"/>
    </row>
    <row r="78" spans="1:7" ht="12.75">
      <c r="A78" s="10">
        <v>5290</v>
      </c>
      <c r="B78" s="10">
        <v>5290</v>
      </c>
      <c r="C78" s="3" t="s">
        <v>73</v>
      </c>
      <c r="D78" s="29"/>
      <c r="E78" s="29"/>
      <c r="F78" s="29"/>
      <c r="G78" s="29"/>
    </row>
    <row r="79" spans="1:7" ht="12.75">
      <c r="A79" s="10">
        <v>5330</v>
      </c>
      <c r="B79" s="10">
        <v>5330</v>
      </c>
      <c r="C79" s="3" t="s">
        <v>74</v>
      </c>
      <c r="D79" s="29"/>
      <c r="E79" s="29"/>
      <c r="F79" s="29"/>
      <c r="G79" s="29"/>
    </row>
    <row r="80" spans="1:7" ht="12.75">
      <c r="A80" s="10">
        <v>5400</v>
      </c>
      <c r="B80" s="10">
        <v>5400</v>
      </c>
      <c r="C80" s="3" t="s">
        <v>75</v>
      </c>
      <c r="D80" s="29"/>
      <c r="E80" s="29"/>
      <c r="F80" s="29"/>
      <c r="G80" s="29"/>
    </row>
    <row r="81" spans="1:7" ht="12.75">
      <c r="A81" s="10">
        <v>5425</v>
      </c>
      <c r="B81" s="10">
        <v>5425</v>
      </c>
      <c r="C81" s="3" t="s">
        <v>76</v>
      </c>
      <c r="D81" s="29"/>
      <c r="E81" s="29"/>
      <c r="F81" s="29"/>
      <c r="G81" s="29"/>
    </row>
    <row r="82" spans="1:7" ht="12.75">
      <c r="A82" s="10">
        <v>5800</v>
      </c>
      <c r="B82" s="10">
        <v>5800</v>
      </c>
      <c r="C82" s="3" t="s">
        <v>26</v>
      </c>
      <c r="D82" s="29"/>
      <c r="E82" s="29"/>
      <c r="F82" s="29"/>
      <c r="G82" s="29"/>
    </row>
    <row r="83" spans="1:7" ht="12.75">
      <c r="A83" s="10">
        <v>5950</v>
      </c>
      <c r="B83" s="10">
        <v>5950</v>
      </c>
      <c r="C83" s="12" t="s">
        <v>77</v>
      </c>
      <c r="D83" s="29"/>
      <c r="E83" s="29"/>
      <c r="F83" s="29"/>
      <c r="G83" s="29"/>
    </row>
    <row r="84" spans="1:7" ht="12.75">
      <c r="A84" s="10">
        <v>5990</v>
      </c>
      <c r="B84" s="10">
        <v>5990</v>
      </c>
      <c r="C84" s="3" t="s">
        <v>78</v>
      </c>
      <c r="D84" s="29"/>
      <c r="E84" s="29"/>
      <c r="F84" s="29"/>
      <c r="G84" s="29"/>
    </row>
    <row r="85" spans="1:7" ht="12.75">
      <c r="A85" s="10">
        <v>7100</v>
      </c>
      <c r="B85" s="10">
        <v>7100</v>
      </c>
      <c r="C85" s="3" t="s">
        <v>100</v>
      </c>
      <c r="D85" s="29"/>
      <c r="E85" s="29"/>
      <c r="F85" s="29"/>
      <c r="G85" s="29"/>
    </row>
    <row r="86" spans="1:7" ht="12.75">
      <c r="A86" s="9"/>
      <c r="B86" s="9"/>
      <c r="C86" s="7" t="s">
        <v>5</v>
      </c>
      <c r="D86" s="39">
        <f>SUM(D63:D85)</f>
        <v>7000</v>
      </c>
      <c r="E86" s="39">
        <f>SUM(E63:E85)</f>
        <v>9000</v>
      </c>
      <c r="F86" s="39">
        <f>SUM(F63:F85)</f>
        <v>11000</v>
      </c>
      <c r="G86" s="39">
        <f>SUM(G63:G85)</f>
        <v>18000</v>
      </c>
    </row>
    <row r="87" spans="1:7" ht="12.75">
      <c r="A87" s="10"/>
      <c r="B87" s="10"/>
      <c r="C87" s="3"/>
      <c r="D87" s="29"/>
      <c r="E87" s="29"/>
      <c r="F87" s="29"/>
      <c r="G87" s="29"/>
    </row>
    <row r="88" spans="1:7" ht="12.75">
      <c r="A88" s="10">
        <v>4120</v>
      </c>
      <c r="B88" s="10">
        <v>4120</v>
      </c>
      <c r="C88" s="3" t="s">
        <v>79</v>
      </c>
      <c r="D88" s="29"/>
      <c r="E88" s="29"/>
      <c r="F88" s="29"/>
      <c r="G88" s="29"/>
    </row>
    <row r="89" spans="1:7" ht="12.75">
      <c r="A89" s="10">
        <v>6320</v>
      </c>
      <c r="B89" s="10">
        <v>6320</v>
      </c>
      <c r="C89" s="3" t="s">
        <v>79</v>
      </c>
      <c r="D89" s="29"/>
      <c r="E89" s="29"/>
      <c r="F89" s="29"/>
      <c r="G89" s="29"/>
    </row>
    <row r="90" spans="1:7" ht="12.75">
      <c r="A90" s="10">
        <v>6340</v>
      </c>
      <c r="B90" s="10">
        <v>6340</v>
      </c>
      <c r="C90" s="3" t="s">
        <v>80</v>
      </c>
      <c r="D90" s="29"/>
      <c r="E90" s="29"/>
      <c r="F90" s="29"/>
      <c r="G90" s="29"/>
    </row>
    <row r="91" spans="1:7" ht="12.75">
      <c r="A91" s="10">
        <v>6360</v>
      </c>
      <c r="B91" s="10">
        <v>6360</v>
      </c>
      <c r="C91" s="3" t="s">
        <v>133</v>
      </c>
      <c r="D91" s="29"/>
      <c r="E91" s="29"/>
      <c r="F91" s="29"/>
      <c r="G91" s="29"/>
    </row>
    <row r="92" spans="1:7" ht="12.75">
      <c r="A92" s="10">
        <v>6420</v>
      </c>
      <c r="B92" s="10">
        <v>6420</v>
      </c>
      <c r="C92" s="3" t="s">
        <v>81</v>
      </c>
      <c r="D92" s="29"/>
      <c r="E92" s="29"/>
      <c r="F92" s="29"/>
      <c r="G92" s="29"/>
    </row>
    <row r="93" spans="1:7" ht="12.75">
      <c r="A93" s="10">
        <v>6500</v>
      </c>
      <c r="B93" s="10">
        <v>6500</v>
      </c>
      <c r="C93" s="3" t="s">
        <v>82</v>
      </c>
      <c r="D93" s="29"/>
      <c r="E93" s="29"/>
      <c r="F93" s="29"/>
      <c r="G93" s="29"/>
    </row>
    <row r="94" spans="1:7" ht="12.75">
      <c r="A94" s="10">
        <v>6600</v>
      </c>
      <c r="B94" s="10">
        <v>6600</v>
      </c>
      <c r="C94" s="3" t="s">
        <v>85</v>
      </c>
      <c r="D94" s="29"/>
      <c r="E94" s="29"/>
      <c r="F94" s="29"/>
      <c r="G94" s="29"/>
    </row>
    <row r="95" spans="1:7" ht="12.75">
      <c r="A95" s="10">
        <v>6620</v>
      </c>
      <c r="B95" s="10">
        <v>6620</v>
      </c>
      <c r="C95" s="3" t="s">
        <v>86</v>
      </c>
      <c r="D95" s="29"/>
      <c r="E95" s="29"/>
      <c r="F95" s="29"/>
      <c r="G95" s="29"/>
    </row>
    <row r="96" spans="1:7" ht="12.75">
      <c r="A96" s="10">
        <v>6625</v>
      </c>
      <c r="B96" s="10">
        <v>6625</v>
      </c>
      <c r="C96" s="3" t="s">
        <v>87</v>
      </c>
      <c r="D96" s="29"/>
      <c r="E96" s="29"/>
      <c r="F96" s="29"/>
      <c r="G96" s="29"/>
    </row>
    <row r="97" spans="1:7" ht="12.75">
      <c r="A97" s="10">
        <v>6630</v>
      </c>
      <c r="B97" s="10">
        <v>6630</v>
      </c>
      <c r="C97" s="3" t="s">
        <v>88</v>
      </c>
      <c r="D97" s="29">
        <v>1000</v>
      </c>
      <c r="E97" s="29">
        <v>1000</v>
      </c>
      <c r="F97" s="29">
        <v>1000</v>
      </c>
      <c r="G97" s="29">
        <v>1000</v>
      </c>
    </row>
    <row r="98" spans="1:7" ht="12.75">
      <c r="A98" s="10">
        <v>6700</v>
      </c>
      <c r="B98" s="10">
        <v>6700</v>
      </c>
      <c r="C98" s="3" t="s">
        <v>89</v>
      </c>
      <c r="D98" s="29"/>
      <c r="E98" s="29"/>
      <c r="F98" s="29"/>
      <c r="G98" s="29"/>
    </row>
    <row r="99" spans="1:7" ht="12.75">
      <c r="A99" s="10">
        <v>6710</v>
      </c>
      <c r="B99" s="10">
        <v>6710</v>
      </c>
      <c r="C99" s="3" t="s">
        <v>90</v>
      </c>
      <c r="D99" s="29"/>
      <c r="E99" s="29"/>
      <c r="F99" s="29"/>
      <c r="G99" s="29"/>
    </row>
    <row r="100" spans="1:7" ht="12.75">
      <c r="A100" s="10">
        <v>6790</v>
      </c>
      <c r="B100" s="10">
        <v>6790</v>
      </c>
      <c r="C100" s="3" t="s">
        <v>91</v>
      </c>
      <c r="D100" s="29"/>
      <c r="E100" s="29"/>
      <c r="F100" s="29"/>
      <c r="G100" s="29"/>
    </row>
    <row r="101" spans="1:7" ht="12.75">
      <c r="A101" s="10">
        <v>6800</v>
      </c>
      <c r="B101" s="10">
        <v>6800</v>
      </c>
      <c r="C101" s="3" t="s">
        <v>92</v>
      </c>
      <c r="D101" s="29"/>
      <c r="E101" s="29"/>
      <c r="F101" s="29"/>
      <c r="G101" s="29"/>
    </row>
    <row r="102" spans="1:7" ht="12.75">
      <c r="A102" s="10">
        <v>6815</v>
      </c>
      <c r="B102" s="10">
        <v>6815</v>
      </c>
      <c r="C102" s="3" t="s">
        <v>93</v>
      </c>
      <c r="D102" s="29"/>
      <c r="E102" s="29"/>
      <c r="F102" s="29"/>
      <c r="G102" s="29"/>
    </row>
    <row r="103" spans="1:7" ht="12.75">
      <c r="A103" s="10">
        <v>6820</v>
      </c>
      <c r="B103" s="10">
        <v>6820</v>
      </c>
      <c r="C103" s="3" t="s">
        <v>94</v>
      </c>
      <c r="D103" s="29"/>
      <c r="E103" s="29"/>
      <c r="F103" s="29"/>
      <c r="G103" s="29"/>
    </row>
    <row r="104" spans="1:7" ht="12.75">
      <c r="A104" s="10">
        <v>6860</v>
      </c>
      <c r="B104" s="10">
        <v>6860</v>
      </c>
      <c r="C104" s="3" t="s">
        <v>95</v>
      </c>
      <c r="D104" s="29"/>
      <c r="E104" s="29"/>
      <c r="F104" s="29"/>
      <c r="G104" s="29"/>
    </row>
    <row r="105" spans="1:7" ht="12.75">
      <c r="A105" s="10">
        <v>6900</v>
      </c>
      <c r="B105" s="10">
        <v>6900</v>
      </c>
      <c r="C105" s="3" t="s">
        <v>96</v>
      </c>
      <c r="D105" s="29"/>
      <c r="E105" s="29"/>
      <c r="F105" s="29"/>
      <c r="G105" s="29"/>
    </row>
    <row r="106" spans="1:7" ht="12.75">
      <c r="A106" s="10">
        <v>6920</v>
      </c>
      <c r="B106" s="10">
        <v>6920</v>
      </c>
      <c r="C106" s="3" t="s">
        <v>97</v>
      </c>
      <c r="D106" s="29"/>
      <c r="E106" s="29"/>
      <c r="F106" s="29"/>
      <c r="G106" s="29"/>
    </row>
    <row r="107" spans="1:7" ht="12.75">
      <c r="A107" s="10">
        <v>6930</v>
      </c>
      <c r="B107" s="10">
        <v>6930</v>
      </c>
      <c r="C107" s="3" t="s">
        <v>98</v>
      </c>
      <c r="D107" s="29"/>
      <c r="E107" s="29"/>
      <c r="F107" s="29"/>
      <c r="G107" s="29"/>
    </row>
    <row r="108" spans="1:7" ht="12.75">
      <c r="A108" s="10">
        <v>6940</v>
      </c>
      <c r="B108" s="10">
        <v>6940</v>
      </c>
      <c r="C108" s="3" t="s">
        <v>99</v>
      </c>
      <c r="D108" s="29"/>
      <c r="E108" s="29"/>
      <c r="F108" s="29"/>
      <c r="G108" s="29"/>
    </row>
    <row r="109" spans="1:7" ht="12.75">
      <c r="A109" s="10">
        <v>7140</v>
      </c>
      <c r="B109" s="10">
        <v>7140</v>
      </c>
      <c r="C109" s="3" t="s">
        <v>101</v>
      </c>
      <c r="D109" s="29"/>
      <c r="E109" s="29"/>
      <c r="F109" s="29"/>
      <c r="G109" s="29"/>
    </row>
    <row r="110" spans="1:7" ht="12.75">
      <c r="A110" s="10">
        <v>7320</v>
      </c>
      <c r="B110" s="10">
        <v>7320</v>
      </c>
      <c r="C110" s="3" t="s">
        <v>102</v>
      </c>
      <c r="D110" s="29"/>
      <c r="E110" s="29"/>
      <c r="F110" s="29"/>
      <c r="G110" s="29"/>
    </row>
    <row r="111" spans="1:7" ht="12.75">
      <c r="A111" s="10">
        <v>7430</v>
      </c>
      <c r="B111" s="10">
        <v>7430</v>
      </c>
      <c r="C111" s="3" t="s">
        <v>104</v>
      </c>
      <c r="D111" s="29"/>
      <c r="E111" s="29"/>
      <c r="F111" s="29"/>
      <c r="G111" s="29"/>
    </row>
    <row r="112" spans="1:7" ht="12.75">
      <c r="A112" s="10">
        <v>7500</v>
      </c>
      <c r="B112" s="10">
        <v>7500</v>
      </c>
      <c r="C112" s="3" t="s">
        <v>105</v>
      </c>
      <c r="D112" s="29"/>
      <c r="E112" s="29"/>
      <c r="F112" s="29"/>
      <c r="G112" s="29"/>
    </row>
    <row r="113" spans="1:7" ht="12.75">
      <c r="A113" s="10">
        <v>7601</v>
      </c>
      <c r="B113" s="10">
        <v>7601</v>
      </c>
      <c r="C113" s="3" t="s">
        <v>106</v>
      </c>
      <c r="D113" s="29"/>
      <c r="E113" s="29"/>
      <c r="F113" s="29"/>
      <c r="G113" s="29"/>
    </row>
    <row r="114" spans="1:7" ht="12.75">
      <c r="A114" s="10">
        <v>7740</v>
      </c>
      <c r="B114" s="10">
        <v>7740</v>
      </c>
      <c r="C114" s="3" t="s">
        <v>107</v>
      </c>
      <c r="D114" s="29"/>
      <c r="E114" s="29"/>
      <c r="F114" s="29"/>
      <c r="G114" s="29"/>
    </row>
    <row r="115" spans="1:7" ht="12.75">
      <c r="A115" s="10">
        <v>7770</v>
      </c>
      <c r="B115" s="10">
        <v>7770</v>
      </c>
      <c r="C115" s="3" t="s">
        <v>108</v>
      </c>
      <c r="D115" s="29">
        <v>25</v>
      </c>
      <c r="E115" s="29">
        <v>25</v>
      </c>
      <c r="F115" s="29">
        <v>25</v>
      </c>
      <c r="G115" s="29">
        <v>25</v>
      </c>
    </row>
    <row r="116" spans="1:7" ht="12.75">
      <c r="A116" s="10">
        <v>7780</v>
      </c>
      <c r="B116" s="10">
        <v>7780</v>
      </c>
      <c r="C116" s="3" t="s">
        <v>109</v>
      </c>
      <c r="D116" s="29"/>
      <c r="E116" s="29"/>
      <c r="F116" s="29"/>
      <c r="G116" s="29"/>
    </row>
    <row r="117" spans="1:7" ht="12.75">
      <c r="A117" s="10">
        <v>7790</v>
      </c>
      <c r="B117" s="10">
        <v>7790</v>
      </c>
      <c r="C117" s="3" t="s">
        <v>110</v>
      </c>
      <c r="D117" s="29">
        <v>1000</v>
      </c>
      <c r="E117" s="29">
        <v>1000</v>
      </c>
      <c r="F117" s="29">
        <v>1000</v>
      </c>
      <c r="G117" s="29">
        <v>1000</v>
      </c>
    </row>
    <row r="118" spans="1:7" ht="12.75">
      <c r="A118" s="10">
        <v>7791</v>
      </c>
      <c r="B118" s="10">
        <v>7791</v>
      </c>
      <c r="C118" s="3" t="s">
        <v>120</v>
      </c>
      <c r="D118" s="29"/>
      <c r="E118" s="29"/>
      <c r="F118" s="29"/>
      <c r="G118" s="29"/>
    </row>
    <row r="119" spans="1:7" ht="12.75">
      <c r="A119" s="10">
        <v>7795</v>
      </c>
      <c r="B119" s="10">
        <v>7795</v>
      </c>
      <c r="C119" s="3" t="s">
        <v>122</v>
      </c>
      <c r="D119" s="29">
        <v>50</v>
      </c>
      <c r="E119" s="29">
        <v>50</v>
      </c>
      <c r="F119" s="29">
        <v>50</v>
      </c>
      <c r="G119" s="29">
        <v>50</v>
      </c>
    </row>
    <row r="120" spans="1:7" ht="12.75">
      <c r="A120" s="10">
        <v>7796</v>
      </c>
      <c r="B120" s="10">
        <v>7796</v>
      </c>
      <c r="C120" s="3" t="s">
        <v>123</v>
      </c>
      <c r="D120" s="29"/>
      <c r="E120" s="29"/>
      <c r="F120" s="29"/>
      <c r="G120" s="29"/>
    </row>
    <row r="121" spans="1:7" ht="12.75">
      <c r="A121" s="10">
        <v>7797</v>
      </c>
      <c r="B121" s="10">
        <v>7797</v>
      </c>
      <c r="C121" s="3" t="s">
        <v>124</v>
      </c>
      <c r="D121" s="29"/>
      <c r="E121" s="29"/>
      <c r="F121" s="29"/>
      <c r="G121" s="29"/>
    </row>
    <row r="122" spans="1:7" ht="12.75">
      <c r="A122" s="10">
        <v>7798</v>
      </c>
      <c r="B122" s="10">
        <v>7798</v>
      </c>
      <c r="C122" s="3" t="s">
        <v>126</v>
      </c>
      <c r="D122" s="29"/>
      <c r="E122" s="29"/>
      <c r="F122" s="29"/>
      <c r="G122" s="29"/>
    </row>
    <row r="123" spans="1:7" ht="12.75">
      <c r="A123" s="10">
        <v>7830</v>
      </c>
      <c r="B123" s="10">
        <v>7830</v>
      </c>
      <c r="C123" s="3" t="s">
        <v>111</v>
      </c>
      <c r="D123" s="29"/>
      <c r="E123" s="29"/>
      <c r="F123" s="29"/>
      <c r="G123" s="29"/>
    </row>
    <row r="124" spans="1:7" ht="12.75">
      <c r="A124" s="10">
        <v>7990</v>
      </c>
      <c r="B124" s="10">
        <v>7990</v>
      </c>
      <c r="C124" s="3" t="s">
        <v>112</v>
      </c>
      <c r="D124" s="29"/>
      <c r="E124" s="29"/>
      <c r="F124" s="29"/>
      <c r="G124" s="29"/>
    </row>
    <row r="125" spans="1:7" ht="12.75">
      <c r="A125" s="10"/>
      <c r="B125" s="10"/>
      <c r="C125" s="3"/>
      <c r="D125" s="29"/>
      <c r="E125" s="29"/>
      <c r="F125" s="29"/>
      <c r="G125" s="29"/>
    </row>
    <row r="126" spans="1:7" ht="12.75">
      <c r="A126" s="9"/>
      <c r="B126" s="9"/>
      <c r="C126" s="7" t="s">
        <v>6</v>
      </c>
      <c r="D126" s="39">
        <f>SUM(D88:D125)</f>
        <v>2075</v>
      </c>
      <c r="E126" s="39">
        <f>SUM(E88:E125)</f>
        <v>2075</v>
      </c>
      <c r="F126" s="39">
        <f>SUM(F88:F125)</f>
        <v>2075</v>
      </c>
      <c r="G126" s="39">
        <f>SUM(G88:G125)</f>
        <v>2075</v>
      </c>
    </row>
    <row r="127" spans="1:7" ht="12.75">
      <c r="A127" s="9"/>
      <c r="B127" s="9"/>
      <c r="C127" s="7"/>
      <c r="D127" s="29"/>
      <c r="E127" s="29"/>
      <c r="F127" s="29"/>
      <c r="G127" s="29"/>
    </row>
    <row r="128" spans="1:7" ht="12.75">
      <c r="A128" s="10">
        <v>6000</v>
      </c>
      <c r="B128" s="10">
        <v>6000</v>
      </c>
      <c r="C128" s="3" t="s">
        <v>113</v>
      </c>
      <c r="D128" s="29">
        <v>2400</v>
      </c>
      <c r="E128" s="29">
        <v>4800</v>
      </c>
      <c r="F128" s="29">
        <v>7000</v>
      </c>
      <c r="G128" s="29">
        <v>9400</v>
      </c>
    </row>
    <row r="129" spans="1:7" ht="12.75">
      <c r="A129" s="10">
        <v>6010</v>
      </c>
      <c r="B129" s="10">
        <v>6010</v>
      </c>
      <c r="C129" s="3" t="s">
        <v>114</v>
      </c>
      <c r="D129" s="29"/>
      <c r="E129" s="29"/>
      <c r="F129" s="29"/>
      <c r="G129" s="29"/>
    </row>
    <row r="130" spans="1:7" ht="12.75">
      <c r="A130" s="9"/>
      <c r="B130" s="9"/>
      <c r="C130" s="7" t="s">
        <v>10</v>
      </c>
      <c r="D130" s="39">
        <f>SUM(D128:D129)</f>
        <v>2400</v>
      </c>
      <c r="E130" s="39">
        <f>SUM(E128:E129)</f>
        <v>4800</v>
      </c>
      <c r="F130" s="39">
        <f>SUM(F128:F129)</f>
        <v>7000</v>
      </c>
      <c r="G130" s="39">
        <f>SUM(G128:G129)</f>
        <v>9400</v>
      </c>
    </row>
    <row r="131" spans="1:7" ht="12.75">
      <c r="A131" s="10"/>
      <c r="B131" s="10"/>
      <c r="C131" s="3"/>
      <c r="D131" s="29"/>
      <c r="E131" s="29"/>
      <c r="F131" s="29"/>
      <c r="G131" s="29"/>
    </row>
    <row r="132" spans="1:7" ht="13.5" customHeight="1">
      <c r="A132" s="9"/>
      <c r="B132" s="9"/>
      <c r="C132" s="7" t="s">
        <v>2</v>
      </c>
      <c r="D132" s="39">
        <f>D37-D61-D86-D126-D130</f>
        <v>-3275</v>
      </c>
      <c r="E132" s="39">
        <f>E37-E61-E86-E126-E130</f>
        <v>-6175</v>
      </c>
      <c r="F132" s="39">
        <f>F37-F61-F86-F126-F130</f>
        <v>7987</v>
      </c>
      <c r="G132" s="39">
        <f>G37-G61-G86-G126-G130</f>
        <v>1087</v>
      </c>
    </row>
    <row r="133" spans="1:7" ht="13.5" customHeight="1">
      <c r="A133" s="10"/>
      <c r="B133" s="10"/>
      <c r="C133" s="3"/>
      <c r="D133" s="29"/>
      <c r="E133" s="29"/>
      <c r="F133" s="29"/>
      <c r="G133" s="29"/>
    </row>
    <row r="134" spans="1:7" ht="13.5" customHeight="1">
      <c r="A134" s="10">
        <v>8050</v>
      </c>
      <c r="B134" s="10">
        <v>8050</v>
      </c>
      <c r="C134" s="3" t="s">
        <v>7</v>
      </c>
      <c r="D134" s="33"/>
      <c r="E134" s="33"/>
      <c r="F134" s="33"/>
      <c r="G134" s="33"/>
    </row>
    <row r="135" spans="1:7" ht="13.5" customHeight="1">
      <c r="A135" s="10">
        <v>8070</v>
      </c>
      <c r="B135" s="10">
        <v>8070</v>
      </c>
      <c r="C135" s="3" t="s">
        <v>27</v>
      </c>
      <c r="D135" s="30"/>
      <c r="E135" s="30"/>
      <c r="F135" s="30"/>
      <c r="G135" s="30"/>
    </row>
    <row r="136" spans="1:7" ht="13.5" customHeight="1">
      <c r="A136" s="10">
        <v>8150</v>
      </c>
      <c r="B136" s="10">
        <v>8150</v>
      </c>
      <c r="C136" s="3" t="s">
        <v>115</v>
      </c>
      <c r="D136" s="49"/>
      <c r="E136" s="49"/>
      <c r="F136" s="49"/>
      <c r="G136" s="49"/>
    </row>
    <row r="137" spans="1:7" ht="13.5" customHeight="1">
      <c r="A137" s="9"/>
      <c r="B137" s="9"/>
      <c r="C137" s="7" t="s">
        <v>17</v>
      </c>
      <c r="D137" s="39">
        <f>SUM(D134:D136)</f>
        <v>0</v>
      </c>
      <c r="E137" s="39">
        <f>SUM(E134:E136)</f>
        <v>0</v>
      </c>
      <c r="F137" s="39">
        <f>SUM(F134:F136)</f>
        <v>0</v>
      </c>
      <c r="G137" s="39">
        <f>SUM(G134:G136)</f>
        <v>0</v>
      </c>
    </row>
    <row r="138" spans="1:7" ht="12.75">
      <c r="A138" s="10"/>
      <c r="B138" s="10"/>
      <c r="C138" s="3"/>
      <c r="D138" s="29"/>
      <c r="E138" s="29"/>
      <c r="F138" s="29"/>
      <c r="G138" s="29"/>
    </row>
    <row r="139" spans="1:7" ht="12.75">
      <c r="A139" s="9"/>
      <c r="B139" s="9"/>
      <c r="C139" s="8" t="s">
        <v>8</v>
      </c>
      <c r="D139" s="40">
        <f>D132-D137</f>
        <v>-3275</v>
      </c>
      <c r="E139" s="40">
        <f>E132-E137</f>
        <v>-6175</v>
      </c>
      <c r="F139" s="40">
        <f>F132-F137</f>
        <v>7987</v>
      </c>
      <c r="G139" s="40">
        <f>G132-G137</f>
        <v>1087</v>
      </c>
    </row>
    <row r="140" spans="4:7" ht="15.75" customHeight="1">
      <c r="D140" s="26"/>
      <c r="E140" s="26"/>
      <c r="F140" s="26"/>
      <c r="G140" s="26"/>
    </row>
    <row r="141" spans="4:7" ht="12.75">
      <c r="D141" s="23"/>
      <c r="E141" s="23"/>
      <c r="F141" s="23"/>
      <c r="G141" s="23"/>
    </row>
    <row r="142" spans="4:7" ht="12.75">
      <c r="D142" s="23"/>
      <c r="E142" s="23"/>
      <c r="F142" s="23"/>
      <c r="G142" s="23"/>
    </row>
    <row r="143" spans="4:7" ht="12.75">
      <c r="D143" s="24"/>
      <c r="E143" s="24"/>
      <c r="F143" s="24"/>
      <c r="G143" s="24"/>
    </row>
    <row r="144" spans="4:7" ht="12.75">
      <c r="D144" s="23"/>
      <c r="E144" s="23"/>
      <c r="F144" s="23"/>
      <c r="G144" s="23"/>
    </row>
    <row r="145" spans="4:7" ht="12.75">
      <c r="D145" s="23"/>
      <c r="E145" s="23"/>
      <c r="F145" s="23"/>
      <c r="G145" s="23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44"/>
  <sheetViews>
    <sheetView zoomScalePageLayoutView="0" workbookViewId="0" topLeftCell="A1">
      <selection activeCell="D7" sqref="D7:G139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</cols>
  <sheetData>
    <row r="1" ht="15">
      <c r="C1" s="1" t="s">
        <v>118</v>
      </c>
    </row>
    <row r="2" ht="15">
      <c r="C2" s="1"/>
    </row>
    <row r="3" spans="3:7" ht="15">
      <c r="C3" s="1" t="s">
        <v>18</v>
      </c>
      <c r="D3" s="44" t="s">
        <v>135</v>
      </c>
      <c r="E3" s="44"/>
      <c r="F3" s="44"/>
      <c r="G3" s="44"/>
    </row>
    <row r="4" ht="15">
      <c r="C4" s="1"/>
    </row>
    <row r="5" spans="4:7" ht="12.75">
      <c r="D5" s="18" t="s">
        <v>134</v>
      </c>
      <c r="E5" s="18" t="s">
        <v>134</v>
      </c>
      <c r="F5" s="18" t="s">
        <v>134</v>
      </c>
      <c r="G5" s="18" t="s">
        <v>134</v>
      </c>
    </row>
    <row r="6" spans="1:7" ht="12.75">
      <c r="A6" s="5"/>
      <c r="B6" s="6"/>
      <c r="C6" s="4" t="s">
        <v>0</v>
      </c>
      <c r="D6" s="19" t="s">
        <v>32</v>
      </c>
      <c r="E6" s="19" t="s">
        <v>33</v>
      </c>
      <c r="F6" s="19" t="s">
        <v>34</v>
      </c>
      <c r="G6" s="19" t="s">
        <v>35</v>
      </c>
    </row>
    <row r="7" spans="1:7" ht="12.75">
      <c r="A7" s="10"/>
      <c r="B7" s="10"/>
      <c r="C7" s="3"/>
      <c r="D7" s="29"/>
      <c r="E7" s="29"/>
      <c r="F7" s="29"/>
      <c r="G7" s="29"/>
    </row>
    <row r="8" spans="1:7" ht="12.75">
      <c r="A8" s="10">
        <v>3100</v>
      </c>
      <c r="B8" s="10">
        <v>3100</v>
      </c>
      <c r="C8" s="3" t="s">
        <v>36</v>
      </c>
      <c r="D8" s="29"/>
      <c r="E8" s="29"/>
      <c r="F8" s="29"/>
      <c r="G8" s="29"/>
    </row>
    <row r="9" spans="1:7" ht="12.75">
      <c r="A9" s="10">
        <v>3120</v>
      </c>
      <c r="B9" s="10">
        <v>3120</v>
      </c>
      <c r="C9" s="3" t="s">
        <v>37</v>
      </c>
      <c r="D9" s="29"/>
      <c r="E9" s="29"/>
      <c r="F9" s="29"/>
      <c r="G9" s="29"/>
    </row>
    <row r="10" spans="1:7" ht="12.75">
      <c r="A10" s="10">
        <v>3125</v>
      </c>
      <c r="B10" s="10">
        <v>3125</v>
      </c>
      <c r="C10" s="3" t="s">
        <v>38</v>
      </c>
      <c r="D10" s="29"/>
      <c r="E10" s="29"/>
      <c r="F10" s="29"/>
      <c r="G10" s="29"/>
    </row>
    <row r="11" spans="1:7" ht="12.75">
      <c r="A11" s="10">
        <v>3130</v>
      </c>
      <c r="B11" s="10">
        <v>3130</v>
      </c>
      <c r="C11" s="3" t="s">
        <v>39</v>
      </c>
      <c r="D11" s="29"/>
      <c r="E11" s="29">
        <v>2000</v>
      </c>
      <c r="F11" s="29">
        <v>2000</v>
      </c>
      <c r="G11" s="29">
        <v>2000</v>
      </c>
    </row>
    <row r="12" spans="1:7" ht="12.75">
      <c r="A12" s="10">
        <v>3200</v>
      </c>
      <c r="B12" s="10">
        <v>3200</v>
      </c>
      <c r="C12" s="3" t="s">
        <v>40</v>
      </c>
      <c r="D12" s="29"/>
      <c r="E12" s="29"/>
      <c r="F12" s="29"/>
      <c r="G12" s="29"/>
    </row>
    <row r="13" spans="1:7" ht="12.75">
      <c r="A13" s="10">
        <v>3210</v>
      </c>
      <c r="B13" s="10">
        <v>3210</v>
      </c>
      <c r="C13" s="3" t="s">
        <v>41</v>
      </c>
      <c r="D13" s="29"/>
      <c r="E13" s="29">
        <v>25000</v>
      </c>
      <c r="F13" s="29">
        <v>25000</v>
      </c>
      <c r="G13" s="29">
        <v>25000</v>
      </c>
    </row>
    <row r="14" spans="1:7" ht="12.75">
      <c r="A14" s="10">
        <v>3215</v>
      </c>
      <c r="B14" s="10">
        <v>3215</v>
      </c>
      <c r="C14" s="3" t="s">
        <v>42</v>
      </c>
      <c r="D14" s="29"/>
      <c r="E14" s="29"/>
      <c r="F14" s="29"/>
      <c r="G14" s="29"/>
    </row>
    <row r="15" spans="1:7" ht="12.75">
      <c r="A15" s="10">
        <v>3217</v>
      </c>
      <c r="B15" s="10">
        <v>3217</v>
      </c>
      <c r="C15" s="3" t="s">
        <v>43</v>
      </c>
      <c r="D15" s="29"/>
      <c r="E15" s="29"/>
      <c r="F15" s="29"/>
      <c r="G15" s="29"/>
    </row>
    <row r="16" spans="1:7" ht="12.75">
      <c r="A16" s="10">
        <v>3218</v>
      </c>
      <c r="B16" s="10">
        <v>3218</v>
      </c>
      <c r="C16" s="3" t="s">
        <v>44</v>
      </c>
      <c r="D16" s="29"/>
      <c r="E16" s="29"/>
      <c r="F16" s="29"/>
      <c r="G16" s="29"/>
    </row>
    <row r="17" spans="1:7" ht="12.75">
      <c r="A17" s="10">
        <v>3220</v>
      </c>
      <c r="B17" s="10">
        <v>3220</v>
      </c>
      <c r="C17" s="3" t="s">
        <v>45</v>
      </c>
      <c r="D17" s="29"/>
      <c r="E17" s="29"/>
      <c r="F17" s="29"/>
      <c r="G17" s="29"/>
    </row>
    <row r="18" spans="1:7" ht="12.75">
      <c r="A18" s="10">
        <v>3320</v>
      </c>
      <c r="B18" s="10">
        <v>3320</v>
      </c>
      <c r="C18" s="3" t="s">
        <v>46</v>
      </c>
      <c r="D18" s="29"/>
      <c r="E18" s="29"/>
      <c r="F18" s="29"/>
      <c r="G18" s="29"/>
    </row>
    <row r="19" spans="1:7" ht="12.75">
      <c r="A19" s="10">
        <v>3321</v>
      </c>
      <c r="B19" s="10">
        <v>3321</v>
      </c>
      <c r="C19" s="3" t="s">
        <v>47</v>
      </c>
      <c r="D19" s="29"/>
      <c r="E19" s="29"/>
      <c r="F19" s="29"/>
      <c r="G19" s="29"/>
    </row>
    <row r="20" spans="1:7" ht="12.75">
      <c r="A20" s="10">
        <v>3325</v>
      </c>
      <c r="B20" s="10">
        <v>3325</v>
      </c>
      <c r="C20" s="3" t="s">
        <v>15</v>
      </c>
      <c r="D20" s="29"/>
      <c r="E20" s="29"/>
      <c r="F20" s="29"/>
      <c r="G20" s="29"/>
    </row>
    <row r="21" spans="1:7" ht="12.75">
      <c r="A21" s="10">
        <v>3350</v>
      </c>
      <c r="B21" s="10">
        <v>3350</v>
      </c>
      <c r="C21" s="3" t="s">
        <v>48</v>
      </c>
      <c r="D21" s="29"/>
      <c r="E21" s="29">
        <v>400</v>
      </c>
      <c r="F21" s="29">
        <v>800</v>
      </c>
      <c r="G21" s="29">
        <v>800</v>
      </c>
    </row>
    <row r="22" spans="1:7" ht="12.75">
      <c r="A22" s="10">
        <v>3360</v>
      </c>
      <c r="B22" s="10">
        <v>3360</v>
      </c>
      <c r="C22" s="3" t="s">
        <v>49</v>
      </c>
      <c r="D22" s="29"/>
      <c r="E22" s="29"/>
      <c r="F22" s="29"/>
      <c r="G22" s="29"/>
    </row>
    <row r="23" spans="1:7" ht="12.75">
      <c r="A23" s="10">
        <v>3440</v>
      </c>
      <c r="B23" s="10">
        <v>3440</v>
      </c>
      <c r="C23" s="3" t="s">
        <v>19</v>
      </c>
      <c r="D23" s="29"/>
      <c r="E23" s="29"/>
      <c r="F23" s="29"/>
      <c r="G23" s="29"/>
    </row>
    <row r="24" spans="1:7" ht="12.75">
      <c r="A24" s="10">
        <v>3500</v>
      </c>
      <c r="B24" s="10">
        <v>3500</v>
      </c>
      <c r="C24" s="3" t="s">
        <v>16</v>
      </c>
      <c r="D24" s="29"/>
      <c r="E24" s="29"/>
      <c r="F24" s="29"/>
      <c r="G24" s="29"/>
    </row>
    <row r="25" spans="1:7" ht="12.75">
      <c r="A25" s="10">
        <v>3605</v>
      </c>
      <c r="B25" s="10">
        <v>3605</v>
      </c>
      <c r="C25" s="3" t="s">
        <v>50</v>
      </c>
      <c r="D25" s="29"/>
      <c r="E25" s="29"/>
      <c r="F25" s="29"/>
      <c r="G25" s="29"/>
    </row>
    <row r="26" spans="1:7" ht="12.75">
      <c r="A26" s="10">
        <v>3610</v>
      </c>
      <c r="B26" s="10">
        <v>3610</v>
      </c>
      <c r="C26" s="3" t="s">
        <v>51</v>
      </c>
      <c r="D26" s="29"/>
      <c r="E26" s="29"/>
      <c r="F26" s="29"/>
      <c r="G26" s="29"/>
    </row>
    <row r="27" spans="1:7" ht="12.75">
      <c r="A27" s="10"/>
      <c r="B27" s="10"/>
      <c r="C27" s="7" t="s">
        <v>3</v>
      </c>
      <c r="D27" s="38">
        <f>SUM(D7:D26)</f>
        <v>0</v>
      </c>
      <c r="E27" s="38">
        <f>SUM(E7:E26)</f>
        <v>27400</v>
      </c>
      <c r="F27" s="38">
        <f>SUM(F7:F26)</f>
        <v>27800</v>
      </c>
      <c r="G27" s="38">
        <f>SUM(G7:G26)</f>
        <v>27800</v>
      </c>
    </row>
    <row r="28" spans="1:7" ht="12.75">
      <c r="A28" s="10"/>
      <c r="B28" s="10"/>
      <c r="C28" s="3"/>
      <c r="D28" s="29"/>
      <c r="E28" s="29"/>
      <c r="F28" s="29"/>
      <c r="G28" s="29"/>
    </row>
    <row r="29" spans="1:7" ht="12.75">
      <c r="A29" s="10">
        <v>3240</v>
      </c>
      <c r="B29" s="10">
        <v>3240</v>
      </c>
      <c r="C29" s="3" t="s">
        <v>52</v>
      </c>
      <c r="D29" s="29"/>
      <c r="E29" s="29"/>
      <c r="F29" s="29"/>
      <c r="G29" s="29"/>
    </row>
    <row r="30" spans="1:7" ht="12.75">
      <c r="A30" s="10">
        <v>3441</v>
      </c>
      <c r="B30" s="10">
        <v>3441</v>
      </c>
      <c r="C30" s="3" t="s">
        <v>53</v>
      </c>
      <c r="D30" s="29"/>
      <c r="E30" s="29"/>
      <c r="F30" s="29"/>
      <c r="G30" s="29"/>
    </row>
    <row r="31" spans="1:7" ht="12.75">
      <c r="A31" s="10">
        <v>3461</v>
      </c>
      <c r="B31" s="10">
        <v>3461</v>
      </c>
      <c r="C31" s="3" t="s">
        <v>54</v>
      </c>
      <c r="D31" s="29"/>
      <c r="E31" s="29"/>
      <c r="F31" s="29">
        <v>13000</v>
      </c>
      <c r="G31" s="29">
        <v>13000</v>
      </c>
    </row>
    <row r="32" spans="1:7" ht="12.75">
      <c r="A32" s="10">
        <v>3630</v>
      </c>
      <c r="B32" s="10">
        <v>3630</v>
      </c>
      <c r="C32" s="3" t="s">
        <v>55</v>
      </c>
      <c r="D32" s="29"/>
      <c r="E32" s="29"/>
      <c r="F32" s="29"/>
      <c r="G32" s="29"/>
    </row>
    <row r="33" spans="1:7" ht="12.75">
      <c r="A33" s="10">
        <v>3800</v>
      </c>
      <c r="B33" s="10">
        <v>3800</v>
      </c>
      <c r="C33" s="3" t="s">
        <v>125</v>
      </c>
      <c r="D33" s="29"/>
      <c r="E33" s="29"/>
      <c r="F33" s="29"/>
      <c r="G33" s="29"/>
    </row>
    <row r="34" spans="1:7" ht="12.75">
      <c r="A34" s="10">
        <v>3990</v>
      </c>
      <c r="B34" s="10">
        <v>3990</v>
      </c>
      <c r="C34" s="3" t="s">
        <v>56</v>
      </c>
      <c r="D34" s="29"/>
      <c r="E34" s="29"/>
      <c r="F34" s="29"/>
      <c r="G34" s="29"/>
    </row>
    <row r="35" spans="1:7" ht="12.75">
      <c r="A35" s="10">
        <v>3995</v>
      </c>
      <c r="B35" s="10">
        <v>3995</v>
      </c>
      <c r="C35" s="3" t="s">
        <v>20</v>
      </c>
      <c r="D35" s="29"/>
      <c r="E35" s="29"/>
      <c r="F35" s="29"/>
      <c r="G35" s="29"/>
    </row>
    <row r="36" spans="1:7" ht="12.75">
      <c r="A36" s="10"/>
      <c r="B36" s="10"/>
      <c r="C36" s="7" t="s">
        <v>9</v>
      </c>
      <c r="D36" s="38">
        <f>SUM(D29:D35)</f>
        <v>0</v>
      </c>
      <c r="E36" s="38">
        <f>SUM(E29:E35)</f>
        <v>0</v>
      </c>
      <c r="F36" s="38">
        <f>SUM(F29:F35)</f>
        <v>13000</v>
      </c>
      <c r="G36" s="38">
        <f>SUM(G29:G35)</f>
        <v>13000</v>
      </c>
    </row>
    <row r="37" spans="1:7" ht="12.75">
      <c r="A37" s="9"/>
      <c r="B37" s="9"/>
      <c r="C37" s="7" t="s">
        <v>1</v>
      </c>
      <c r="D37" s="38">
        <f>D27+D36</f>
        <v>0</v>
      </c>
      <c r="E37" s="38">
        <f>E27+E36</f>
        <v>27400</v>
      </c>
      <c r="F37" s="38">
        <f>F27+F36</f>
        <v>40800</v>
      </c>
      <c r="G37" s="38">
        <f>G27+G36</f>
        <v>40800</v>
      </c>
    </row>
    <row r="38" spans="1:7" ht="12.75">
      <c r="A38" s="10"/>
      <c r="B38" s="10"/>
      <c r="C38" s="3"/>
      <c r="D38" s="29"/>
      <c r="E38" s="29"/>
      <c r="F38" s="29"/>
      <c r="G38" s="29"/>
    </row>
    <row r="39" spans="1:7" ht="12.75">
      <c r="A39" s="10">
        <v>4220</v>
      </c>
      <c r="B39" s="10">
        <v>4220</v>
      </c>
      <c r="C39" s="3" t="s">
        <v>58</v>
      </c>
      <c r="D39" s="29"/>
      <c r="E39" s="29">
        <v>7000</v>
      </c>
      <c r="F39" s="29">
        <v>14000</v>
      </c>
      <c r="G39" s="29">
        <v>14000</v>
      </c>
    </row>
    <row r="40" spans="1:7" ht="12.75">
      <c r="A40" s="10">
        <v>4221</v>
      </c>
      <c r="B40" s="10">
        <v>4221</v>
      </c>
      <c r="C40" s="3" t="s">
        <v>21</v>
      </c>
      <c r="D40" s="29"/>
      <c r="E40" s="29"/>
      <c r="F40" s="29"/>
      <c r="G40" s="29"/>
    </row>
    <row r="41" spans="1:7" ht="12.75">
      <c r="A41" s="10">
        <v>4230</v>
      </c>
      <c r="B41" s="10">
        <v>4230</v>
      </c>
      <c r="C41" s="3" t="s">
        <v>128</v>
      </c>
      <c r="D41" s="29"/>
      <c r="E41" s="29"/>
      <c r="F41" s="29"/>
      <c r="G41" s="29"/>
    </row>
    <row r="42" spans="1:7" ht="12.75">
      <c r="A42" s="10">
        <v>4241</v>
      </c>
      <c r="B42" s="10">
        <v>4241</v>
      </c>
      <c r="C42" s="3" t="s">
        <v>60</v>
      </c>
      <c r="D42" s="29">
        <v>4000</v>
      </c>
      <c r="E42" s="29">
        <v>4000</v>
      </c>
      <c r="F42" s="29">
        <v>4000</v>
      </c>
      <c r="G42" s="29">
        <v>4000</v>
      </c>
    </row>
    <row r="43" spans="1:7" ht="12.75">
      <c r="A43" s="10">
        <v>4247</v>
      </c>
      <c r="B43" s="10">
        <v>4247</v>
      </c>
      <c r="C43" s="3" t="s">
        <v>22</v>
      </c>
      <c r="D43" s="29"/>
      <c r="E43" s="29"/>
      <c r="F43" s="29"/>
      <c r="G43" s="29"/>
    </row>
    <row r="44" spans="1:7" ht="12.75">
      <c r="A44" s="10">
        <v>4280</v>
      </c>
      <c r="B44" s="10">
        <v>4280</v>
      </c>
      <c r="C44" s="3" t="s">
        <v>62</v>
      </c>
      <c r="D44" s="29"/>
      <c r="E44" s="29"/>
      <c r="F44" s="29"/>
      <c r="G44" s="29"/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29"/>
      <c r="E46" s="29">
        <v>2500</v>
      </c>
      <c r="F46" s="29">
        <v>5000</v>
      </c>
      <c r="G46" s="29">
        <v>5000</v>
      </c>
    </row>
    <row r="47" spans="1:7" ht="12.75">
      <c r="A47" s="10">
        <v>6555</v>
      </c>
      <c r="B47" s="10">
        <v>6555</v>
      </c>
      <c r="C47" s="3" t="s">
        <v>84</v>
      </c>
      <c r="D47" s="29"/>
      <c r="E47" s="29"/>
      <c r="F47" s="29"/>
      <c r="G47" s="29"/>
    </row>
    <row r="48" spans="1:7" ht="12.75">
      <c r="A48" s="9"/>
      <c r="B48" s="9"/>
      <c r="C48" s="7" t="s">
        <v>29</v>
      </c>
      <c r="D48" s="38">
        <f>SUM(D39:D47)</f>
        <v>4000</v>
      </c>
      <c r="E48" s="38">
        <f>SUM(E39:E47)</f>
        <v>13500</v>
      </c>
      <c r="F48" s="38">
        <f>SUM(F39:F47)</f>
        <v>23000</v>
      </c>
      <c r="G48" s="38">
        <f>SUM(G39:G47)</f>
        <v>23000</v>
      </c>
    </row>
    <row r="49" spans="1:7" ht="12.75">
      <c r="A49" s="10"/>
      <c r="B49" s="10"/>
      <c r="C49" s="3"/>
      <c r="D49" s="29"/>
      <c r="E49" s="29"/>
      <c r="F49" s="29"/>
      <c r="G49" s="29"/>
    </row>
    <row r="50" spans="1:7" ht="12.75">
      <c r="A50" s="10">
        <v>4225</v>
      </c>
      <c r="B50" s="10">
        <v>4225</v>
      </c>
      <c r="C50" s="3" t="s">
        <v>129</v>
      </c>
      <c r="D50" s="29"/>
      <c r="E50" s="29"/>
      <c r="F50" s="29"/>
      <c r="G50" s="29"/>
    </row>
    <row r="51" spans="1:7" ht="12.75">
      <c r="A51" s="10">
        <v>4228</v>
      </c>
      <c r="B51" s="10">
        <v>4228</v>
      </c>
      <c r="C51" s="3" t="s">
        <v>130</v>
      </c>
      <c r="D51" s="29"/>
      <c r="E51" s="29"/>
      <c r="F51" s="29"/>
      <c r="G51" s="29"/>
    </row>
    <row r="52" spans="1:7" ht="12.75">
      <c r="A52" s="10">
        <v>4331</v>
      </c>
      <c r="B52" s="10">
        <v>4331</v>
      </c>
      <c r="C52" s="3" t="s">
        <v>64</v>
      </c>
      <c r="D52" s="29"/>
      <c r="E52" s="29"/>
      <c r="F52" s="29"/>
      <c r="G52" s="29"/>
    </row>
    <row r="53" spans="1:7" ht="12.75">
      <c r="A53" s="10">
        <v>7400</v>
      </c>
      <c r="B53" s="10">
        <v>7400</v>
      </c>
      <c r="C53" s="3" t="s">
        <v>103</v>
      </c>
      <c r="D53" s="29"/>
      <c r="E53" s="29">
        <v>2000</v>
      </c>
      <c r="F53" s="29">
        <v>4000</v>
      </c>
      <c r="G53" s="29">
        <v>4000</v>
      </c>
    </row>
    <row r="54" spans="1:7" ht="12.75">
      <c r="A54" s="9"/>
      <c r="B54" s="9"/>
      <c r="C54" s="7" t="s">
        <v>30</v>
      </c>
      <c r="D54" s="38">
        <f>SUM(D50:D53)</f>
        <v>0</v>
      </c>
      <c r="E54" s="38">
        <f>SUM(E50:E53)</f>
        <v>2000</v>
      </c>
      <c r="F54" s="38">
        <f>SUM(F50:F53)</f>
        <v>4000</v>
      </c>
      <c r="G54" s="38">
        <f>SUM(G50:G53)</f>
        <v>4000</v>
      </c>
    </row>
    <row r="55" spans="1:7" ht="12.75">
      <c r="A55" s="10"/>
      <c r="B55" s="10"/>
      <c r="C55" s="3"/>
      <c r="D55" s="29"/>
      <c r="E55" s="29"/>
      <c r="F55" s="29"/>
      <c r="G55" s="29"/>
    </row>
    <row r="56" spans="1:7" ht="12.75">
      <c r="A56" s="10">
        <v>4300</v>
      </c>
      <c r="B56" s="10">
        <v>4300</v>
      </c>
      <c r="C56" s="3" t="s">
        <v>63</v>
      </c>
      <c r="D56" s="29"/>
      <c r="E56" s="29"/>
      <c r="F56" s="29"/>
      <c r="G56" s="29"/>
    </row>
    <row r="57" spans="1:7" ht="12.75">
      <c r="A57" s="10">
        <v>4400</v>
      </c>
      <c r="B57" s="10">
        <v>4400</v>
      </c>
      <c r="C57" s="3" t="s">
        <v>131</v>
      </c>
      <c r="D57" s="29"/>
      <c r="E57" s="29"/>
      <c r="F57" s="29"/>
      <c r="G57" s="29"/>
    </row>
    <row r="58" spans="1:7" ht="12.75">
      <c r="A58" s="10">
        <v>4990</v>
      </c>
      <c r="B58" s="10">
        <v>4990</v>
      </c>
      <c r="C58" s="3" t="s">
        <v>65</v>
      </c>
      <c r="D58" s="29"/>
      <c r="E58" s="29"/>
      <c r="F58" s="29"/>
      <c r="G58" s="29"/>
    </row>
    <row r="59" spans="1:7" ht="12.75">
      <c r="A59" s="9"/>
      <c r="B59" s="9"/>
      <c r="C59" s="7" t="s">
        <v>31</v>
      </c>
      <c r="D59" s="38">
        <f>SUM(D56:D58)</f>
        <v>0</v>
      </c>
      <c r="E59" s="38">
        <f>SUM(E56:E58)</f>
        <v>0</v>
      </c>
      <c r="F59" s="38">
        <f>SUM(F56:F58)</f>
        <v>0</v>
      </c>
      <c r="G59" s="38">
        <f>SUM(G56:G58)</f>
        <v>0</v>
      </c>
    </row>
    <row r="60" spans="1:7" ht="12.75">
      <c r="A60" s="10"/>
      <c r="B60" s="10"/>
      <c r="C60" s="3"/>
      <c r="D60" s="29"/>
      <c r="E60" s="29"/>
      <c r="F60" s="29"/>
      <c r="G60" s="29"/>
    </row>
    <row r="61" spans="1:7" ht="12.75">
      <c r="A61" s="9"/>
      <c r="B61" s="9"/>
      <c r="C61" s="7" t="s">
        <v>4</v>
      </c>
      <c r="D61" s="38">
        <f>SUM(D48,D54,D59)</f>
        <v>4000</v>
      </c>
      <c r="E61" s="38">
        <f>SUM(E48,E54,E59)</f>
        <v>15500</v>
      </c>
      <c r="F61" s="38">
        <f>SUM(F48,F54,F59)</f>
        <v>27000</v>
      </c>
      <c r="G61" s="38">
        <f>SUM(G48,G54,G59)</f>
        <v>27000</v>
      </c>
    </row>
    <row r="62" spans="1:7" ht="12.75">
      <c r="A62" s="10"/>
      <c r="B62" s="10"/>
      <c r="C62" s="3"/>
      <c r="D62" s="29"/>
      <c r="E62" s="29"/>
      <c r="F62" s="29"/>
      <c r="G62" s="29"/>
    </row>
    <row r="63" spans="1:7" ht="12.75">
      <c r="A63" s="10">
        <v>4240</v>
      </c>
      <c r="B63" s="10">
        <v>4240</v>
      </c>
      <c r="C63" s="3" t="s">
        <v>59</v>
      </c>
      <c r="D63" s="29"/>
      <c r="E63" s="29"/>
      <c r="F63" s="29"/>
      <c r="G63" s="29"/>
    </row>
    <row r="64" spans="1:7" ht="12.75">
      <c r="A64" s="10">
        <v>4250</v>
      </c>
      <c r="B64" s="10">
        <v>4250</v>
      </c>
      <c r="C64" s="3" t="s">
        <v>61</v>
      </c>
      <c r="D64" s="29"/>
      <c r="E64" s="29"/>
      <c r="F64" s="29"/>
      <c r="G64" s="29"/>
    </row>
    <row r="65" spans="1:7" ht="12.75">
      <c r="A65" s="10">
        <v>5000</v>
      </c>
      <c r="B65" s="10">
        <v>5000</v>
      </c>
      <c r="C65" s="3" t="s">
        <v>66</v>
      </c>
      <c r="D65" s="29"/>
      <c r="E65" s="29"/>
      <c r="F65" s="29"/>
      <c r="G65" s="29"/>
    </row>
    <row r="66" spans="1:7" ht="12.75">
      <c r="A66" s="10">
        <v>5006</v>
      </c>
      <c r="B66" s="10">
        <v>5006</v>
      </c>
      <c r="C66" s="3" t="s">
        <v>121</v>
      </c>
      <c r="D66" s="29"/>
      <c r="E66" s="29"/>
      <c r="F66" s="29"/>
      <c r="G66" s="29"/>
    </row>
    <row r="67" spans="1:7" ht="12.75">
      <c r="A67" s="10">
        <v>5007</v>
      </c>
      <c r="B67" s="10">
        <v>5007</v>
      </c>
      <c r="C67" s="3" t="s">
        <v>28</v>
      </c>
      <c r="D67" s="29"/>
      <c r="E67" s="29"/>
      <c r="F67" s="29"/>
      <c r="G67" s="29"/>
    </row>
    <row r="68" spans="1:7" ht="12.75">
      <c r="A68" s="10">
        <v>5010</v>
      </c>
      <c r="B68" s="10">
        <v>5010</v>
      </c>
      <c r="C68" s="3" t="s">
        <v>67</v>
      </c>
      <c r="D68" s="29"/>
      <c r="E68" s="29"/>
      <c r="F68" s="29"/>
      <c r="G68" s="29"/>
    </row>
    <row r="69" spans="1:7" ht="12.75">
      <c r="A69" s="10">
        <v>5040</v>
      </c>
      <c r="B69" s="10">
        <v>5040</v>
      </c>
      <c r="C69" s="3" t="s">
        <v>132</v>
      </c>
      <c r="D69" s="29"/>
      <c r="E69" s="29"/>
      <c r="F69" s="29"/>
      <c r="G69" s="29"/>
    </row>
    <row r="70" spans="1:7" ht="12.75">
      <c r="A70" s="10">
        <v>5090</v>
      </c>
      <c r="B70" s="10">
        <v>5090</v>
      </c>
      <c r="C70" s="3" t="s">
        <v>68</v>
      </c>
      <c r="D70" s="29"/>
      <c r="E70" s="29"/>
      <c r="F70" s="29"/>
      <c r="G70" s="29"/>
    </row>
    <row r="71" spans="1:7" ht="12.75">
      <c r="A71" s="10">
        <v>5100</v>
      </c>
      <c r="B71" s="10">
        <v>5100</v>
      </c>
      <c r="C71" s="3" t="s">
        <v>23</v>
      </c>
      <c r="D71" s="29">
        <v>0</v>
      </c>
      <c r="E71" s="29">
        <v>2400</v>
      </c>
      <c r="F71" s="29">
        <v>2400</v>
      </c>
      <c r="G71" s="29">
        <v>2400</v>
      </c>
    </row>
    <row r="72" spans="1:7" ht="12.75">
      <c r="A72" s="10">
        <v>5180</v>
      </c>
      <c r="B72" s="10">
        <v>5180</v>
      </c>
      <c r="C72" s="3" t="s">
        <v>69</v>
      </c>
      <c r="D72" s="29"/>
      <c r="E72" s="29"/>
      <c r="F72" s="29"/>
      <c r="G72" s="29"/>
    </row>
    <row r="73" spans="1:7" ht="12.75">
      <c r="A73" s="10">
        <v>5182</v>
      </c>
      <c r="B73" s="10">
        <v>5182</v>
      </c>
      <c r="C73" s="3" t="s">
        <v>70</v>
      </c>
      <c r="D73" s="29"/>
      <c r="E73" s="29"/>
      <c r="F73" s="29"/>
      <c r="G73" s="29"/>
    </row>
    <row r="74" spans="1:7" ht="12.75">
      <c r="A74" s="10">
        <v>5210</v>
      </c>
      <c r="B74" s="10">
        <v>5210</v>
      </c>
      <c r="C74" s="3" t="s">
        <v>71</v>
      </c>
      <c r="D74" s="29"/>
      <c r="E74" s="29"/>
      <c r="F74" s="29"/>
      <c r="G74" s="29"/>
    </row>
    <row r="75" spans="1:7" ht="12.75">
      <c r="A75" s="10">
        <v>5230</v>
      </c>
      <c r="B75" s="10">
        <v>5230</v>
      </c>
      <c r="C75" s="3" t="s">
        <v>24</v>
      </c>
      <c r="D75" s="29"/>
      <c r="E75" s="29"/>
      <c r="F75" s="29"/>
      <c r="G75" s="29"/>
    </row>
    <row r="76" spans="1:7" ht="12.75">
      <c r="A76" s="10">
        <v>5231</v>
      </c>
      <c r="B76" s="10">
        <v>5231</v>
      </c>
      <c r="C76" s="3" t="s">
        <v>25</v>
      </c>
      <c r="D76" s="29"/>
      <c r="E76" s="29"/>
      <c r="F76" s="29"/>
      <c r="G76" s="29"/>
    </row>
    <row r="77" spans="1:7" ht="12.75">
      <c r="A77" s="10">
        <v>5250</v>
      </c>
      <c r="B77" s="10">
        <v>5250</v>
      </c>
      <c r="C77" s="3" t="s">
        <v>72</v>
      </c>
      <c r="D77" s="29"/>
      <c r="E77" s="29"/>
      <c r="F77" s="29"/>
      <c r="G77" s="29"/>
    </row>
    <row r="78" spans="1:7" ht="12.75">
      <c r="A78" s="10">
        <v>5290</v>
      </c>
      <c r="B78" s="10">
        <v>5290</v>
      </c>
      <c r="C78" s="3" t="s">
        <v>73</v>
      </c>
      <c r="D78" s="29"/>
      <c r="E78" s="29"/>
      <c r="F78" s="29"/>
      <c r="G78" s="29"/>
    </row>
    <row r="79" spans="1:7" ht="12.75">
      <c r="A79" s="10">
        <v>5330</v>
      </c>
      <c r="B79" s="10">
        <v>5330</v>
      </c>
      <c r="C79" s="3" t="s">
        <v>74</v>
      </c>
      <c r="D79" s="29"/>
      <c r="E79" s="29"/>
      <c r="F79" s="29"/>
      <c r="G79" s="29"/>
    </row>
    <row r="80" spans="1:7" ht="12.75">
      <c r="A80" s="10">
        <v>5400</v>
      </c>
      <c r="B80" s="10">
        <v>5400</v>
      </c>
      <c r="C80" s="3" t="s">
        <v>75</v>
      </c>
      <c r="D80" s="29"/>
      <c r="E80" s="29"/>
      <c r="F80" s="29"/>
      <c r="G80" s="29"/>
    </row>
    <row r="81" spans="1:7" ht="12.75">
      <c r="A81" s="10">
        <v>5425</v>
      </c>
      <c r="B81" s="10">
        <v>5425</v>
      </c>
      <c r="C81" s="3" t="s">
        <v>76</v>
      </c>
      <c r="D81" s="29"/>
      <c r="E81" s="29"/>
      <c r="F81" s="29"/>
      <c r="G81" s="29"/>
    </row>
    <row r="82" spans="1:7" ht="12.75">
      <c r="A82" s="10">
        <v>5800</v>
      </c>
      <c r="B82" s="10">
        <v>5800</v>
      </c>
      <c r="C82" s="3" t="s">
        <v>26</v>
      </c>
      <c r="D82" s="29"/>
      <c r="E82" s="29"/>
      <c r="F82" s="29"/>
      <c r="G82" s="29"/>
    </row>
    <row r="83" spans="1:7" ht="12.75">
      <c r="A83" s="10">
        <v>5950</v>
      </c>
      <c r="B83" s="10">
        <v>5950</v>
      </c>
      <c r="C83" s="12" t="s">
        <v>77</v>
      </c>
      <c r="D83" s="29"/>
      <c r="E83" s="29"/>
      <c r="F83" s="29"/>
      <c r="G83" s="29"/>
    </row>
    <row r="84" spans="1:7" ht="12.75">
      <c r="A84" s="10">
        <v>5990</v>
      </c>
      <c r="B84" s="10">
        <v>5990</v>
      </c>
      <c r="C84" s="3" t="s">
        <v>78</v>
      </c>
      <c r="D84" s="29"/>
      <c r="E84" s="29"/>
      <c r="F84" s="29"/>
      <c r="G84" s="29"/>
    </row>
    <row r="85" spans="1:7" ht="12.75">
      <c r="A85" s="10">
        <v>7100</v>
      </c>
      <c r="B85" s="10">
        <v>7100</v>
      </c>
      <c r="C85" s="3" t="s">
        <v>100</v>
      </c>
      <c r="D85" s="29"/>
      <c r="E85" s="29"/>
      <c r="F85" s="29"/>
      <c r="G85" s="29"/>
    </row>
    <row r="86" spans="1:7" ht="12.75">
      <c r="A86" s="9"/>
      <c r="B86" s="9"/>
      <c r="C86" s="7" t="s">
        <v>5</v>
      </c>
      <c r="D86" s="39">
        <f>SUM(D63:D85)</f>
        <v>0</v>
      </c>
      <c r="E86" s="39">
        <f>SUM(E63:E85)</f>
        <v>2400</v>
      </c>
      <c r="F86" s="39">
        <f>SUM(F63:F85)</f>
        <v>2400</v>
      </c>
      <c r="G86" s="39">
        <f>SUM(G63:G85)</f>
        <v>2400</v>
      </c>
    </row>
    <row r="87" spans="1:7" ht="12.75">
      <c r="A87" s="10"/>
      <c r="B87" s="10"/>
      <c r="C87" s="3"/>
      <c r="D87" s="29"/>
      <c r="E87" s="29"/>
      <c r="F87" s="29"/>
      <c r="G87" s="29"/>
    </row>
    <row r="88" spans="1:7" ht="12.75">
      <c r="A88" s="10">
        <v>4120</v>
      </c>
      <c r="B88" s="10">
        <v>4120</v>
      </c>
      <c r="C88" s="3" t="s">
        <v>79</v>
      </c>
      <c r="D88" s="29"/>
      <c r="E88" s="29"/>
      <c r="F88" s="29"/>
      <c r="G88" s="29"/>
    </row>
    <row r="89" spans="1:7" ht="12.75">
      <c r="A89" s="10">
        <v>6320</v>
      </c>
      <c r="B89" s="10">
        <v>6320</v>
      </c>
      <c r="C89" s="3" t="s">
        <v>79</v>
      </c>
      <c r="D89" s="29"/>
      <c r="E89" s="29"/>
      <c r="F89" s="29"/>
      <c r="G89" s="29"/>
    </row>
    <row r="90" spans="1:7" ht="12.75">
      <c r="A90" s="10">
        <v>6340</v>
      </c>
      <c r="B90" s="10">
        <v>6340</v>
      </c>
      <c r="C90" s="3" t="s">
        <v>80</v>
      </c>
      <c r="D90" s="29"/>
      <c r="E90" s="29"/>
      <c r="F90" s="29"/>
      <c r="G90" s="29"/>
    </row>
    <row r="91" spans="1:7" ht="12.75">
      <c r="A91" s="10">
        <v>6360</v>
      </c>
      <c r="B91" s="10">
        <v>6360</v>
      </c>
      <c r="C91" s="3" t="s">
        <v>133</v>
      </c>
      <c r="D91" s="29"/>
      <c r="E91" s="29"/>
      <c r="F91" s="29"/>
      <c r="G91" s="29"/>
    </row>
    <row r="92" spans="1:7" ht="12.75">
      <c r="A92" s="10">
        <v>6420</v>
      </c>
      <c r="B92" s="10">
        <v>6420</v>
      </c>
      <c r="C92" s="3" t="s">
        <v>81</v>
      </c>
      <c r="D92" s="29"/>
      <c r="E92" s="29"/>
      <c r="F92" s="29"/>
      <c r="G92" s="29"/>
    </row>
    <row r="93" spans="1:7" ht="12.75">
      <c r="A93" s="10">
        <v>6500</v>
      </c>
      <c r="B93" s="10">
        <v>6500</v>
      </c>
      <c r="C93" s="3" t="s">
        <v>82</v>
      </c>
      <c r="D93" s="29"/>
      <c r="E93" s="29"/>
      <c r="F93" s="29"/>
      <c r="G93" s="29"/>
    </row>
    <row r="94" spans="1:7" ht="12.75">
      <c r="A94" s="10">
        <v>6600</v>
      </c>
      <c r="B94" s="10">
        <v>6600</v>
      </c>
      <c r="C94" s="3" t="s">
        <v>85</v>
      </c>
      <c r="D94" s="29"/>
      <c r="E94" s="29"/>
      <c r="F94" s="29"/>
      <c r="G94" s="29"/>
    </row>
    <row r="95" spans="1:7" ht="12.75">
      <c r="A95" s="10">
        <v>6620</v>
      </c>
      <c r="B95" s="10">
        <v>6620</v>
      </c>
      <c r="C95" s="3" t="s">
        <v>86</v>
      </c>
      <c r="D95" s="29"/>
      <c r="E95" s="29"/>
      <c r="F95" s="29"/>
      <c r="G95" s="29"/>
    </row>
    <row r="96" spans="1:7" ht="12.75">
      <c r="A96" s="10">
        <v>6625</v>
      </c>
      <c r="B96" s="10">
        <v>6625</v>
      </c>
      <c r="C96" s="3" t="s">
        <v>87</v>
      </c>
      <c r="D96" s="29"/>
      <c r="E96" s="29"/>
      <c r="F96" s="29"/>
      <c r="G96" s="29"/>
    </row>
    <row r="97" spans="1:7" ht="12.75">
      <c r="A97" s="10">
        <v>6630</v>
      </c>
      <c r="B97" s="10">
        <v>6630</v>
      </c>
      <c r="C97" s="3" t="s">
        <v>88</v>
      </c>
      <c r="D97" s="29"/>
      <c r="E97" s="29">
        <v>8000</v>
      </c>
      <c r="F97" s="29">
        <v>10000</v>
      </c>
      <c r="G97" s="29">
        <v>10000</v>
      </c>
    </row>
    <row r="98" spans="1:7" ht="12.75">
      <c r="A98" s="10">
        <v>6700</v>
      </c>
      <c r="B98" s="10">
        <v>6700</v>
      </c>
      <c r="C98" s="3" t="s">
        <v>89</v>
      </c>
      <c r="D98" s="29"/>
      <c r="E98" s="29"/>
      <c r="F98" s="29"/>
      <c r="G98" s="29"/>
    </row>
    <row r="99" spans="1:7" ht="12.75">
      <c r="A99" s="10">
        <v>6710</v>
      </c>
      <c r="B99" s="10">
        <v>6710</v>
      </c>
      <c r="C99" s="3" t="s">
        <v>90</v>
      </c>
      <c r="D99" s="29"/>
      <c r="E99" s="29"/>
      <c r="F99" s="29"/>
      <c r="G99" s="29"/>
    </row>
    <row r="100" spans="1:7" ht="12.75">
      <c r="A100" s="10">
        <v>6790</v>
      </c>
      <c r="B100" s="10">
        <v>6790</v>
      </c>
      <c r="C100" s="3" t="s">
        <v>91</v>
      </c>
      <c r="D100" s="29"/>
      <c r="E100" s="29"/>
      <c r="F100" s="29"/>
      <c r="G100" s="29"/>
    </row>
    <row r="101" spans="1:7" ht="12.75">
      <c r="A101" s="10">
        <v>6800</v>
      </c>
      <c r="B101" s="10">
        <v>6800</v>
      </c>
      <c r="C101" s="3" t="s">
        <v>92</v>
      </c>
      <c r="D101" s="29"/>
      <c r="E101" s="29"/>
      <c r="F101" s="29"/>
      <c r="G101" s="29"/>
    </row>
    <row r="102" spans="1:7" ht="12.75">
      <c r="A102" s="10">
        <v>6815</v>
      </c>
      <c r="B102" s="10">
        <v>6815</v>
      </c>
      <c r="C102" s="3" t="s">
        <v>93</v>
      </c>
      <c r="D102" s="29"/>
      <c r="E102" s="29"/>
      <c r="F102" s="29"/>
      <c r="G102" s="29"/>
    </row>
    <row r="103" spans="1:7" ht="12.75">
      <c r="A103" s="10">
        <v>6820</v>
      </c>
      <c r="B103" s="10">
        <v>6820</v>
      </c>
      <c r="C103" s="3" t="s">
        <v>94</v>
      </c>
      <c r="D103" s="29"/>
      <c r="E103" s="29"/>
      <c r="F103" s="29"/>
      <c r="G103" s="29"/>
    </row>
    <row r="104" spans="1:7" ht="12.75">
      <c r="A104" s="10">
        <v>6860</v>
      </c>
      <c r="B104" s="10">
        <v>6860</v>
      </c>
      <c r="C104" s="3" t="s">
        <v>95</v>
      </c>
      <c r="D104" s="29"/>
      <c r="E104" s="29"/>
      <c r="F104" s="29"/>
      <c r="G104" s="29"/>
    </row>
    <row r="105" spans="1:7" ht="12.75">
      <c r="A105" s="10">
        <v>6900</v>
      </c>
      <c r="B105" s="10">
        <v>6900</v>
      </c>
      <c r="C105" s="3" t="s">
        <v>96</v>
      </c>
      <c r="D105" s="29"/>
      <c r="E105" s="29"/>
      <c r="F105" s="29"/>
      <c r="G105" s="29"/>
    </row>
    <row r="106" spans="1:7" ht="12.75">
      <c r="A106" s="10">
        <v>6920</v>
      </c>
      <c r="B106" s="10">
        <v>6920</v>
      </c>
      <c r="C106" s="3" t="s">
        <v>97</v>
      </c>
      <c r="D106" s="29"/>
      <c r="E106" s="29"/>
      <c r="F106" s="29"/>
      <c r="G106" s="29"/>
    </row>
    <row r="107" spans="1:7" ht="12.75">
      <c r="A107" s="10">
        <v>6930</v>
      </c>
      <c r="B107" s="10">
        <v>6930</v>
      </c>
      <c r="C107" s="3" t="s">
        <v>98</v>
      </c>
      <c r="D107" s="29"/>
      <c r="E107" s="29"/>
      <c r="F107" s="29"/>
      <c r="G107" s="29"/>
    </row>
    <row r="108" spans="1:7" ht="12.75">
      <c r="A108" s="10">
        <v>6940</v>
      </c>
      <c r="B108" s="10">
        <v>6940</v>
      </c>
      <c r="C108" s="3" t="s">
        <v>99</v>
      </c>
      <c r="D108" s="29"/>
      <c r="E108" s="29"/>
      <c r="F108" s="29"/>
      <c r="G108" s="29"/>
    </row>
    <row r="109" spans="1:7" ht="12.75">
      <c r="A109" s="10">
        <v>7140</v>
      </c>
      <c r="B109" s="10">
        <v>7140</v>
      </c>
      <c r="C109" s="3" t="s">
        <v>101</v>
      </c>
      <c r="D109" s="29"/>
      <c r="E109" s="29"/>
      <c r="F109" s="29"/>
      <c r="G109" s="29"/>
    </row>
    <row r="110" spans="1:7" ht="12.75">
      <c r="A110" s="10">
        <v>7320</v>
      </c>
      <c r="B110" s="10">
        <v>7320</v>
      </c>
      <c r="C110" s="3" t="s">
        <v>102</v>
      </c>
      <c r="D110" s="29"/>
      <c r="E110" s="29"/>
      <c r="F110" s="29"/>
      <c r="G110" s="29"/>
    </row>
    <row r="111" spans="1:7" ht="12.75">
      <c r="A111" s="10">
        <v>7430</v>
      </c>
      <c r="B111" s="10">
        <v>7430</v>
      </c>
      <c r="C111" s="3" t="s">
        <v>104</v>
      </c>
      <c r="D111" s="29"/>
      <c r="E111" s="29"/>
      <c r="F111" s="29"/>
      <c r="G111" s="29"/>
    </row>
    <row r="112" spans="1:7" ht="12.75">
      <c r="A112" s="10">
        <v>7500</v>
      </c>
      <c r="B112" s="10">
        <v>7500</v>
      </c>
      <c r="C112" s="3" t="s">
        <v>105</v>
      </c>
      <c r="D112" s="29"/>
      <c r="E112" s="29"/>
      <c r="F112" s="29"/>
      <c r="G112" s="29"/>
    </row>
    <row r="113" spans="1:7" ht="12.75">
      <c r="A113" s="10">
        <v>7601</v>
      </c>
      <c r="B113" s="10">
        <v>7601</v>
      </c>
      <c r="C113" s="3" t="s">
        <v>106</v>
      </c>
      <c r="D113" s="29"/>
      <c r="E113" s="29"/>
      <c r="F113" s="29"/>
      <c r="G113" s="29"/>
    </row>
    <row r="114" spans="1:7" ht="12.75">
      <c r="A114" s="10">
        <v>7740</v>
      </c>
      <c r="B114" s="10">
        <v>7740</v>
      </c>
      <c r="C114" s="3" t="s">
        <v>107</v>
      </c>
      <c r="D114" s="29"/>
      <c r="E114" s="29"/>
      <c r="F114" s="29"/>
      <c r="G114" s="29"/>
    </row>
    <row r="115" spans="1:7" ht="12.75">
      <c r="A115" s="10">
        <v>7770</v>
      </c>
      <c r="B115" s="10">
        <v>7770</v>
      </c>
      <c r="C115" s="3" t="s">
        <v>108</v>
      </c>
      <c r="D115" s="29"/>
      <c r="E115" s="29"/>
      <c r="F115" s="29"/>
      <c r="G115" s="29"/>
    </row>
    <row r="116" spans="1:7" ht="12.75">
      <c r="A116" s="10">
        <v>7780</v>
      </c>
      <c r="B116" s="10">
        <v>7780</v>
      </c>
      <c r="C116" s="3" t="s">
        <v>109</v>
      </c>
      <c r="D116" s="29"/>
      <c r="E116" s="29"/>
      <c r="F116" s="29"/>
      <c r="G116" s="29"/>
    </row>
    <row r="117" spans="1:7" ht="12.75">
      <c r="A117" s="10">
        <v>7790</v>
      </c>
      <c r="B117" s="10">
        <v>7790</v>
      </c>
      <c r="C117" s="3" t="s">
        <v>110</v>
      </c>
      <c r="D117" s="29"/>
      <c r="E117" s="29"/>
      <c r="F117" s="29"/>
      <c r="G117" s="29"/>
    </row>
    <row r="118" spans="1:7" ht="12.75">
      <c r="A118" s="10">
        <v>7791</v>
      </c>
      <c r="B118" s="10">
        <v>7791</v>
      </c>
      <c r="C118" s="3" t="s">
        <v>120</v>
      </c>
      <c r="D118" s="29"/>
      <c r="E118" s="29"/>
      <c r="F118" s="29"/>
      <c r="G118" s="29"/>
    </row>
    <row r="119" spans="1:7" ht="12.75">
      <c r="A119" s="10">
        <v>7795</v>
      </c>
      <c r="B119" s="10">
        <v>7795</v>
      </c>
      <c r="C119" s="3" t="s">
        <v>122</v>
      </c>
      <c r="D119" s="29"/>
      <c r="E119" s="29">
        <v>500</v>
      </c>
      <c r="F119" s="29">
        <v>700</v>
      </c>
      <c r="G119" s="29">
        <v>800</v>
      </c>
    </row>
    <row r="120" spans="1:7" ht="12.75">
      <c r="A120" s="10">
        <v>7796</v>
      </c>
      <c r="B120" s="10">
        <v>7796</v>
      </c>
      <c r="C120" s="3" t="s">
        <v>123</v>
      </c>
      <c r="D120" s="29"/>
      <c r="E120" s="29"/>
      <c r="F120" s="29"/>
      <c r="G120" s="29"/>
    </row>
    <row r="121" spans="1:7" ht="12.75">
      <c r="A121" s="10">
        <v>7797</v>
      </c>
      <c r="B121" s="10">
        <v>7797</v>
      </c>
      <c r="C121" s="3" t="s">
        <v>124</v>
      </c>
      <c r="D121" s="29"/>
      <c r="E121" s="29">
        <v>200</v>
      </c>
      <c r="F121" s="29">
        <v>400</v>
      </c>
      <c r="G121" s="29">
        <v>400</v>
      </c>
    </row>
    <row r="122" spans="1:7" ht="12.75">
      <c r="A122" s="10">
        <v>7798</v>
      </c>
      <c r="B122" s="10">
        <v>7798</v>
      </c>
      <c r="C122" s="3" t="s">
        <v>126</v>
      </c>
      <c r="D122" s="29"/>
      <c r="E122" s="29"/>
      <c r="F122" s="29"/>
      <c r="G122" s="29"/>
    </row>
    <row r="123" spans="1:7" ht="12.75">
      <c r="A123" s="10">
        <v>7830</v>
      </c>
      <c r="B123" s="10">
        <v>7830</v>
      </c>
      <c r="C123" s="3" t="s">
        <v>111</v>
      </c>
      <c r="D123" s="29"/>
      <c r="E123" s="29"/>
      <c r="F123" s="29"/>
      <c r="G123" s="29"/>
    </row>
    <row r="124" spans="1:7" ht="12.75">
      <c r="A124" s="10">
        <v>7990</v>
      </c>
      <c r="B124" s="10">
        <v>7990</v>
      </c>
      <c r="C124" s="3" t="s">
        <v>112</v>
      </c>
      <c r="D124" s="29"/>
      <c r="E124" s="29"/>
      <c r="F124" s="29"/>
      <c r="G124" s="29"/>
    </row>
    <row r="125" spans="1:7" ht="12.75">
      <c r="A125" s="10"/>
      <c r="B125" s="10"/>
      <c r="C125" s="3"/>
      <c r="D125" s="29"/>
      <c r="E125" s="29"/>
      <c r="F125" s="29"/>
      <c r="G125" s="29"/>
    </row>
    <row r="126" spans="1:7" ht="12.75">
      <c r="A126" s="9"/>
      <c r="B126" s="9"/>
      <c r="C126" s="7" t="s">
        <v>6</v>
      </c>
      <c r="D126" s="39">
        <f>SUM(D88:D125)</f>
        <v>0</v>
      </c>
      <c r="E126" s="39">
        <f>SUM(E88:E125)</f>
        <v>8700</v>
      </c>
      <c r="F126" s="39">
        <f>SUM(F88:F125)</f>
        <v>11100</v>
      </c>
      <c r="G126" s="39">
        <f>SUM(G88:G125)</f>
        <v>11200</v>
      </c>
    </row>
    <row r="127" spans="1:7" ht="12.75">
      <c r="A127" s="9"/>
      <c r="B127" s="9"/>
      <c r="C127" s="7"/>
      <c r="D127" s="29"/>
      <c r="E127" s="29"/>
      <c r="F127" s="29"/>
      <c r="G127" s="29"/>
    </row>
    <row r="128" spans="1:7" ht="12.75">
      <c r="A128" s="10">
        <v>6000</v>
      </c>
      <c r="B128" s="10">
        <v>6000</v>
      </c>
      <c r="C128" s="3" t="s">
        <v>113</v>
      </c>
      <c r="D128" s="29"/>
      <c r="E128" s="29"/>
      <c r="F128" s="29"/>
      <c r="G128" s="29"/>
    </row>
    <row r="129" spans="1:7" ht="12.75">
      <c r="A129" s="10">
        <v>6010</v>
      </c>
      <c r="B129" s="10">
        <v>6010</v>
      </c>
      <c r="C129" s="3" t="s">
        <v>114</v>
      </c>
      <c r="D129" s="29"/>
      <c r="E129" s="29"/>
      <c r="F129" s="29"/>
      <c r="G129" s="29"/>
    </row>
    <row r="130" spans="1:7" ht="12.75">
      <c r="A130" s="9"/>
      <c r="B130" s="9"/>
      <c r="C130" s="7" t="s">
        <v>10</v>
      </c>
      <c r="D130" s="39">
        <f>SUM(D128:D129)</f>
        <v>0</v>
      </c>
      <c r="E130" s="39">
        <f>SUM(E128:E129)</f>
        <v>0</v>
      </c>
      <c r="F130" s="39">
        <f>SUM(F128:F129)</f>
        <v>0</v>
      </c>
      <c r="G130" s="39">
        <f>SUM(G128:G129)</f>
        <v>0</v>
      </c>
    </row>
    <row r="131" spans="1:7" ht="12.75">
      <c r="A131" s="10"/>
      <c r="B131" s="10"/>
      <c r="C131" s="3"/>
      <c r="D131" s="33"/>
      <c r="E131" s="33"/>
      <c r="F131" s="33"/>
      <c r="G131" s="33"/>
    </row>
    <row r="132" spans="1:7" ht="13.5" customHeight="1">
      <c r="A132" s="9"/>
      <c r="B132" s="9"/>
      <c r="C132" s="7" t="s">
        <v>2</v>
      </c>
      <c r="D132" s="39">
        <f>D37-D61-D86-D126-D130</f>
        <v>-4000</v>
      </c>
      <c r="E132" s="39">
        <f>E37-E61-E86-E126-E130</f>
        <v>800</v>
      </c>
      <c r="F132" s="39">
        <f>F37-F61-F86-F126-F130</f>
        <v>300</v>
      </c>
      <c r="G132" s="39">
        <f>G37-G61-G86-G126-G130</f>
        <v>200</v>
      </c>
    </row>
    <row r="133" spans="1:7" ht="13.5" customHeight="1">
      <c r="A133" s="10"/>
      <c r="B133" s="10"/>
      <c r="C133" s="3"/>
      <c r="D133" s="29"/>
      <c r="E133" s="29"/>
      <c r="F133" s="29"/>
      <c r="G133" s="29"/>
    </row>
    <row r="134" spans="1:7" ht="13.5" customHeight="1">
      <c r="A134" s="10">
        <v>8050</v>
      </c>
      <c r="B134" s="10">
        <v>8050</v>
      </c>
      <c r="C134" s="3" t="s">
        <v>7</v>
      </c>
      <c r="D134" s="29"/>
      <c r="E134" s="29"/>
      <c r="F134" s="29"/>
      <c r="G134" s="29"/>
    </row>
    <row r="135" spans="1:7" ht="13.5" customHeight="1">
      <c r="A135" s="10">
        <v>8070</v>
      </c>
      <c r="B135" s="10">
        <v>8070</v>
      </c>
      <c r="C135" s="3" t="s">
        <v>27</v>
      </c>
      <c r="D135" s="33"/>
      <c r="E135" s="33"/>
      <c r="F135" s="33"/>
      <c r="G135" s="33"/>
    </row>
    <row r="136" spans="1:7" ht="13.5" customHeight="1">
      <c r="A136" s="10">
        <v>8150</v>
      </c>
      <c r="B136" s="10">
        <v>8150</v>
      </c>
      <c r="C136" s="3" t="s">
        <v>115</v>
      </c>
      <c r="D136" s="29"/>
      <c r="E136" s="29"/>
      <c r="F136" s="29"/>
      <c r="G136" s="29"/>
    </row>
    <row r="137" spans="1:7" ht="13.5" customHeight="1">
      <c r="A137" s="9"/>
      <c r="B137" s="9"/>
      <c r="C137" s="7" t="s">
        <v>17</v>
      </c>
      <c r="D137" s="39">
        <f>SUM(D134:D136)</f>
        <v>0</v>
      </c>
      <c r="E137" s="39">
        <f>SUM(E134:E136)</f>
        <v>0</v>
      </c>
      <c r="F137" s="39">
        <f>SUM(F134:F136)</f>
        <v>0</v>
      </c>
      <c r="G137" s="39">
        <f>SUM(G134:G136)</f>
        <v>0</v>
      </c>
    </row>
    <row r="138" spans="1:7" ht="12.75">
      <c r="A138" s="10"/>
      <c r="B138" s="10"/>
      <c r="C138" s="3"/>
      <c r="D138" s="29"/>
      <c r="E138" s="29"/>
      <c r="F138" s="29"/>
      <c r="G138" s="29"/>
    </row>
    <row r="139" spans="1:7" ht="12.75">
      <c r="A139" s="9"/>
      <c r="B139" s="9"/>
      <c r="C139" s="8" t="s">
        <v>8</v>
      </c>
      <c r="D139" s="40">
        <f>D132-D137</f>
        <v>-4000</v>
      </c>
      <c r="E139" s="40">
        <f>E132-E137</f>
        <v>800</v>
      </c>
      <c r="F139" s="40">
        <f>F132-F137</f>
        <v>300</v>
      </c>
      <c r="G139" s="40">
        <f>G132-G137</f>
        <v>200</v>
      </c>
    </row>
    <row r="140" spans="4:7" ht="15.75" customHeight="1">
      <c r="D140" s="26"/>
      <c r="E140" s="26"/>
      <c r="F140" s="26"/>
      <c r="G140" s="26"/>
    </row>
    <row r="141" spans="4:7" ht="12.75">
      <c r="D141" s="23"/>
      <c r="E141" s="23"/>
      <c r="F141" s="23"/>
      <c r="G141" s="23"/>
    </row>
    <row r="142" spans="4:7" ht="12.75">
      <c r="D142" s="23"/>
      <c r="E142" s="23"/>
      <c r="F142" s="23"/>
      <c r="G142" s="23"/>
    </row>
    <row r="143" spans="4:7" ht="12.75">
      <c r="D143" s="23"/>
      <c r="E143" s="23"/>
      <c r="F143" s="23"/>
      <c r="G143" s="23"/>
    </row>
    <row r="144" spans="4:7" ht="12.75">
      <c r="D144" s="24"/>
      <c r="E144" s="24"/>
      <c r="F144" s="24"/>
      <c r="G144" s="24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43"/>
  <sheetViews>
    <sheetView zoomScalePageLayoutView="0" workbookViewId="0" topLeftCell="A1">
      <selection activeCell="D7" sqref="D7:G139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</cols>
  <sheetData>
    <row r="1" ht="15">
      <c r="C1" s="1" t="s">
        <v>119</v>
      </c>
    </row>
    <row r="2" ht="15">
      <c r="C2" s="1"/>
    </row>
    <row r="3" spans="3:7" ht="15">
      <c r="C3" s="1" t="s">
        <v>18</v>
      </c>
      <c r="D3" s="44" t="s">
        <v>135</v>
      </c>
      <c r="E3" s="44"/>
      <c r="F3" s="44"/>
      <c r="G3" s="44"/>
    </row>
    <row r="4" ht="15">
      <c r="C4" s="1"/>
    </row>
    <row r="5" spans="4:7" ht="12.75">
      <c r="D5" s="18" t="s">
        <v>134</v>
      </c>
      <c r="E5" s="18" t="s">
        <v>134</v>
      </c>
      <c r="F5" s="18" t="s">
        <v>134</v>
      </c>
      <c r="G5" s="18" t="s">
        <v>134</v>
      </c>
    </row>
    <row r="6" spans="1:7" ht="12.75">
      <c r="A6" s="5"/>
      <c r="B6" s="6"/>
      <c r="C6" s="4" t="s">
        <v>0</v>
      </c>
      <c r="D6" s="19" t="s">
        <v>32</v>
      </c>
      <c r="E6" s="19" t="s">
        <v>33</v>
      </c>
      <c r="F6" s="19" t="s">
        <v>34</v>
      </c>
      <c r="G6" s="19" t="s">
        <v>35</v>
      </c>
    </row>
    <row r="7" spans="1:7" ht="12.75">
      <c r="A7" s="10"/>
      <c r="B7" s="10"/>
      <c r="C7" s="3"/>
      <c r="D7" s="29"/>
      <c r="E7" s="29"/>
      <c r="F7" s="29"/>
      <c r="G7" s="29"/>
    </row>
    <row r="8" spans="1:7" ht="12.75">
      <c r="A8" s="10">
        <v>3100</v>
      </c>
      <c r="B8" s="10">
        <v>3100</v>
      </c>
      <c r="C8" s="3" t="s">
        <v>36</v>
      </c>
      <c r="D8" s="29"/>
      <c r="E8" s="29"/>
      <c r="F8" s="29"/>
      <c r="G8" s="29"/>
    </row>
    <row r="9" spans="1:7" ht="12.75">
      <c r="A9" s="10">
        <v>3120</v>
      </c>
      <c r="B9" s="10">
        <v>3120</v>
      </c>
      <c r="C9" s="3" t="s">
        <v>37</v>
      </c>
      <c r="D9" s="29"/>
      <c r="E9" s="29"/>
      <c r="F9" s="29"/>
      <c r="G9" s="29"/>
    </row>
    <row r="10" spans="1:7" ht="12.75">
      <c r="A10" s="10">
        <v>3125</v>
      </c>
      <c r="B10" s="10">
        <v>3125</v>
      </c>
      <c r="C10" s="3" t="s">
        <v>38</v>
      </c>
      <c r="D10" s="29"/>
      <c r="E10" s="29"/>
      <c r="F10" s="29"/>
      <c r="G10" s="29"/>
    </row>
    <row r="11" spans="1:7" ht="12.75">
      <c r="A11" s="10">
        <v>3130</v>
      </c>
      <c r="B11" s="10">
        <v>3130</v>
      </c>
      <c r="C11" s="3" t="s">
        <v>39</v>
      </c>
      <c r="D11" s="29"/>
      <c r="E11" s="29"/>
      <c r="F11" s="29"/>
      <c r="G11" s="29"/>
    </row>
    <row r="12" spans="1:7" ht="12.75">
      <c r="A12" s="10">
        <v>3200</v>
      </c>
      <c r="B12" s="10">
        <v>3200</v>
      </c>
      <c r="C12" s="3" t="s">
        <v>40</v>
      </c>
      <c r="D12" s="29"/>
      <c r="E12" s="29"/>
      <c r="F12" s="29"/>
      <c r="G12" s="29"/>
    </row>
    <row r="13" spans="1:7" ht="12.75">
      <c r="A13" s="10">
        <v>3210</v>
      </c>
      <c r="B13" s="10">
        <v>3210</v>
      </c>
      <c r="C13" s="3" t="s">
        <v>41</v>
      </c>
      <c r="D13" s="29">
        <v>9000</v>
      </c>
      <c r="E13" s="29">
        <v>9000</v>
      </c>
      <c r="F13" s="29">
        <v>9000</v>
      </c>
      <c r="G13" s="29">
        <v>18000</v>
      </c>
    </row>
    <row r="14" spans="1:7" ht="12.75">
      <c r="A14" s="10">
        <v>3215</v>
      </c>
      <c r="B14" s="10">
        <v>3215</v>
      </c>
      <c r="C14" s="3" t="s">
        <v>42</v>
      </c>
      <c r="D14" s="29"/>
      <c r="E14" s="29"/>
      <c r="F14" s="29"/>
      <c r="G14" s="29"/>
    </row>
    <row r="15" spans="1:7" ht="12.75">
      <c r="A15" s="10">
        <v>3217</v>
      </c>
      <c r="B15" s="10">
        <v>3217</v>
      </c>
      <c r="C15" s="3" t="s">
        <v>43</v>
      </c>
      <c r="D15" s="29"/>
      <c r="E15" s="29"/>
      <c r="F15" s="29"/>
      <c r="G15" s="29"/>
    </row>
    <row r="16" spans="1:7" ht="12.75">
      <c r="A16" s="10">
        <v>3218</v>
      </c>
      <c r="B16" s="10">
        <v>3218</v>
      </c>
      <c r="C16" s="3" t="s">
        <v>44</v>
      </c>
      <c r="D16" s="29"/>
      <c r="E16" s="29"/>
      <c r="F16" s="29"/>
      <c r="G16" s="29"/>
    </row>
    <row r="17" spans="1:7" ht="12.75">
      <c r="A17" s="10">
        <v>3220</v>
      </c>
      <c r="B17" s="10">
        <v>3220</v>
      </c>
      <c r="C17" s="3" t="s">
        <v>45</v>
      </c>
      <c r="D17" s="29"/>
      <c r="E17" s="29"/>
      <c r="F17" s="29"/>
      <c r="G17" s="29"/>
    </row>
    <row r="18" spans="1:7" ht="12.75">
      <c r="A18" s="10">
        <v>3320</v>
      </c>
      <c r="B18" s="10">
        <v>3320</v>
      </c>
      <c r="C18" s="3" t="s">
        <v>46</v>
      </c>
      <c r="D18" s="29"/>
      <c r="E18" s="29"/>
      <c r="F18" s="29"/>
      <c r="G18" s="29"/>
    </row>
    <row r="19" spans="1:7" ht="12.75">
      <c r="A19" s="10">
        <v>3321</v>
      </c>
      <c r="B19" s="10">
        <v>3321</v>
      </c>
      <c r="C19" s="3" t="s">
        <v>47</v>
      </c>
      <c r="D19" s="29"/>
      <c r="E19" s="29"/>
      <c r="F19" s="29"/>
      <c r="G19" s="29"/>
    </row>
    <row r="20" spans="1:7" ht="12.75">
      <c r="A20" s="10">
        <v>3325</v>
      </c>
      <c r="B20" s="10">
        <v>3325</v>
      </c>
      <c r="C20" s="3" t="s">
        <v>15</v>
      </c>
      <c r="D20" s="29"/>
      <c r="E20" s="29"/>
      <c r="F20" s="29"/>
      <c r="G20" s="29"/>
    </row>
    <row r="21" spans="1:7" ht="12.75">
      <c r="A21" s="10">
        <v>3350</v>
      </c>
      <c r="B21" s="10">
        <v>3350</v>
      </c>
      <c r="C21" s="3" t="s">
        <v>48</v>
      </c>
      <c r="D21" s="29"/>
      <c r="E21" s="29"/>
      <c r="F21" s="29"/>
      <c r="G21" s="29"/>
    </row>
    <row r="22" spans="1:7" ht="12.75">
      <c r="A22" s="10">
        <v>3360</v>
      </c>
      <c r="B22" s="10">
        <v>3360</v>
      </c>
      <c r="C22" s="3" t="s">
        <v>49</v>
      </c>
      <c r="D22" s="29"/>
      <c r="E22" s="29"/>
      <c r="F22" s="29"/>
      <c r="G22" s="29"/>
    </row>
    <row r="23" spans="1:7" ht="12.75">
      <c r="A23" s="10">
        <v>3440</v>
      </c>
      <c r="B23" s="10">
        <v>3440</v>
      </c>
      <c r="C23" s="3" t="s">
        <v>19</v>
      </c>
      <c r="D23" s="29"/>
      <c r="E23" s="29"/>
      <c r="F23" s="29"/>
      <c r="G23" s="29"/>
    </row>
    <row r="24" spans="1:7" ht="12.75">
      <c r="A24" s="10">
        <v>3500</v>
      </c>
      <c r="B24" s="10">
        <v>3500</v>
      </c>
      <c r="C24" s="3" t="s">
        <v>16</v>
      </c>
      <c r="D24" s="29"/>
      <c r="E24" s="29"/>
      <c r="F24" s="29"/>
      <c r="G24" s="29"/>
    </row>
    <row r="25" spans="1:7" ht="12.75">
      <c r="A25" s="10">
        <v>3605</v>
      </c>
      <c r="B25" s="10">
        <v>3605</v>
      </c>
      <c r="C25" s="3" t="s">
        <v>50</v>
      </c>
      <c r="D25" s="29"/>
      <c r="E25" s="29"/>
      <c r="F25" s="29"/>
      <c r="G25" s="29"/>
    </row>
    <row r="26" spans="1:7" ht="12.75">
      <c r="A26" s="10">
        <v>3610</v>
      </c>
      <c r="B26" s="10">
        <v>3610</v>
      </c>
      <c r="C26" s="3" t="s">
        <v>51</v>
      </c>
      <c r="D26" s="29"/>
      <c r="E26" s="29"/>
      <c r="F26" s="29"/>
      <c r="G26" s="29"/>
    </row>
    <row r="27" spans="1:7" ht="12.75">
      <c r="A27" s="10"/>
      <c r="B27" s="10"/>
      <c r="C27" s="7" t="s">
        <v>3</v>
      </c>
      <c r="D27" s="38">
        <f>SUM(D7:D26)</f>
        <v>9000</v>
      </c>
      <c r="E27" s="38">
        <f>SUM(E7:E26)</f>
        <v>9000</v>
      </c>
      <c r="F27" s="38">
        <f>SUM(F7:F26)</f>
        <v>9000</v>
      </c>
      <c r="G27" s="38">
        <f>SUM(G7:G26)</f>
        <v>18000</v>
      </c>
    </row>
    <row r="28" spans="1:7" ht="12.75">
      <c r="A28" s="10"/>
      <c r="B28" s="10"/>
      <c r="C28" s="3"/>
      <c r="D28" s="29"/>
      <c r="E28" s="29"/>
      <c r="F28" s="29"/>
      <c r="G28" s="29"/>
    </row>
    <row r="29" spans="1:7" ht="12.75">
      <c r="A29" s="10">
        <v>3240</v>
      </c>
      <c r="B29" s="10">
        <v>3240</v>
      </c>
      <c r="C29" s="3" t="s">
        <v>52</v>
      </c>
      <c r="D29" s="29">
        <v>0</v>
      </c>
      <c r="E29" s="29">
        <v>0</v>
      </c>
      <c r="F29" s="29">
        <v>0</v>
      </c>
      <c r="G29" s="29">
        <v>0</v>
      </c>
    </row>
    <row r="30" spans="1:7" ht="12.75">
      <c r="A30" s="10">
        <v>3441</v>
      </c>
      <c r="B30" s="10">
        <v>3441</v>
      </c>
      <c r="C30" s="3" t="s">
        <v>53</v>
      </c>
      <c r="D30" s="29">
        <v>0</v>
      </c>
      <c r="E30" s="29">
        <v>0</v>
      </c>
      <c r="F30" s="29">
        <v>0</v>
      </c>
      <c r="G30" s="29">
        <v>5305</v>
      </c>
    </row>
    <row r="31" spans="1:7" ht="12.75">
      <c r="A31" s="10">
        <v>3461</v>
      </c>
      <c r="B31" s="10">
        <v>3461</v>
      </c>
      <c r="C31" s="3" t="s">
        <v>54</v>
      </c>
      <c r="D31" s="29"/>
      <c r="E31" s="29"/>
      <c r="F31" s="29">
        <v>16952</v>
      </c>
      <c r="G31" s="29">
        <v>16952</v>
      </c>
    </row>
    <row r="32" spans="1:7" ht="12.75">
      <c r="A32" s="10">
        <v>3630</v>
      </c>
      <c r="B32" s="10">
        <v>3630</v>
      </c>
      <c r="C32" s="3" t="s">
        <v>55</v>
      </c>
      <c r="D32" s="29"/>
      <c r="E32" s="29"/>
      <c r="F32" s="29"/>
      <c r="G32" s="29"/>
    </row>
    <row r="33" spans="1:7" ht="12.75">
      <c r="A33" s="10">
        <v>3800</v>
      </c>
      <c r="B33" s="10">
        <v>3800</v>
      </c>
      <c r="C33" s="3" t="s">
        <v>125</v>
      </c>
      <c r="D33" s="29"/>
      <c r="E33" s="29"/>
      <c r="F33" s="29"/>
      <c r="G33" s="29"/>
    </row>
    <row r="34" spans="1:7" ht="12.75">
      <c r="A34" s="10">
        <v>3990</v>
      </c>
      <c r="B34" s="10">
        <v>3990</v>
      </c>
      <c r="C34" s="3" t="s">
        <v>56</v>
      </c>
      <c r="D34" s="29"/>
      <c r="E34" s="29"/>
      <c r="F34" s="29"/>
      <c r="G34" s="29"/>
    </row>
    <row r="35" spans="1:7" ht="12.75">
      <c r="A35" s="10">
        <v>3995</v>
      </c>
      <c r="B35" s="10">
        <v>3995</v>
      </c>
      <c r="C35" s="3" t="s">
        <v>20</v>
      </c>
      <c r="D35" s="29"/>
      <c r="E35" s="29"/>
      <c r="F35" s="29"/>
      <c r="G35" s="29"/>
    </row>
    <row r="36" spans="1:7" ht="12.75">
      <c r="A36" s="10"/>
      <c r="B36" s="10"/>
      <c r="C36" s="7" t="s">
        <v>9</v>
      </c>
      <c r="D36" s="38">
        <f>SUM(D29:D35)</f>
        <v>0</v>
      </c>
      <c r="E36" s="38">
        <f>SUM(E29:E35)</f>
        <v>0</v>
      </c>
      <c r="F36" s="38">
        <f>SUM(F29:F35)</f>
        <v>16952</v>
      </c>
      <c r="G36" s="38">
        <f>SUM(G29:G35)</f>
        <v>22257</v>
      </c>
    </row>
    <row r="37" spans="1:7" ht="12.75">
      <c r="A37" s="9"/>
      <c r="B37" s="9"/>
      <c r="C37" s="7" t="s">
        <v>1</v>
      </c>
      <c r="D37" s="38">
        <f>D27+D36</f>
        <v>9000</v>
      </c>
      <c r="E37" s="38">
        <f>E27+E36</f>
        <v>9000</v>
      </c>
      <c r="F37" s="38">
        <f>F27+F36</f>
        <v>25952</v>
      </c>
      <c r="G37" s="38">
        <f>G27+G36</f>
        <v>40257</v>
      </c>
    </row>
    <row r="38" spans="1:7" ht="12.75">
      <c r="A38" s="10"/>
      <c r="B38" s="10"/>
      <c r="C38" s="3"/>
      <c r="D38" s="29"/>
      <c r="E38" s="29"/>
      <c r="F38" s="29"/>
      <c r="G38" s="29"/>
    </row>
    <row r="39" spans="1:7" ht="12.75">
      <c r="A39" s="10">
        <v>4220</v>
      </c>
      <c r="B39" s="10">
        <v>4220</v>
      </c>
      <c r="C39" s="3" t="s">
        <v>58</v>
      </c>
      <c r="D39" s="29"/>
      <c r="E39" s="29"/>
      <c r="F39" s="29"/>
      <c r="G39" s="29"/>
    </row>
    <row r="40" spans="1:7" ht="12.75">
      <c r="A40" s="10">
        <v>4221</v>
      </c>
      <c r="B40" s="10">
        <v>4221</v>
      </c>
      <c r="C40" s="3" t="s">
        <v>21</v>
      </c>
      <c r="D40" s="29"/>
      <c r="E40" s="29"/>
      <c r="F40" s="29"/>
      <c r="G40" s="29"/>
    </row>
    <row r="41" spans="1:7" ht="12.75">
      <c r="A41" s="10">
        <v>4230</v>
      </c>
      <c r="B41" s="10">
        <v>4230</v>
      </c>
      <c r="C41" s="3" t="s">
        <v>128</v>
      </c>
      <c r="D41" s="29">
        <v>10000</v>
      </c>
      <c r="E41" s="29">
        <v>10000</v>
      </c>
      <c r="F41" s="29">
        <v>10000</v>
      </c>
      <c r="G41" s="29">
        <v>10000</v>
      </c>
    </row>
    <row r="42" spans="1:7" ht="12.75">
      <c r="A42" s="10">
        <v>4241</v>
      </c>
      <c r="B42" s="10">
        <v>4241</v>
      </c>
      <c r="C42" s="3" t="s">
        <v>60</v>
      </c>
      <c r="D42" s="29"/>
      <c r="E42" s="29"/>
      <c r="F42" s="29"/>
      <c r="G42" s="29"/>
    </row>
    <row r="43" spans="1:7" ht="12.75">
      <c r="A43" s="10">
        <v>4247</v>
      </c>
      <c r="B43" s="10">
        <v>4247</v>
      </c>
      <c r="C43" s="3" t="s">
        <v>22</v>
      </c>
      <c r="D43" s="29"/>
      <c r="E43" s="29"/>
      <c r="F43" s="29"/>
      <c r="G43" s="29"/>
    </row>
    <row r="44" spans="1:7" ht="12.75">
      <c r="A44" s="10">
        <v>4280</v>
      </c>
      <c r="B44" s="10">
        <v>4280</v>
      </c>
      <c r="C44" s="3" t="s">
        <v>62</v>
      </c>
      <c r="D44" s="29"/>
      <c r="E44" s="29"/>
      <c r="F44" s="29"/>
      <c r="G44" s="29"/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29">
        <v>5000</v>
      </c>
      <c r="E46" s="29">
        <v>5000</v>
      </c>
      <c r="F46" s="29">
        <v>5000</v>
      </c>
      <c r="G46" s="29">
        <v>5000</v>
      </c>
    </row>
    <row r="47" spans="1:7" ht="12.75">
      <c r="A47" s="10">
        <v>6555</v>
      </c>
      <c r="B47" s="10">
        <v>6555</v>
      </c>
      <c r="C47" s="3" t="s">
        <v>84</v>
      </c>
      <c r="D47" s="29"/>
      <c r="E47" s="29"/>
      <c r="F47" s="29"/>
      <c r="G47" s="29"/>
    </row>
    <row r="48" spans="1:7" ht="12.75">
      <c r="A48" s="9"/>
      <c r="B48" s="9"/>
      <c r="C48" s="7" t="s">
        <v>29</v>
      </c>
      <c r="D48" s="38">
        <f>SUM(D39:D47)</f>
        <v>15000</v>
      </c>
      <c r="E48" s="38">
        <f>SUM(E39:E47)</f>
        <v>15000</v>
      </c>
      <c r="F48" s="38">
        <f>SUM(F39:F47)</f>
        <v>15000</v>
      </c>
      <c r="G48" s="38">
        <f>SUM(G39:G47)</f>
        <v>15000</v>
      </c>
    </row>
    <row r="49" spans="1:7" ht="12.75">
      <c r="A49" s="10"/>
      <c r="B49" s="10"/>
      <c r="C49" s="3"/>
      <c r="D49" s="29"/>
      <c r="E49" s="29"/>
      <c r="F49" s="29"/>
      <c r="G49" s="29"/>
    </row>
    <row r="50" spans="1:7" ht="12.75">
      <c r="A50" s="10">
        <v>4225</v>
      </c>
      <c r="B50" s="10">
        <v>4225</v>
      </c>
      <c r="C50" s="3" t="s">
        <v>129</v>
      </c>
      <c r="D50" s="29"/>
      <c r="E50" s="29">
        <v>2300</v>
      </c>
      <c r="F50" s="29">
        <v>2300</v>
      </c>
      <c r="G50" s="29">
        <v>2300</v>
      </c>
    </row>
    <row r="51" spans="1:7" ht="12.75">
      <c r="A51" s="10">
        <v>4228</v>
      </c>
      <c r="B51" s="10">
        <v>4228</v>
      </c>
      <c r="C51" s="3" t="s">
        <v>130</v>
      </c>
      <c r="D51" s="29"/>
      <c r="E51" s="29"/>
      <c r="F51" s="29"/>
      <c r="G51" s="29"/>
    </row>
    <row r="52" spans="1:7" ht="12.75">
      <c r="A52" s="10">
        <v>4331</v>
      </c>
      <c r="B52" s="10">
        <v>4331</v>
      </c>
      <c r="C52" s="3" t="s">
        <v>64</v>
      </c>
      <c r="D52" s="29"/>
      <c r="E52" s="29"/>
      <c r="F52" s="29"/>
      <c r="G52" s="29"/>
    </row>
    <row r="53" spans="1:7" ht="12.75">
      <c r="A53" s="10">
        <v>7400</v>
      </c>
      <c r="B53" s="10">
        <v>7400</v>
      </c>
      <c r="C53" s="3" t="s">
        <v>103</v>
      </c>
      <c r="D53" s="29"/>
      <c r="E53" s="29"/>
      <c r="F53" s="29"/>
      <c r="G53" s="29"/>
    </row>
    <row r="54" spans="1:7" ht="12.75">
      <c r="A54" s="9"/>
      <c r="B54" s="9"/>
      <c r="C54" s="7" t="s">
        <v>30</v>
      </c>
      <c r="D54" s="38">
        <f>SUM(D50:D53)</f>
        <v>0</v>
      </c>
      <c r="E54" s="38">
        <f>SUM(E50:E53)</f>
        <v>2300</v>
      </c>
      <c r="F54" s="38">
        <f>SUM(F50:F53)</f>
        <v>2300</v>
      </c>
      <c r="G54" s="38">
        <f>SUM(G50:G53)</f>
        <v>2300</v>
      </c>
    </row>
    <row r="55" spans="1:7" ht="12.75">
      <c r="A55" s="10"/>
      <c r="B55" s="10"/>
      <c r="C55" s="3"/>
      <c r="D55" s="29"/>
      <c r="E55" s="29"/>
      <c r="F55" s="29"/>
      <c r="G55" s="29"/>
    </row>
    <row r="56" spans="1:7" ht="12.75">
      <c r="A56" s="10">
        <v>4300</v>
      </c>
      <c r="B56" s="10">
        <v>4300</v>
      </c>
      <c r="C56" s="3" t="s">
        <v>63</v>
      </c>
      <c r="D56" s="29"/>
      <c r="E56" s="29"/>
      <c r="F56" s="29"/>
      <c r="G56" s="29"/>
    </row>
    <row r="57" spans="1:7" ht="12.75">
      <c r="A57" s="10">
        <v>4400</v>
      </c>
      <c r="B57" s="10">
        <v>4400</v>
      </c>
      <c r="C57" s="3" t="s">
        <v>131</v>
      </c>
      <c r="D57" s="29"/>
      <c r="E57" s="29"/>
      <c r="F57" s="29"/>
      <c r="G57" s="29"/>
    </row>
    <row r="58" spans="1:7" ht="12.75">
      <c r="A58" s="10">
        <v>4990</v>
      </c>
      <c r="B58" s="10">
        <v>4990</v>
      </c>
      <c r="C58" s="3" t="s">
        <v>65</v>
      </c>
      <c r="D58" s="29"/>
      <c r="E58" s="29"/>
      <c r="F58" s="29"/>
      <c r="G58" s="29"/>
    </row>
    <row r="59" spans="1:7" ht="12.75">
      <c r="A59" s="9"/>
      <c r="B59" s="9"/>
      <c r="C59" s="7" t="s">
        <v>31</v>
      </c>
      <c r="D59" s="39">
        <f>SUM(D56:D58)</f>
        <v>0</v>
      </c>
      <c r="E59" s="39">
        <f>SUM(E56:E58)</f>
        <v>0</v>
      </c>
      <c r="F59" s="39">
        <f>SUM(F56:F58)</f>
        <v>0</v>
      </c>
      <c r="G59" s="39">
        <f>SUM(G56:G58)</f>
        <v>0</v>
      </c>
    </row>
    <row r="60" spans="1:7" ht="12.75">
      <c r="A60" s="10"/>
      <c r="B60" s="10"/>
      <c r="C60" s="3"/>
      <c r="D60" s="29"/>
      <c r="E60" s="29"/>
      <c r="F60" s="29"/>
      <c r="G60" s="29"/>
    </row>
    <row r="61" spans="1:7" ht="12.75">
      <c r="A61" s="9"/>
      <c r="B61" s="9"/>
      <c r="C61" s="7" t="s">
        <v>4</v>
      </c>
      <c r="D61" s="38">
        <f>SUM(D48,D54,D59)</f>
        <v>15000</v>
      </c>
      <c r="E61" s="38">
        <f>SUM(E48,E54,E59)</f>
        <v>17300</v>
      </c>
      <c r="F61" s="38">
        <f>SUM(F48,F54,F59)</f>
        <v>17300</v>
      </c>
      <c r="G61" s="38">
        <f>SUM(G48,G54,G59)</f>
        <v>17300</v>
      </c>
    </row>
    <row r="62" spans="1:7" ht="12.75">
      <c r="A62" s="10"/>
      <c r="B62" s="10"/>
      <c r="C62" s="3"/>
      <c r="D62" s="29"/>
      <c r="E62" s="29"/>
      <c r="F62" s="29"/>
      <c r="G62" s="29"/>
    </row>
    <row r="63" spans="1:7" ht="12.75">
      <c r="A63" s="10">
        <v>4240</v>
      </c>
      <c r="B63" s="10">
        <v>4240</v>
      </c>
      <c r="C63" s="3" t="s">
        <v>59</v>
      </c>
      <c r="D63" s="29">
        <v>3200</v>
      </c>
      <c r="E63" s="29">
        <v>6400</v>
      </c>
      <c r="F63" s="29">
        <v>6400</v>
      </c>
      <c r="G63" s="29">
        <v>6400</v>
      </c>
    </row>
    <row r="64" spans="1:7" ht="12.75">
      <c r="A64" s="10">
        <v>4250</v>
      </c>
      <c r="B64" s="10">
        <v>4250</v>
      </c>
      <c r="C64" s="3" t="s">
        <v>61</v>
      </c>
      <c r="D64" s="29"/>
      <c r="E64" s="29"/>
      <c r="F64" s="29"/>
      <c r="G64" s="29"/>
    </row>
    <row r="65" spans="1:7" ht="12.75">
      <c r="A65" s="10">
        <v>5000</v>
      </c>
      <c r="B65" s="10">
        <v>5000</v>
      </c>
      <c r="C65" s="3" t="s">
        <v>66</v>
      </c>
      <c r="D65" s="29"/>
      <c r="E65" s="29"/>
      <c r="F65" s="29"/>
      <c r="G65" s="29"/>
    </row>
    <row r="66" spans="1:7" ht="12.75">
      <c r="A66" s="10">
        <v>5006</v>
      </c>
      <c r="B66" s="10">
        <v>5006</v>
      </c>
      <c r="C66" s="3" t="s">
        <v>121</v>
      </c>
      <c r="D66" s="29"/>
      <c r="E66" s="29"/>
      <c r="F66" s="29"/>
      <c r="G66" s="29"/>
    </row>
    <row r="67" spans="1:7" ht="12.75">
      <c r="A67" s="10">
        <v>5007</v>
      </c>
      <c r="B67" s="10">
        <v>5007</v>
      </c>
      <c r="C67" s="3" t="s">
        <v>28</v>
      </c>
      <c r="D67" s="29"/>
      <c r="E67" s="29"/>
      <c r="F67" s="29"/>
      <c r="G67" s="29"/>
    </row>
    <row r="68" spans="1:7" ht="12.75">
      <c r="A68" s="10">
        <v>5010</v>
      </c>
      <c r="B68" s="10">
        <v>5010</v>
      </c>
      <c r="C68" s="3" t="s">
        <v>67</v>
      </c>
      <c r="D68" s="29"/>
      <c r="E68" s="29"/>
      <c r="F68" s="29"/>
      <c r="G68" s="29"/>
    </row>
    <row r="69" spans="1:7" ht="12.75">
      <c r="A69" s="10">
        <v>5040</v>
      </c>
      <c r="B69" s="10">
        <v>5040</v>
      </c>
      <c r="C69" s="3" t="s">
        <v>132</v>
      </c>
      <c r="D69" s="29"/>
      <c r="E69" s="29"/>
      <c r="F69" s="29"/>
      <c r="G69" s="29"/>
    </row>
    <row r="70" spans="1:7" ht="12.75">
      <c r="A70" s="10">
        <v>5090</v>
      </c>
      <c r="B70" s="10">
        <v>5090</v>
      </c>
      <c r="C70" s="3" t="s">
        <v>68</v>
      </c>
      <c r="D70" s="29"/>
      <c r="E70" s="29"/>
      <c r="F70" s="29"/>
      <c r="G70" s="29"/>
    </row>
    <row r="71" spans="1:7" ht="12.75">
      <c r="A71" s="10">
        <v>5100</v>
      </c>
      <c r="B71" s="10">
        <v>5100</v>
      </c>
      <c r="C71" s="3" t="s">
        <v>23</v>
      </c>
      <c r="D71" s="29"/>
      <c r="E71" s="29">
        <v>14000</v>
      </c>
      <c r="F71" s="29">
        <v>14000</v>
      </c>
      <c r="G71" s="29">
        <v>14000</v>
      </c>
    </row>
    <row r="72" spans="1:7" ht="12.75">
      <c r="A72" s="10">
        <v>5180</v>
      </c>
      <c r="B72" s="10">
        <v>5180</v>
      </c>
      <c r="C72" s="3" t="s">
        <v>69</v>
      </c>
      <c r="D72" s="29"/>
      <c r="E72" s="29"/>
      <c r="F72" s="29"/>
      <c r="G72" s="29"/>
    </row>
    <row r="73" spans="1:7" ht="12.75">
      <c r="A73" s="10">
        <v>5182</v>
      </c>
      <c r="B73" s="10">
        <v>5182</v>
      </c>
      <c r="C73" s="3" t="s">
        <v>70</v>
      </c>
      <c r="D73" s="29"/>
      <c r="E73" s="29"/>
      <c r="F73" s="29"/>
      <c r="G73" s="29"/>
    </row>
    <row r="74" spans="1:7" ht="12.75">
      <c r="A74" s="10">
        <v>5210</v>
      </c>
      <c r="B74" s="10">
        <v>5210</v>
      </c>
      <c r="C74" s="3" t="s">
        <v>71</v>
      </c>
      <c r="D74" s="29"/>
      <c r="E74" s="29"/>
      <c r="F74" s="29"/>
      <c r="G74" s="29"/>
    </row>
    <row r="75" spans="1:7" ht="12.75">
      <c r="A75" s="10">
        <v>5230</v>
      </c>
      <c r="B75" s="10">
        <v>5230</v>
      </c>
      <c r="C75" s="3" t="s">
        <v>24</v>
      </c>
      <c r="D75" s="29"/>
      <c r="E75" s="29"/>
      <c r="F75" s="29"/>
      <c r="G75" s="29"/>
    </row>
    <row r="76" spans="1:7" ht="12.75">
      <c r="A76" s="10">
        <v>5231</v>
      </c>
      <c r="B76" s="10">
        <v>5231</v>
      </c>
      <c r="C76" s="3" t="s">
        <v>25</v>
      </c>
      <c r="D76" s="29"/>
      <c r="E76" s="29"/>
      <c r="F76" s="29"/>
      <c r="G76" s="29"/>
    </row>
    <row r="77" spans="1:7" ht="12.75">
      <c r="A77" s="10">
        <v>5250</v>
      </c>
      <c r="B77" s="10">
        <v>5250</v>
      </c>
      <c r="C77" s="3" t="s">
        <v>72</v>
      </c>
      <c r="D77" s="29"/>
      <c r="E77" s="29"/>
      <c r="F77" s="29"/>
      <c r="G77" s="29"/>
    </row>
    <row r="78" spans="1:7" ht="12.75">
      <c r="A78" s="10">
        <v>5290</v>
      </c>
      <c r="B78" s="10">
        <v>5290</v>
      </c>
      <c r="C78" s="3" t="s">
        <v>73</v>
      </c>
      <c r="D78" s="29"/>
      <c r="E78" s="29"/>
      <c r="F78" s="29"/>
      <c r="G78" s="29"/>
    </row>
    <row r="79" spans="1:7" ht="12.75">
      <c r="A79" s="10">
        <v>5330</v>
      </c>
      <c r="B79" s="10">
        <v>5330</v>
      </c>
      <c r="C79" s="3" t="s">
        <v>74</v>
      </c>
      <c r="D79" s="29"/>
      <c r="E79" s="29"/>
      <c r="F79" s="29"/>
      <c r="G79" s="29"/>
    </row>
    <row r="80" spans="1:7" ht="12.75">
      <c r="A80" s="10">
        <v>5400</v>
      </c>
      <c r="B80" s="10">
        <v>5400</v>
      </c>
      <c r="C80" s="3" t="s">
        <v>75</v>
      </c>
      <c r="D80" s="29"/>
      <c r="E80" s="29"/>
      <c r="F80" s="29"/>
      <c r="G80" s="29"/>
    </row>
    <row r="81" spans="1:7" ht="12.75">
      <c r="A81" s="10">
        <v>5425</v>
      </c>
      <c r="B81" s="10">
        <v>5425</v>
      </c>
      <c r="C81" s="3" t="s">
        <v>76</v>
      </c>
      <c r="D81" s="29"/>
      <c r="E81" s="29"/>
      <c r="F81" s="29"/>
      <c r="G81" s="29"/>
    </row>
    <row r="82" spans="1:7" ht="12.75">
      <c r="A82" s="10">
        <v>5800</v>
      </c>
      <c r="B82" s="10">
        <v>5800</v>
      </c>
      <c r="C82" s="3" t="s">
        <v>26</v>
      </c>
      <c r="D82" s="29"/>
      <c r="E82" s="29"/>
      <c r="F82" s="29"/>
      <c r="G82" s="29"/>
    </row>
    <row r="83" spans="1:7" ht="12.75">
      <c r="A83" s="10">
        <v>5950</v>
      </c>
      <c r="B83" s="10">
        <v>5950</v>
      </c>
      <c r="C83" s="12" t="s">
        <v>77</v>
      </c>
      <c r="D83" s="29"/>
      <c r="E83" s="29"/>
      <c r="F83" s="29"/>
      <c r="G83" s="29"/>
    </row>
    <row r="84" spans="1:7" ht="12.75">
      <c r="A84" s="10">
        <v>5990</v>
      </c>
      <c r="B84" s="10">
        <v>5990</v>
      </c>
      <c r="C84" s="3" t="s">
        <v>78</v>
      </c>
      <c r="D84" s="29"/>
      <c r="E84" s="29"/>
      <c r="F84" s="29"/>
      <c r="G84" s="29"/>
    </row>
    <row r="85" spans="1:7" ht="12.75">
      <c r="A85" s="10">
        <v>7100</v>
      </c>
      <c r="B85" s="10">
        <v>7100</v>
      </c>
      <c r="C85" s="3" t="s">
        <v>100</v>
      </c>
      <c r="D85" s="29"/>
      <c r="E85" s="29"/>
      <c r="F85" s="29"/>
      <c r="G85" s="29"/>
    </row>
    <row r="86" spans="1:7" ht="12.75">
      <c r="A86" s="9"/>
      <c r="B86" s="9"/>
      <c r="C86" s="7" t="s">
        <v>5</v>
      </c>
      <c r="D86" s="39">
        <f>SUM(D63:D85)</f>
        <v>3200</v>
      </c>
      <c r="E86" s="39">
        <f>SUM(E63:E85)</f>
        <v>20400</v>
      </c>
      <c r="F86" s="39">
        <f>SUM(F63:F85)</f>
        <v>20400</v>
      </c>
      <c r="G86" s="39">
        <f>SUM(G63:G85)</f>
        <v>20400</v>
      </c>
    </row>
    <row r="87" spans="1:7" ht="12.75">
      <c r="A87" s="10"/>
      <c r="B87" s="10"/>
      <c r="C87" s="3"/>
      <c r="D87" s="29"/>
      <c r="E87" s="29"/>
      <c r="F87" s="29"/>
      <c r="G87" s="29"/>
    </row>
    <row r="88" spans="1:7" ht="12.75">
      <c r="A88" s="10">
        <v>4120</v>
      </c>
      <c r="B88" s="10">
        <v>4120</v>
      </c>
      <c r="C88" s="3" t="s">
        <v>79</v>
      </c>
      <c r="D88" s="29"/>
      <c r="E88" s="29"/>
      <c r="F88" s="29"/>
      <c r="G88" s="29"/>
    </row>
    <row r="89" spans="1:7" ht="12.75">
      <c r="A89" s="10">
        <v>6320</v>
      </c>
      <c r="B89" s="10">
        <v>6320</v>
      </c>
      <c r="C89" s="3" t="s">
        <v>79</v>
      </c>
      <c r="D89" s="29"/>
      <c r="E89" s="29"/>
      <c r="F89" s="29"/>
      <c r="G89" s="29"/>
    </row>
    <row r="90" spans="1:7" ht="12.75">
      <c r="A90" s="10">
        <v>6340</v>
      </c>
      <c r="B90" s="10">
        <v>6340</v>
      </c>
      <c r="C90" s="3" t="s">
        <v>80</v>
      </c>
      <c r="D90" s="29"/>
      <c r="E90" s="29"/>
      <c r="F90" s="29"/>
      <c r="G90" s="29"/>
    </row>
    <row r="91" spans="1:7" ht="12.75">
      <c r="A91" s="10">
        <v>6360</v>
      </c>
      <c r="B91" s="10">
        <v>6360</v>
      </c>
      <c r="C91" s="3" t="s">
        <v>133</v>
      </c>
      <c r="D91" s="29"/>
      <c r="E91" s="29"/>
      <c r="F91" s="29"/>
      <c r="G91" s="29"/>
    </row>
    <row r="92" spans="1:7" ht="12.75">
      <c r="A92" s="10">
        <v>6420</v>
      </c>
      <c r="B92" s="10">
        <v>6420</v>
      </c>
      <c r="C92" s="3" t="s">
        <v>81</v>
      </c>
      <c r="D92" s="29"/>
      <c r="E92" s="29"/>
      <c r="F92" s="29"/>
      <c r="G92" s="29"/>
    </row>
    <row r="93" spans="1:7" ht="12.75">
      <c r="A93" s="10">
        <v>6500</v>
      </c>
      <c r="B93" s="10">
        <v>6500</v>
      </c>
      <c r="C93" s="3" t="s">
        <v>82</v>
      </c>
      <c r="D93" s="29"/>
      <c r="E93" s="29"/>
      <c r="F93" s="29"/>
      <c r="G93" s="29"/>
    </row>
    <row r="94" spans="1:7" ht="12.75">
      <c r="A94" s="10">
        <v>6600</v>
      </c>
      <c r="B94" s="10">
        <v>6600</v>
      </c>
      <c r="C94" s="3" t="s">
        <v>85</v>
      </c>
      <c r="D94" s="29"/>
      <c r="E94" s="29"/>
      <c r="F94" s="29"/>
      <c r="G94" s="29"/>
    </row>
    <row r="95" spans="1:7" ht="12.75">
      <c r="A95" s="10">
        <v>6620</v>
      </c>
      <c r="B95" s="10">
        <v>6620</v>
      </c>
      <c r="C95" s="3" t="s">
        <v>86</v>
      </c>
      <c r="D95" s="29"/>
      <c r="E95" s="29"/>
      <c r="F95" s="29"/>
      <c r="G95" s="29"/>
    </row>
    <row r="96" spans="1:7" ht="12.75">
      <c r="A96" s="10">
        <v>6625</v>
      </c>
      <c r="B96" s="10">
        <v>6625</v>
      </c>
      <c r="C96" s="3" t="s">
        <v>87</v>
      </c>
      <c r="D96" s="29"/>
      <c r="E96" s="29"/>
      <c r="F96" s="29"/>
      <c r="G96" s="29"/>
    </row>
    <row r="97" spans="1:7" ht="12.75">
      <c r="A97" s="10">
        <v>6630</v>
      </c>
      <c r="B97" s="10">
        <v>6630</v>
      </c>
      <c r="C97" s="3" t="s">
        <v>88</v>
      </c>
      <c r="D97" s="29"/>
      <c r="E97" s="29"/>
      <c r="F97" s="29"/>
      <c r="G97" s="29"/>
    </row>
    <row r="98" spans="1:7" ht="12.75">
      <c r="A98" s="10">
        <v>6700</v>
      </c>
      <c r="B98" s="10">
        <v>6700</v>
      </c>
      <c r="C98" s="3" t="s">
        <v>89</v>
      </c>
      <c r="D98" s="29"/>
      <c r="E98" s="29"/>
      <c r="F98" s="29"/>
      <c r="G98" s="29"/>
    </row>
    <row r="99" spans="1:7" ht="12.75">
      <c r="A99" s="10">
        <v>6710</v>
      </c>
      <c r="B99" s="10">
        <v>6710</v>
      </c>
      <c r="C99" s="3" t="s">
        <v>90</v>
      </c>
      <c r="D99" s="29"/>
      <c r="E99" s="29"/>
      <c r="F99" s="29"/>
      <c r="G99" s="29"/>
    </row>
    <row r="100" spans="1:7" ht="12.75">
      <c r="A100" s="10">
        <v>6790</v>
      </c>
      <c r="B100" s="10">
        <v>6790</v>
      </c>
      <c r="C100" s="3" t="s">
        <v>91</v>
      </c>
      <c r="D100" s="29"/>
      <c r="E100" s="29"/>
      <c r="F100" s="29"/>
      <c r="G100" s="29"/>
    </row>
    <row r="101" spans="1:7" ht="12.75">
      <c r="A101" s="10">
        <v>6800</v>
      </c>
      <c r="B101" s="10">
        <v>6800</v>
      </c>
      <c r="C101" s="3" t="s">
        <v>92</v>
      </c>
      <c r="D101" s="29"/>
      <c r="E101" s="29"/>
      <c r="F101" s="29"/>
      <c r="G101" s="29"/>
    </row>
    <row r="102" spans="1:7" ht="12.75">
      <c r="A102" s="10">
        <v>6815</v>
      </c>
      <c r="B102" s="10">
        <v>6815</v>
      </c>
      <c r="C102" s="3" t="s">
        <v>93</v>
      </c>
      <c r="D102" s="29"/>
      <c r="E102" s="29"/>
      <c r="F102" s="29"/>
      <c r="G102" s="29"/>
    </row>
    <row r="103" spans="1:7" ht="12.75">
      <c r="A103" s="10">
        <v>6820</v>
      </c>
      <c r="B103" s="10">
        <v>6820</v>
      </c>
      <c r="C103" s="3" t="s">
        <v>94</v>
      </c>
      <c r="D103" s="29"/>
      <c r="E103" s="29"/>
      <c r="F103" s="29"/>
      <c r="G103" s="29"/>
    </row>
    <row r="104" spans="1:7" ht="12.75">
      <c r="A104" s="10">
        <v>6860</v>
      </c>
      <c r="B104" s="10">
        <v>6860</v>
      </c>
      <c r="C104" s="3" t="s">
        <v>95</v>
      </c>
      <c r="D104" s="29"/>
      <c r="E104" s="29"/>
      <c r="F104" s="29"/>
      <c r="G104" s="29"/>
    </row>
    <row r="105" spans="1:7" ht="12.75">
      <c r="A105" s="10">
        <v>6900</v>
      </c>
      <c r="B105" s="10">
        <v>6900</v>
      </c>
      <c r="C105" s="3" t="s">
        <v>96</v>
      </c>
      <c r="D105" s="29"/>
      <c r="E105" s="29"/>
      <c r="F105" s="29"/>
      <c r="G105" s="29"/>
    </row>
    <row r="106" spans="1:7" ht="12.75">
      <c r="A106" s="10">
        <v>6920</v>
      </c>
      <c r="B106" s="10">
        <v>6920</v>
      </c>
      <c r="C106" s="3" t="s">
        <v>97</v>
      </c>
      <c r="D106" s="29"/>
      <c r="E106" s="29"/>
      <c r="F106" s="29"/>
      <c r="G106" s="29"/>
    </row>
    <row r="107" spans="1:7" ht="12.75">
      <c r="A107" s="10">
        <v>6930</v>
      </c>
      <c r="B107" s="10">
        <v>6930</v>
      </c>
      <c r="C107" s="3" t="s">
        <v>98</v>
      </c>
      <c r="D107" s="29"/>
      <c r="E107" s="29"/>
      <c r="F107" s="29"/>
      <c r="G107" s="29"/>
    </row>
    <row r="108" spans="1:7" ht="12.75">
      <c r="A108" s="10">
        <v>6940</v>
      </c>
      <c r="B108" s="10">
        <v>6940</v>
      </c>
      <c r="C108" s="3" t="s">
        <v>99</v>
      </c>
      <c r="D108" s="29"/>
      <c r="E108" s="29"/>
      <c r="F108" s="29"/>
      <c r="G108" s="29"/>
    </row>
    <row r="109" spans="1:7" ht="12.75">
      <c r="A109" s="10">
        <v>7140</v>
      </c>
      <c r="B109" s="10">
        <v>7140</v>
      </c>
      <c r="C109" s="3" t="s">
        <v>101</v>
      </c>
      <c r="D109" s="29"/>
      <c r="E109" s="29"/>
      <c r="F109" s="29"/>
      <c r="G109" s="29"/>
    </row>
    <row r="110" spans="1:7" ht="12.75">
      <c r="A110" s="10">
        <v>7320</v>
      </c>
      <c r="B110" s="10">
        <v>7320</v>
      </c>
      <c r="C110" s="3" t="s">
        <v>102</v>
      </c>
      <c r="D110" s="29"/>
      <c r="E110" s="29"/>
      <c r="F110" s="29"/>
      <c r="G110" s="29"/>
    </row>
    <row r="111" spans="1:7" ht="12.75">
      <c r="A111" s="10">
        <v>7430</v>
      </c>
      <c r="B111" s="10">
        <v>7430</v>
      </c>
      <c r="C111" s="3" t="s">
        <v>104</v>
      </c>
      <c r="D111" s="29"/>
      <c r="E111" s="29"/>
      <c r="F111" s="29"/>
      <c r="G111" s="29"/>
    </row>
    <row r="112" spans="1:7" ht="12.75">
      <c r="A112" s="10">
        <v>7500</v>
      </c>
      <c r="B112" s="10">
        <v>7500</v>
      </c>
      <c r="C112" s="3" t="s">
        <v>105</v>
      </c>
      <c r="D112" s="29"/>
      <c r="E112" s="29"/>
      <c r="F112" s="29"/>
      <c r="G112" s="29"/>
    </row>
    <row r="113" spans="1:7" ht="12.75">
      <c r="A113" s="10">
        <v>7601</v>
      </c>
      <c r="B113" s="10">
        <v>7601</v>
      </c>
      <c r="C113" s="3" t="s">
        <v>106</v>
      </c>
      <c r="D113" s="29"/>
      <c r="E113" s="29"/>
      <c r="F113" s="29"/>
      <c r="G113" s="29"/>
    </row>
    <row r="114" spans="1:7" ht="12.75">
      <c r="A114" s="10">
        <v>7740</v>
      </c>
      <c r="B114" s="10">
        <v>7740</v>
      </c>
      <c r="C114" s="3" t="s">
        <v>107</v>
      </c>
      <c r="D114" s="29"/>
      <c r="E114" s="29"/>
      <c r="F114" s="29"/>
      <c r="G114" s="29"/>
    </row>
    <row r="115" spans="1:7" ht="12.75">
      <c r="A115" s="10">
        <v>7770</v>
      </c>
      <c r="B115" s="10">
        <v>7770</v>
      </c>
      <c r="C115" s="3" t="s">
        <v>108</v>
      </c>
      <c r="D115" s="29"/>
      <c r="E115" s="29"/>
      <c r="F115" s="29"/>
      <c r="G115" s="29"/>
    </row>
    <row r="116" spans="1:7" ht="12.75">
      <c r="A116" s="10">
        <v>7780</v>
      </c>
      <c r="B116" s="10">
        <v>7780</v>
      </c>
      <c r="C116" s="3" t="s">
        <v>109</v>
      </c>
      <c r="D116" s="29"/>
      <c r="E116" s="29"/>
      <c r="F116" s="29"/>
      <c r="G116" s="29"/>
    </row>
    <row r="117" spans="1:7" ht="12.75">
      <c r="A117" s="10">
        <v>7790</v>
      </c>
      <c r="B117" s="10">
        <v>7790</v>
      </c>
      <c r="C117" s="3" t="s">
        <v>110</v>
      </c>
      <c r="D117" s="29"/>
      <c r="E117" s="29"/>
      <c r="F117" s="29"/>
      <c r="G117" s="29"/>
    </row>
    <row r="118" spans="1:7" ht="12.75">
      <c r="A118" s="10">
        <v>7791</v>
      </c>
      <c r="B118" s="10">
        <v>7791</v>
      </c>
      <c r="C118" s="3" t="s">
        <v>120</v>
      </c>
      <c r="D118" s="29"/>
      <c r="E118" s="29"/>
      <c r="F118" s="29"/>
      <c r="G118" s="29"/>
    </row>
    <row r="119" spans="1:7" ht="12.75">
      <c r="A119" s="10">
        <v>7795</v>
      </c>
      <c r="B119" s="10">
        <v>7795</v>
      </c>
      <c r="C119" s="3" t="s">
        <v>122</v>
      </c>
      <c r="D119" s="29"/>
      <c r="E119" s="29"/>
      <c r="F119" s="29"/>
      <c r="G119" s="29"/>
    </row>
    <row r="120" spans="1:7" ht="12.75">
      <c r="A120" s="10">
        <v>7796</v>
      </c>
      <c r="B120" s="10">
        <v>7796</v>
      </c>
      <c r="C120" s="3" t="s">
        <v>123</v>
      </c>
      <c r="D120" s="29"/>
      <c r="E120" s="29"/>
      <c r="F120" s="29"/>
      <c r="G120" s="29"/>
    </row>
    <row r="121" spans="1:7" ht="12.75">
      <c r="A121" s="10">
        <v>7797</v>
      </c>
      <c r="B121" s="10">
        <v>7797</v>
      </c>
      <c r="C121" s="3" t="s">
        <v>124</v>
      </c>
      <c r="D121" s="29"/>
      <c r="E121" s="29"/>
      <c r="F121" s="29"/>
      <c r="G121" s="29"/>
    </row>
    <row r="122" spans="1:7" ht="12.75">
      <c r="A122" s="10">
        <v>7798</v>
      </c>
      <c r="B122" s="10">
        <v>7798</v>
      </c>
      <c r="C122" s="3" t="s">
        <v>126</v>
      </c>
      <c r="D122" s="29"/>
      <c r="E122" s="29"/>
      <c r="F122" s="29"/>
      <c r="G122" s="29"/>
    </row>
    <row r="123" spans="1:7" ht="12.75">
      <c r="A123" s="10">
        <v>7830</v>
      </c>
      <c r="B123" s="10">
        <v>7830</v>
      </c>
      <c r="C123" s="3" t="s">
        <v>111</v>
      </c>
      <c r="D123" s="29"/>
      <c r="E123" s="29"/>
      <c r="F123" s="29"/>
      <c r="G123" s="29"/>
    </row>
    <row r="124" spans="1:7" ht="12.75">
      <c r="A124" s="10">
        <v>7990</v>
      </c>
      <c r="B124" s="10">
        <v>7990</v>
      </c>
      <c r="C124" s="3" t="s">
        <v>112</v>
      </c>
      <c r="D124" s="29"/>
      <c r="E124" s="29"/>
      <c r="F124" s="29"/>
      <c r="G124" s="29"/>
    </row>
    <row r="125" spans="1:7" ht="12.75">
      <c r="A125" s="10"/>
      <c r="B125" s="10"/>
      <c r="C125" s="3"/>
      <c r="D125" s="29"/>
      <c r="E125" s="29"/>
      <c r="F125" s="29"/>
      <c r="G125" s="29"/>
    </row>
    <row r="126" spans="1:7" ht="12.75">
      <c r="A126" s="9"/>
      <c r="B126" s="9"/>
      <c r="C126" s="7" t="s">
        <v>6</v>
      </c>
      <c r="D126" s="39">
        <f>SUM(D88:D125)</f>
        <v>0</v>
      </c>
      <c r="E126" s="39">
        <f>SUM(E88:E125)</f>
        <v>0</v>
      </c>
      <c r="F126" s="39">
        <f>SUM(F88:F125)</f>
        <v>0</v>
      </c>
      <c r="G126" s="39">
        <f>SUM(G88:G125)</f>
        <v>0</v>
      </c>
    </row>
    <row r="127" spans="1:7" ht="12.75">
      <c r="A127" s="9"/>
      <c r="B127" s="9"/>
      <c r="C127" s="7"/>
      <c r="D127" s="29"/>
      <c r="E127" s="29"/>
      <c r="F127" s="29"/>
      <c r="G127" s="29"/>
    </row>
    <row r="128" spans="1:7" ht="12.75">
      <c r="A128" s="10">
        <v>6000</v>
      </c>
      <c r="B128" s="10">
        <v>6000</v>
      </c>
      <c r="C128" s="3" t="s">
        <v>113</v>
      </c>
      <c r="D128" s="29"/>
      <c r="E128" s="29"/>
      <c r="F128" s="29"/>
      <c r="G128" s="29"/>
    </row>
    <row r="129" spans="1:7" ht="12.75">
      <c r="A129" s="10">
        <v>6010</v>
      </c>
      <c r="B129" s="10">
        <v>6010</v>
      </c>
      <c r="C129" s="3" t="s">
        <v>114</v>
      </c>
      <c r="D129" s="29"/>
      <c r="E129" s="29"/>
      <c r="F129" s="29"/>
      <c r="G129" s="29"/>
    </row>
    <row r="130" spans="1:7" ht="12.75">
      <c r="A130" s="9"/>
      <c r="B130" s="9"/>
      <c r="C130" s="7" t="s">
        <v>10</v>
      </c>
      <c r="D130" s="38">
        <f>SUM(D88:D129)</f>
        <v>0</v>
      </c>
      <c r="E130" s="38">
        <f>SUM(E88:E129)</f>
        <v>0</v>
      </c>
      <c r="F130" s="38">
        <f>SUM(F88:F129)</f>
        <v>0</v>
      </c>
      <c r="G130" s="38">
        <f>SUM(G88:G129)</f>
        <v>0</v>
      </c>
    </row>
    <row r="131" spans="1:7" ht="12.75">
      <c r="A131" s="10"/>
      <c r="B131" s="10"/>
      <c r="C131" s="3"/>
      <c r="D131" s="29"/>
      <c r="E131" s="29"/>
      <c r="F131" s="29"/>
      <c r="G131" s="29"/>
    </row>
    <row r="132" spans="1:7" ht="13.5" customHeight="1">
      <c r="A132" s="9"/>
      <c r="B132" s="9"/>
      <c r="C132" s="7" t="s">
        <v>2</v>
      </c>
      <c r="D132" s="39">
        <f>D37-D61-D86-D126-D130</f>
        <v>-9200</v>
      </c>
      <c r="E132" s="39">
        <f>E37-E61-E86-E126-E130</f>
        <v>-28700</v>
      </c>
      <c r="F132" s="39">
        <f>F37-F61-F86-F126-F130</f>
        <v>-11748</v>
      </c>
      <c r="G132" s="39">
        <f>G37-G61-G86-G126-G130</f>
        <v>2557</v>
      </c>
    </row>
    <row r="133" spans="1:7" ht="13.5" customHeight="1">
      <c r="A133" s="10"/>
      <c r="B133" s="10"/>
      <c r="C133" s="3"/>
      <c r="D133" s="29"/>
      <c r="E133" s="29"/>
      <c r="F133" s="29"/>
      <c r="G133" s="29"/>
    </row>
    <row r="134" spans="1:7" ht="13.5" customHeight="1">
      <c r="A134" s="10">
        <v>8050</v>
      </c>
      <c r="B134" s="10">
        <v>8050</v>
      </c>
      <c r="C134" s="3" t="s">
        <v>7</v>
      </c>
      <c r="D134" s="33"/>
      <c r="E134" s="33"/>
      <c r="F134" s="33"/>
      <c r="G134" s="33"/>
    </row>
    <row r="135" spans="1:7" ht="13.5" customHeight="1">
      <c r="A135" s="10">
        <v>8070</v>
      </c>
      <c r="B135" s="10">
        <v>8070</v>
      </c>
      <c r="C135" s="3" t="s">
        <v>27</v>
      </c>
      <c r="D135" s="29"/>
      <c r="E135" s="29"/>
      <c r="F135" s="29"/>
      <c r="G135" s="29"/>
    </row>
    <row r="136" spans="1:7" ht="13.5" customHeight="1">
      <c r="A136" s="10">
        <v>8150</v>
      </c>
      <c r="B136" s="10">
        <v>8150</v>
      </c>
      <c r="C136" s="3" t="s">
        <v>115</v>
      </c>
      <c r="D136" s="32"/>
      <c r="E136" s="32"/>
      <c r="F136" s="32"/>
      <c r="G136" s="32"/>
    </row>
    <row r="137" spans="1:7" ht="13.5" customHeight="1">
      <c r="A137" s="9"/>
      <c r="B137" s="9"/>
      <c r="C137" s="7" t="s">
        <v>17</v>
      </c>
      <c r="D137" s="38">
        <f>SUM(D134:D136)</f>
        <v>0</v>
      </c>
      <c r="E137" s="38">
        <f>SUM(E134:E136)</f>
        <v>0</v>
      </c>
      <c r="F137" s="38">
        <f>SUM(F134:F136)</f>
        <v>0</v>
      </c>
      <c r="G137" s="38">
        <f>SUM(G134:G136)</f>
        <v>0</v>
      </c>
    </row>
    <row r="138" spans="1:7" ht="12.75">
      <c r="A138" s="10"/>
      <c r="B138" s="10"/>
      <c r="C138" s="3"/>
      <c r="D138" s="29"/>
      <c r="E138" s="29"/>
      <c r="F138" s="29"/>
      <c r="G138" s="29"/>
    </row>
    <row r="139" spans="1:7" ht="12.75">
      <c r="A139" s="9"/>
      <c r="B139" s="9"/>
      <c r="C139" s="8" t="s">
        <v>8</v>
      </c>
      <c r="D139" s="40">
        <f>D132-D137</f>
        <v>-9200</v>
      </c>
      <c r="E139" s="40">
        <f>E132-E137</f>
        <v>-28700</v>
      </c>
      <c r="F139" s="40">
        <f>F132-F137</f>
        <v>-11748</v>
      </c>
      <c r="G139" s="40">
        <f>G132-G137</f>
        <v>2557</v>
      </c>
    </row>
    <row r="140" spans="4:7" ht="15.75" customHeight="1">
      <c r="D140" s="26"/>
      <c r="E140" s="26"/>
      <c r="F140" s="26"/>
      <c r="G140" s="26"/>
    </row>
    <row r="141" spans="4:7" ht="12.75">
      <c r="D141" s="23"/>
      <c r="E141" s="23"/>
      <c r="F141" s="23"/>
      <c r="G141" s="23"/>
    </row>
    <row r="142" spans="4:7" ht="12.75">
      <c r="D142" s="23"/>
      <c r="E142" s="23"/>
      <c r="F142" s="23"/>
      <c r="G142" s="23"/>
    </row>
    <row r="143" spans="4:7" ht="12.75">
      <c r="D143" s="24"/>
      <c r="E143" s="24"/>
      <c r="F143" s="24"/>
      <c r="G143" s="24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45"/>
  <sheetViews>
    <sheetView zoomScale="90" zoomScaleNormal="90" zoomScalePageLayoutView="0" workbookViewId="0" topLeftCell="A1">
      <selection activeCell="J38" sqref="J38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4" width="11.7109375" style="0" bestFit="1" customWidth="1"/>
    <col min="5" max="5" width="12.421875" style="0" bestFit="1" customWidth="1"/>
    <col min="6" max="7" width="11.7109375" style="0" bestFit="1" customWidth="1"/>
  </cols>
  <sheetData>
    <row r="1" ht="15">
      <c r="C1" s="1" t="s">
        <v>11</v>
      </c>
    </row>
    <row r="2" ht="15">
      <c r="C2" s="1"/>
    </row>
    <row r="3" spans="3:7" ht="15">
      <c r="C3" s="1" t="s">
        <v>18</v>
      </c>
      <c r="D3" s="44" t="s">
        <v>135</v>
      </c>
      <c r="E3" s="44"/>
      <c r="F3" s="44"/>
      <c r="G3" s="44"/>
    </row>
    <row r="4" ht="15">
      <c r="C4" s="1"/>
    </row>
    <row r="5" spans="4:7" ht="12.75">
      <c r="D5" s="18" t="s">
        <v>134</v>
      </c>
      <c r="E5" s="18" t="s">
        <v>134</v>
      </c>
      <c r="F5" s="18" t="s">
        <v>134</v>
      </c>
      <c r="G5" s="18" t="s">
        <v>134</v>
      </c>
    </row>
    <row r="6" spans="1:7" ht="12.75">
      <c r="A6" s="5"/>
      <c r="B6" s="6"/>
      <c r="C6" s="4" t="s">
        <v>0</v>
      </c>
      <c r="D6" s="19" t="s">
        <v>32</v>
      </c>
      <c r="E6" s="19" t="s">
        <v>33</v>
      </c>
      <c r="F6" s="19" t="s">
        <v>34</v>
      </c>
      <c r="G6" s="19" t="s">
        <v>35</v>
      </c>
    </row>
    <row r="7" spans="1:7" ht="12.75">
      <c r="A7" s="10"/>
      <c r="B7" s="10"/>
      <c r="C7" s="3"/>
      <c r="D7" s="29"/>
      <c r="E7" s="29"/>
      <c r="F7" s="29"/>
      <c r="G7" s="29"/>
    </row>
    <row r="8" spans="1:7" ht="12.75">
      <c r="A8" s="10">
        <v>3100</v>
      </c>
      <c r="B8" s="10">
        <v>3100</v>
      </c>
      <c r="C8" s="3" t="s">
        <v>36</v>
      </c>
      <c r="D8" s="29"/>
      <c r="E8" s="29"/>
      <c r="F8" s="29"/>
      <c r="G8" s="29"/>
    </row>
    <row r="9" spans="1:7" ht="12.75">
      <c r="A9" s="10">
        <v>3120</v>
      </c>
      <c r="B9" s="10">
        <v>3120</v>
      </c>
      <c r="C9" s="3" t="s">
        <v>37</v>
      </c>
      <c r="D9" s="29">
        <v>66000</v>
      </c>
      <c r="E9" s="29">
        <v>66000</v>
      </c>
      <c r="F9" s="29">
        <v>110000</v>
      </c>
      <c r="G9" s="29">
        <v>110000</v>
      </c>
    </row>
    <row r="10" spans="1:7" ht="12.75">
      <c r="A10" s="10">
        <v>3125</v>
      </c>
      <c r="B10" s="10">
        <v>3125</v>
      </c>
      <c r="C10" s="3" t="s">
        <v>38</v>
      </c>
      <c r="D10" s="29"/>
      <c r="E10" s="29"/>
      <c r="F10" s="29"/>
      <c r="G10" s="29"/>
    </row>
    <row r="11" spans="1:7" ht="12.75">
      <c r="A11" s="10">
        <v>3130</v>
      </c>
      <c r="B11" s="10">
        <v>3130</v>
      </c>
      <c r="C11" s="3" t="s">
        <v>39</v>
      </c>
      <c r="D11" s="29">
        <v>15000</v>
      </c>
      <c r="E11" s="29">
        <v>15000</v>
      </c>
      <c r="F11" s="29">
        <v>15000</v>
      </c>
      <c r="G11" s="29">
        <v>25000</v>
      </c>
    </row>
    <row r="12" spans="1:7" ht="12.75">
      <c r="A12" s="10">
        <v>3200</v>
      </c>
      <c r="B12" s="10">
        <v>3200</v>
      </c>
      <c r="C12" s="3" t="s">
        <v>40</v>
      </c>
      <c r="D12" s="29"/>
      <c r="E12" s="29"/>
      <c r="F12" s="29"/>
      <c r="G12" s="29"/>
    </row>
    <row r="13" spans="1:7" ht="12.75">
      <c r="A13" s="10">
        <v>3210</v>
      </c>
      <c r="B13" s="10">
        <v>3210</v>
      </c>
      <c r="C13" s="3" t="s">
        <v>41</v>
      </c>
      <c r="D13" s="29">
        <v>228319</v>
      </c>
      <c r="E13" s="29">
        <v>228319</v>
      </c>
      <c r="F13" s="29">
        <v>380531</v>
      </c>
      <c r="G13" s="29">
        <v>380531</v>
      </c>
    </row>
    <row r="14" spans="1:7" ht="12.75">
      <c r="A14" s="10">
        <v>3215</v>
      </c>
      <c r="B14" s="10">
        <v>3215</v>
      </c>
      <c r="C14" s="3" t="s">
        <v>42</v>
      </c>
      <c r="D14" s="29"/>
      <c r="E14" s="29"/>
      <c r="F14" s="29"/>
      <c r="G14" s="29"/>
    </row>
    <row r="15" spans="1:7" ht="12.75">
      <c r="A15" s="10">
        <v>3217</v>
      </c>
      <c r="B15" s="10">
        <v>3217</v>
      </c>
      <c r="C15" s="3" t="s">
        <v>43</v>
      </c>
      <c r="D15" s="29"/>
      <c r="E15" s="29"/>
      <c r="F15" s="29"/>
      <c r="G15" s="29"/>
    </row>
    <row r="16" spans="1:7" ht="12.75">
      <c r="A16" s="10">
        <v>3218</v>
      </c>
      <c r="B16" s="10">
        <v>3218</v>
      </c>
      <c r="C16" s="3" t="s">
        <v>44</v>
      </c>
      <c r="D16" s="29"/>
      <c r="E16" s="29">
        <v>60000</v>
      </c>
      <c r="F16" s="29">
        <v>90000</v>
      </c>
      <c r="G16" s="29">
        <v>90000</v>
      </c>
    </row>
    <row r="17" spans="1:7" ht="12.75">
      <c r="A17" s="10">
        <v>3220</v>
      </c>
      <c r="B17" s="10">
        <v>3220</v>
      </c>
      <c r="C17" s="3" t="s">
        <v>45</v>
      </c>
      <c r="D17" s="29"/>
      <c r="E17" s="29"/>
      <c r="F17" s="29"/>
      <c r="G17" s="29"/>
    </row>
    <row r="18" spans="1:7" ht="12.75">
      <c r="A18" s="10">
        <v>3320</v>
      </c>
      <c r="B18" s="10">
        <v>3320</v>
      </c>
      <c r="C18" s="3" t="s">
        <v>46</v>
      </c>
      <c r="D18" s="29">
        <v>12000</v>
      </c>
      <c r="E18" s="29">
        <v>12000</v>
      </c>
      <c r="F18" s="29">
        <v>12000</v>
      </c>
      <c r="G18" s="29">
        <v>20000</v>
      </c>
    </row>
    <row r="19" spans="1:7" ht="12.75">
      <c r="A19" s="10">
        <v>3321</v>
      </c>
      <c r="B19" s="10">
        <v>3321</v>
      </c>
      <c r="C19" s="3" t="s">
        <v>47</v>
      </c>
      <c r="D19" s="29"/>
      <c r="E19" s="29"/>
      <c r="F19" s="29"/>
      <c r="G19" s="29"/>
    </row>
    <row r="20" spans="1:7" ht="12.75">
      <c r="A20" s="10">
        <v>3325</v>
      </c>
      <c r="B20" s="10">
        <v>3325</v>
      </c>
      <c r="C20" s="3" t="s">
        <v>15</v>
      </c>
      <c r="D20" s="29">
        <v>0</v>
      </c>
      <c r="E20" s="29">
        <v>0</v>
      </c>
      <c r="F20" s="29">
        <v>0</v>
      </c>
      <c r="G20" s="29">
        <v>22300</v>
      </c>
    </row>
    <row r="21" spans="1:7" ht="12.75">
      <c r="A21" s="10">
        <v>3350</v>
      </c>
      <c r="B21" s="10">
        <v>3350</v>
      </c>
      <c r="C21" s="3" t="s">
        <v>48</v>
      </c>
      <c r="D21" s="29"/>
      <c r="E21" s="29"/>
      <c r="F21" s="29"/>
      <c r="G21" s="29"/>
    </row>
    <row r="22" spans="1:7" ht="12.75">
      <c r="A22" s="10">
        <v>3360</v>
      </c>
      <c r="B22" s="10">
        <v>3360</v>
      </c>
      <c r="C22" s="3" t="s">
        <v>49</v>
      </c>
      <c r="D22" s="29"/>
      <c r="E22" s="29"/>
      <c r="F22" s="29"/>
      <c r="G22" s="29"/>
    </row>
    <row r="23" spans="1:7" ht="12.75">
      <c r="A23" s="10">
        <v>3440</v>
      </c>
      <c r="B23" s="10">
        <v>3440</v>
      </c>
      <c r="C23" s="3" t="s">
        <v>19</v>
      </c>
      <c r="D23" s="29"/>
      <c r="E23" s="29"/>
      <c r="F23" s="29"/>
      <c r="G23" s="29"/>
    </row>
    <row r="24" spans="1:7" ht="12.75">
      <c r="A24" s="10">
        <v>3500</v>
      </c>
      <c r="B24" s="10">
        <v>3500</v>
      </c>
      <c r="C24" s="3" t="s">
        <v>16</v>
      </c>
      <c r="D24" s="29"/>
      <c r="E24" s="29"/>
      <c r="F24" s="29"/>
      <c r="G24" s="29"/>
    </row>
    <row r="25" spans="1:7" ht="12.75">
      <c r="A25" s="10">
        <v>3605</v>
      </c>
      <c r="B25" s="10">
        <v>3605</v>
      </c>
      <c r="C25" s="3" t="s">
        <v>50</v>
      </c>
      <c r="D25" s="29"/>
      <c r="E25" s="29"/>
      <c r="F25" s="29"/>
      <c r="G25" s="29"/>
    </row>
    <row r="26" spans="1:7" ht="12.75">
      <c r="A26" s="10">
        <v>3610</v>
      </c>
      <c r="B26" s="10">
        <v>3610</v>
      </c>
      <c r="C26" s="3" t="s">
        <v>51</v>
      </c>
      <c r="D26" s="29"/>
      <c r="E26" s="29"/>
      <c r="F26" s="29"/>
      <c r="G26" s="29"/>
    </row>
    <row r="27" spans="1:7" ht="12.75">
      <c r="A27" s="10"/>
      <c r="B27" s="10"/>
      <c r="C27" s="7" t="s">
        <v>3</v>
      </c>
      <c r="D27" s="38">
        <f>SUM(D7:D26)</f>
        <v>321319</v>
      </c>
      <c r="E27" s="38">
        <f>SUM(E7:E26)</f>
        <v>381319</v>
      </c>
      <c r="F27" s="38">
        <f>SUM(F7:F26)</f>
        <v>607531</v>
      </c>
      <c r="G27" s="38">
        <f>SUM(G7:G26)</f>
        <v>647831</v>
      </c>
    </row>
    <row r="28" spans="1:7" ht="12.75">
      <c r="A28" s="10"/>
      <c r="B28" s="10"/>
      <c r="C28" s="3"/>
      <c r="D28" s="29"/>
      <c r="E28" s="29"/>
      <c r="F28" s="29"/>
      <c r="G28" s="29"/>
    </row>
    <row r="29" spans="1:7" ht="12.75">
      <c r="A29" s="10">
        <v>3240</v>
      </c>
      <c r="B29" s="10">
        <v>3240</v>
      </c>
      <c r="C29" s="3" t="s">
        <v>52</v>
      </c>
      <c r="D29" s="29">
        <v>0</v>
      </c>
      <c r="E29" s="29">
        <v>0</v>
      </c>
      <c r="F29" s="29">
        <v>0</v>
      </c>
      <c r="G29" s="29">
        <v>0</v>
      </c>
    </row>
    <row r="30" spans="1:7" ht="12.75">
      <c r="A30" s="10">
        <v>3441</v>
      </c>
      <c r="B30" s="10">
        <v>3441</v>
      </c>
      <c r="C30" s="3" t="s">
        <v>53</v>
      </c>
      <c r="D30" s="29">
        <v>0</v>
      </c>
      <c r="E30" s="29">
        <v>0</v>
      </c>
      <c r="F30" s="29">
        <v>0</v>
      </c>
      <c r="G30" s="29">
        <v>70000</v>
      </c>
    </row>
    <row r="31" spans="1:7" ht="12.75">
      <c r="A31" s="10">
        <v>3461</v>
      </c>
      <c r="B31" s="10">
        <v>3461</v>
      </c>
      <c r="C31" s="3" t="s">
        <v>54</v>
      </c>
      <c r="D31" s="29">
        <v>0</v>
      </c>
      <c r="E31" s="29">
        <v>0</v>
      </c>
      <c r="F31" s="29">
        <v>0</v>
      </c>
      <c r="G31" s="29">
        <v>80000</v>
      </c>
    </row>
    <row r="32" spans="1:7" ht="12.75">
      <c r="A32" s="10">
        <v>3630</v>
      </c>
      <c r="B32" s="10">
        <v>3630</v>
      </c>
      <c r="C32" s="3" t="s">
        <v>55</v>
      </c>
      <c r="D32" s="29"/>
      <c r="E32" s="29"/>
      <c r="F32" s="29"/>
      <c r="G32" s="29"/>
    </row>
    <row r="33" spans="1:7" ht="12.75">
      <c r="A33" s="10">
        <v>3800</v>
      </c>
      <c r="B33" s="10">
        <v>3800</v>
      </c>
      <c r="C33" s="3" t="s">
        <v>125</v>
      </c>
      <c r="D33" s="29"/>
      <c r="E33" s="29"/>
      <c r="F33" s="29"/>
      <c r="G33" s="29"/>
    </row>
    <row r="34" spans="1:7" ht="12.75">
      <c r="A34" s="10">
        <v>3990</v>
      </c>
      <c r="B34" s="10">
        <v>3990</v>
      </c>
      <c r="C34" s="3" t="s">
        <v>56</v>
      </c>
      <c r="D34" s="29"/>
      <c r="E34" s="29"/>
      <c r="F34" s="29"/>
      <c r="G34" s="29"/>
    </row>
    <row r="35" spans="1:7" ht="12.75">
      <c r="A35" s="10">
        <v>3995</v>
      </c>
      <c r="B35" s="10">
        <v>3995</v>
      </c>
      <c r="C35" s="3" t="s">
        <v>20</v>
      </c>
      <c r="D35" s="29"/>
      <c r="E35" s="29"/>
      <c r="F35" s="29"/>
      <c r="G35" s="29"/>
    </row>
    <row r="36" spans="1:7" ht="12.75">
      <c r="A36" s="10"/>
      <c r="B36" s="10"/>
      <c r="C36" s="7" t="s">
        <v>9</v>
      </c>
      <c r="D36" s="38">
        <f>SUM(D29:D35)</f>
        <v>0</v>
      </c>
      <c r="E36" s="38">
        <f>SUM(E29:E35)</f>
        <v>0</v>
      </c>
      <c r="F36" s="38">
        <f>SUM(F29:F35)</f>
        <v>0</v>
      </c>
      <c r="G36" s="38">
        <f>SUM(G29:G35)</f>
        <v>150000</v>
      </c>
    </row>
    <row r="37" spans="1:7" ht="12.75">
      <c r="A37" s="9"/>
      <c r="B37" s="9"/>
      <c r="C37" s="7" t="s">
        <v>1</v>
      </c>
      <c r="D37" s="38">
        <f>D27+D36</f>
        <v>321319</v>
      </c>
      <c r="E37" s="38">
        <f>E27+E36</f>
        <v>381319</v>
      </c>
      <c r="F37" s="38">
        <f>F27+F36</f>
        <v>607531</v>
      </c>
      <c r="G37" s="38">
        <f>G27+G36</f>
        <v>797831</v>
      </c>
    </row>
    <row r="38" spans="1:7" ht="12.75">
      <c r="A38" s="10"/>
      <c r="B38" s="10"/>
      <c r="C38" s="3"/>
      <c r="D38" s="29"/>
      <c r="E38" s="29"/>
      <c r="F38" s="29"/>
      <c r="G38" s="29"/>
    </row>
    <row r="39" spans="1:7" ht="12.75">
      <c r="A39" s="10">
        <v>4220</v>
      </c>
      <c r="B39" s="10">
        <v>4220</v>
      </c>
      <c r="C39" s="3" t="s">
        <v>58</v>
      </c>
      <c r="D39" s="29">
        <v>4000</v>
      </c>
      <c r="E39" s="29">
        <v>4000</v>
      </c>
      <c r="F39" s="29">
        <v>4000</v>
      </c>
      <c r="G39" s="29">
        <v>4000</v>
      </c>
    </row>
    <row r="40" spans="1:7" ht="12.75">
      <c r="A40" s="10">
        <v>4221</v>
      </c>
      <c r="B40" s="10">
        <v>4221</v>
      </c>
      <c r="C40" s="3" t="s">
        <v>21</v>
      </c>
      <c r="D40" s="29"/>
      <c r="E40" s="29"/>
      <c r="F40" s="29"/>
      <c r="G40" s="29"/>
    </row>
    <row r="41" spans="1:7" ht="12.75">
      <c r="A41" s="10">
        <v>4230</v>
      </c>
      <c r="B41" s="10">
        <v>4230</v>
      </c>
      <c r="C41" s="3" t="s">
        <v>128</v>
      </c>
      <c r="D41" s="29"/>
      <c r="E41" s="29"/>
      <c r="F41" s="29"/>
      <c r="G41" s="29">
        <v>25000</v>
      </c>
    </row>
    <row r="42" spans="1:7" ht="12.75">
      <c r="A42" s="10">
        <v>4241</v>
      </c>
      <c r="B42" s="10">
        <v>4241</v>
      </c>
      <c r="C42" s="3" t="s">
        <v>60</v>
      </c>
      <c r="D42" s="29">
        <v>18000</v>
      </c>
      <c r="E42" s="29">
        <v>18000</v>
      </c>
      <c r="F42" s="29">
        <v>30000</v>
      </c>
      <c r="G42" s="29">
        <v>30000</v>
      </c>
    </row>
    <row r="43" spans="1:7" ht="12.75">
      <c r="A43" s="10">
        <v>4247</v>
      </c>
      <c r="B43" s="10">
        <v>4247</v>
      </c>
      <c r="C43" s="3" t="s">
        <v>22</v>
      </c>
      <c r="D43" s="29"/>
      <c r="E43" s="29">
        <v>80000</v>
      </c>
      <c r="F43" s="29">
        <v>120000</v>
      </c>
      <c r="G43" s="29">
        <v>120000</v>
      </c>
    </row>
    <row r="44" spans="1:7" ht="12.75">
      <c r="A44" s="10">
        <v>4280</v>
      </c>
      <c r="B44" s="10">
        <v>4280</v>
      </c>
      <c r="C44" s="3" t="s">
        <v>62</v>
      </c>
      <c r="D44" s="29"/>
      <c r="E44" s="29"/>
      <c r="F44" s="29"/>
      <c r="G44" s="29"/>
    </row>
    <row r="45" spans="1:7" ht="12.75">
      <c r="A45" s="10">
        <v>4800</v>
      </c>
      <c r="B45" s="10">
        <v>4800</v>
      </c>
      <c r="C45" s="3" t="s">
        <v>127</v>
      </c>
      <c r="D45" s="29"/>
      <c r="E45" s="29"/>
      <c r="F45" s="29"/>
      <c r="G45" s="30"/>
    </row>
    <row r="46" spans="1:7" ht="12.75">
      <c r="A46" s="10">
        <v>6550</v>
      </c>
      <c r="B46" s="10">
        <v>6550</v>
      </c>
      <c r="C46" s="3" t="s">
        <v>83</v>
      </c>
      <c r="D46" s="29">
        <v>13200</v>
      </c>
      <c r="E46" s="29">
        <v>13200</v>
      </c>
      <c r="F46" s="29">
        <v>22200</v>
      </c>
      <c r="G46" s="29">
        <v>22000</v>
      </c>
    </row>
    <row r="47" spans="1:7" ht="12.75">
      <c r="A47" s="10">
        <v>6555</v>
      </c>
      <c r="B47" s="10">
        <v>6555</v>
      </c>
      <c r="C47" s="3" t="s">
        <v>84</v>
      </c>
      <c r="D47" s="29"/>
      <c r="E47" s="29"/>
      <c r="F47" s="29"/>
      <c r="G47" s="29"/>
    </row>
    <row r="48" spans="1:7" ht="12.75">
      <c r="A48" s="9"/>
      <c r="B48" s="9"/>
      <c r="C48" s="7" t="s">
        <v>29</v>
      </c>
      <c r="D48" s="38">
        <f>SUM(D39:D47)</f>
        <v>35200</v>
      </c>
      <c r="E48" s="38">
        <f>SUM(E39:E47)</f>
        <v>115200</v>
      </c>
      <c r="F48" s="38">
        <f>SUM(F39:F47)</f>
        <v>176200</v>
      </c>
      <c r="G48" s="38">
        <f>SUM(G39:G47)</f>
        <v>201000</v>
      </c>
    </row>
    <row r="49" spans="1:7" ht="12.75">
      <c r="A49" s="10"/>
      <c r="B49" s="10"/>
      <c r="C49" s="3"/>
      <c r="D49" s="29"/>
      <c r="E49" s="29"/>
      <c r="F49" s="29"/>
      <c r="G49" s="29"/>
    </row>
    <row r="50" spans="1:7" ht="12.75">
      <c r="A50" s="10">
        <v>4225</v>
      </c>
      <c r="B50" s="10">
        <v>4225</v>
      </c>
      <c r="C50" s="3" t="s">
        <v>129</v>
      </c>
      <c r="D50" s="29">
        <v>50000</v>
      </c>
      <c r="E50" s="29">
        <v>50000</v>
      </c>
      <c r="F50" s="29">
        <v>50000</v>
      </c>
      <c r="G50" s="29">
        <v>50000</v>
      </c>
    </row>
    <row r="51" spans="1:7" ht="12.75">
      <c r="A51" s="10">
        <v>4228</v>
      </c>
      <c r="B51" s="10">
        <v>4228</v>
      </c>
      <c r="C51" s="3" t="s">
        <v>130</v>
      </c>
      <c r="D51" s="29"/>
      <c r="E51" s="29"/>
      <c r="F51" s="29"/>
      <c r="G51" s="29"/>
    </row>
    <row r="52" spans="1:7" ht="12.75">
      <c r="A52" s="10">
        <v>4331</v>
      </c>
      <c r="B52" s="10">
        <v>4331</v>
      </c>
      <c r="C52" s="3" t="s">
        <v>64</v>
      </c>
      <c r="D52" s="29"/>
      <c r="E52" s="29"/>
      <c r="F52" s="29"/>
      <c r="G52" s="29"/>
    </row>
    <row r="53" spans="1:7" ht="12.75">
      <c r="A53" s="10">
        <v>7400</v>
      </c>
      <c r="B53" s="10">
        <v>7400</v>
      </c>
      <c r="C53" s="3" t="s">
        <v>103</v>
      </c>
      <c r="D53" s="29"/>
      <c r="E53" s="29"/>
      <c r="F53" s="29"/>
      <c r="G53" s="29"/>
    </row>
    <row r="54" spans="1:7" ht="12.75">
      <c r="A54" s="9"/>
      <c r="B54" s="9"/>
      <c r="C54" s="7" t="s">
        <v>30</v>
      </c>
      <c r="D54" s="38">
        <f>SUM(D50:D53)</f>
        <v>50000</v>
      </c>
      <c r="E54" s="38">
        <f>SUM(E50:E53)</f>
        <v>50000</v>
      </c>
      <c r="F54" s="38">
        <f>SUM(F50:F53)</f>
        <v>50000</v>
      </c>
      <c r="G54" s="38">
        <f>SUM(G50:G53)</f>
        <v>50000</v>
      </c>
    </row>
    <row r="55" spans="1:7" ht="12.75">
      <c r="A55" s="10"/>
      <c r="B55" s="10"/>
      <c r="C55" s="3"/>
      <c r="D55" s="29"/>
      <c r="E55" s="29"/>
      <c r="F55" s="29"/>
      <c r="G55" s="29"/>
    </row>
    <row r="56" spans="1:7" ht="12.75">
      <c r="A56" s="10">
        <v>4300</v>
      </c>
      <c r="B56" s="10">
        <v>4300</v>
      </c>
      <c r="C56" s="3" t="s">
        <v>63</v>
      </c>
      <c r="D56" s="29"/>
      <c r="E56" s="29"/>
      <c r="F56" s="29"/>
      <c r="G56" s="29"/>
    </row>
    <row r="57" spans="1:7" ht="12.75">
      <c r="A57" s="10">
        <v>4400</v>
      </c>
      <c r="B57" s="10">
        <v>4400</v>
      </c>
      <c r="C57" s="3" t="s">
        <v>131</v>
      </c>
      <c r="D57" s="29"/>
      <c r="E57" s="29"/>
      <c r="F57" s="29"/>
      <c r="G57" s="29"/>
    </row>
    <row r="58" spans="1:7" ht="12.75">
      <c r="A58" s="10">
        <v>4990</v>
      </c>
      <c r="B58" s="10">
        <v>4990</v>
      </c>
      <c r="C58" s="3" t="s">
        <v>65</v>
      </c>
      <c r="D58" s="29"/>
      <c r="E58" s="29"/>
      <c r="F58" s="29"/>
      <c r="G58" s="29"/>
    </row>
    <row r="59" spans="1:7" ht="12.75">
      <c r="A59" s="9"/>
      <c r="B59" s="9"/>
      <c r="C59" s="7" t="s">
        <v>31</v>
      </c>
      <c r="D59" s="38">
        <f>SUM(D56:D58)</f>
        <v>0</v>
      </c>
      <c r="E59" s="38">
        <f>SUM(E56:E58)</f>
        <v>0</v>
      </c>
      <c r="F59" s="38">
        <f>SUM(F56:F58)</f>
        <v>0</v>
      </c>
      <c r="G59" s="38">
        <f>SUM(G56:G58)</f>
        <v>0</v>
      </c>
    </row>
    <row r="60" spans="1:7" ht="12.75">
      <c r="A60" s="10"/>
      <c r="B60" s="10"/>
      <c r="C60" s="3"/>
      <c r="D60" s="29"/>
      <c r="E60" s="29"/>
      <c r="F60" s="29"/>
      <c r="G60" s="29"/>
    </row>
    <row r="61" spans="1:7" ht="12.75">
      <c r="A61" s="9"/>
      <c r="B61" s="9"/>
      <c r="C61" s="7" t="s">
        <v>4</v>
      </c>
      <c r="D61" s="38">
        <f>SUM(D48,D54,D59)</f>
        <v>85200</v>
      </c>
      <c r="E61" s="38">
        <f>SUM(E48,E54,E59)</f>
        <v>165200</v>
      </c>
      <c r="F61" s="38">
        <f>SUM(F48,F54,F59)</f>
        <v>226200</v>
      </c>
      <c r="G61" s="38">
        <f>SUM(G48,G54,G59)</f>
        <v>251000</v>
      </c>
    </row>
    <row r="62" spans="1:7" ht="12.75">
      <c r="A62" s="10"/>
      <c r="B62" s="10"/>
      <c r="C62" s="3"/>
      <c r="D62" s="29"/>
      <c r="E62" s="29"/>
      <c r="F62" s="29"/>
      <c r="G62" s="29"/>
    </row>
    <row r="63" spans="1:7" ht="12.75">
      <c r="A63" s="10">
        <v>4240</v>
      </c>
      <c r="B63" s="10">
        <v>4240</v>
      </c>
      <c r="C63" s="3" t="s">
        <v>59</v>
      </c>
      <c r="D63" s="29">
        <v>5000</v>
      </c>
      <c r="E63" s="29">
        <v>5000</v>
      </c>
      <c r="F63" s="29">
        <v>5000</v>
      </c>
      <c r="G63" s="29">
        <v>5000</v>
      </c>
    </row>
    <row r="64" spans="1:7" ht="12.75">
      <c r="A64" s="10">
        <v>4250</v>
      </c>
      <c r="B64" s="10">
        <v>4250</v>
      </c>
      <c r="C64" s="3" t="s">
        <v>61</v>
      </c>
      <c r="D64" s="29"/>
      <c r="E64" s="29"/>
      <c r="F64" s="29"/>
      <c r="G64" s="29"/>
    </row>
    <row r="65" spans="1:7" ht="12.75">
      <c r="A65" s="10">
        <v>5000</v>
      </c>
      <c r="B65" s="10">
        <v>5000</v>
      </c>
      <c r="C65" s="3" t="s">
        <v>66</v>
      </c>
      <c r="D65" s="29"/>
      <c r="E65" s="29"/>
      <c r="F65" s="29"/>
      <c r="G65" s="29"/>
    </row>
    <row r="66" spans="1:7" ht="12.75">
      <c r="A66" s="10">
        <v>5006</v>
      </c>
      <c r="B66" s="10">
        <v>5006</v>
      </c>
      <c r="C66" s="3" t="s">
        <v>121</v>
      </c>
      <c r="D66" s="29"/>
      <c r="E66" s="29"/>
      <c r="F66" s="29"/>
      <c r="G66" s="29"/>
    </row>
    <row r="67" spans="1:7" ht="12.75">
      <c r="A67" s="10">
        <v>5007</v>
      </c>
      <c r="B67" s="10">
        <v>5007</v>
      </c>
      <c r="C67" s="3" t="s">
        <v>28</v>
      </c>
      <c r="D67" s="29"/>
      <c r="E67" s="29"/>
      <c r="F67" s="29"/>
      <c r="G67" s="29"/>
    </row>
    <row r="68" spans="1:7" ht="12.75">
      <c r="A68" s="10">
        <v>5010</v>
      </c>
      <c r="B68" s="10">
        <v>5010</v>
      </c>
      <c r="C68" s="3" t="s">
        <v>67</v>
      </c>
      <c r="D68" s="29"/>
      <c r="E68" s="29"/>
      <c r="F68" s="29"/>
      <c r="G68" s="29"/>
    </row>
    <row r="69" spans="1:7" ht="12.75">
      <c r="A69" s="10">
        <v>5040</v>
      </c>
      <c r="B69" s="10">
        <v>5040</v>
      </c>
      <c r="C69" s="3" t="s">
        <v>132</v>
      </c>
      <c r="D69" s="29"/>
      <c r="E69" s="29"/>
      <c r="F69" s="29"/>
      <c r="G69" s="29"/>
    </row>
    <row r="70" spans="1:7" ht="12.75">
      <c r="A70" s="10">
        <v>5090</v>
      </c>
      <c r="B70" s="10">
        <v>5090</v>
      </c>
      <c r="C70" s="3" t="s">
        <v>68</v>
      </c>
      <c r="D70" s="29"/>
      <c r="E70" s="29"/>
      <c r="F70" s="29"/>
      <c r="G70" s="29"/>
    </row>
    <row r="71" spans="1:7" ht="12.75">
      <c r="A71" s="10">
        <v>5100</v>
      </c>
      <c r="B71" s="10">
        <v>5100</v>
      </c>
      <c r="C71" s="3" t="s">
        <v>23</v>
      </c>
      <c r="D71" s="29">
        <v>240488</v>
      </c>
      <c r="E71" s="29">
        <v>280988</v>
      </c>
      <c r="F71" s="29">
        <v>280988</v>
      </c>
      <c r="G71" s="29">
        <v>475590</v>
      </c>
    </row>
    <row r="72" spans="1:7" ht="12.75">
      <c r="A72" s="10">
        <v>5180</v>
      </c>
      <c r="B72" s="10">
        <v>5180</v>
      </c>
      <c r="C72" s="3" t="s">
        <v>69</v>
      </c>
      <c r="D72" s="29">
        <f>D71*12%</f>
        <v>28858.559999999998</v>
      </c>
      <c r="E72" s="29">
        <f>E71*12%</f>
        <v>33718.56</v>
      </c>
      <c r="F72" s="29">
        <f>F71*12%</f>
        <v>33718.56</v>
      </c>
      <c r="G72" s="29">
        <f>G71*12%</f>
        <v>57070.799999999996</v>
      </c>
    </row>
    <row r="73" spans="1:7" ht="12.75">
      <c r="A73" s="10">
        <v>5182</v>
      </c>
      <c r="B73" s="10">
        <v>5182</v>
      </c>
      <c r="C73" s="3" t="s">
        <v>70</v>
      </c>
      <c r="D73" s="29"/>
      <c r="E73" s="29"/>
      <c r="F73" s="29"/>
      <c r="G73" s="29"/>
    </row>
    <row r="74" spans="1:7" ht="12.75">
      <c r="A74" s="10">
        <v>5210</v>
      </c>
      <c r="B74" s="10">
        <v>5210</v>
      </c>
      <c r="C74" s="3" t="s">
        <v>71</v>
      </c>
      <c r="D74" s="29"/>
      <c r="E74" s="29"/>
      <c r="F74" s="29"/>
      <c r="G74" s="29"/>
    </row>
    <row r="75" spans="1:7" ht="12.75">
      <c r="A75" s="10">
        <v>5230</v>
      </c>
      <c r="B75" s="10">
        <v>5230</v>
      </c>
      <c r="C75" s="3" t="s">
        <v>24</v>
      </c>
      <c r="D75" s="29"/>
      <c r="E75" s="29"/>
      <c r="F75" s="29"/>
      <c r="G75" s="29"/>
    </row>
    <row r="76" spans="1:7" ht="12.75">
      <c r="A76" s="10">
        <v>5231</v>
      </c>
      <c r="B76" s="10">
        <v>5231</v>
      </c>
      <c r="C76" s="3" t="s">
        <v>25</v>
      </c>
      <c r="D76" s="29"/>
      <c r="E76" s="29"/>
      <c r="F76" s="29"/>
      <c r="G76" s="29"/>
    </row>
    <row r="77" spans="1:7" ht="12.75">
      <c r="A77" s="10">
        <v>5250</v>
      </c>
      <c r="B77" s="10">
        <v>5250</v>
      </c>
      <c r="C77" s="3" t="s">
        <v>72</v>
      </c>
      <c r="D77" s="29"/>
      <c r="E77" s="29"/>
      <c r="F77" s="29"/>
      <c r="G77" s="29"/>
    </row>
    <row r="78" spans="1:7" ht="12.75">
      <c r="A78" s="10">
        <v>5290</v>
      </c>
      <c r="B78" s="10">
        <v>5290</v>
      </c>
      <c r="C78" s="3" t="s">
        <v>73</v>
      </c>
      <c r="D78" s="29"/>
      <c r="E78" s="29"/>
      <c r="F78" s="29"/>
      <c r="G78" s="29"/>
    </row>
    <row r="79" spans="1:7" ht="12.75">
      <c r="A79" s="10">
        <v>5330</v>
      </c>
      <c r="B79" s="10">
        <v>5330</v>
      </c>
      <c r="C79" s="3" t="s">
        <v>74</v>
      </c>
      <c r="D79" s="29"/>
      <c r="E79" s="29"/>
      <c r="F79" s="29"/>
      <c r="G79" s="29"/>
    </row>
    <row r="80" spans="1:7" ht="12.75">
      <c r="A80" s="10">
        <v>5400</v>
      </c>
      <c r="B80" s="10">
        <v>5400</v>
      </c>
      <c r="C80" s="3" t="s">
        <v>75</v>
      </c>
      <c r="D80" s="29"/>
      <c r="E80" s="29"/>
      <c r="F80" s="29"/>
      <c r="G80" s="29"/>
    </row>
    <row r="81" spans="1:7" ht="12.75">
      <c r="A81" s="10">
        <v>5425</v>
      </c>
      <c r="B81" s="10">
        <v>5425</v>
      </c>
      <c r="C81" s="3" t="s">
        <v>76</v>
      </c>
      <c r="D81" s="29"/>
      <c r="E81" s="29"/>
      <c r="F81" s="29"/>
      <c r="G81" s="29"/>
    </row>
    <row r="82" spans="1:7" ht="12.75">
      <c r="A82" s="10">
        <v>5800</v>
      </c>
      <c r="B82" s="10">
        <v>5800</v>
      </c>
      <c r="C82" s="3" t="s">
        <v>26</v>
      </c>
      <c r="D82" s="29"/>
      <c r="E82" s="29"/>
      <c r="F82" s="29"/>
      <c r="G82" s="29"/>
    </row>
    <row r="83" spans="1:7" ht="12.75">
      <c r="A83" s="10">
        <v>5950</v>
      </c>
      <c r="B83" s="10">
        <v>5950</v>
      </c>
      <c r="C83" s="12" t="s">
        <v>77</v>
      </c>
      <c r="D83" s="29"/>
      <c r="E83" s="29"/>
      <c r="F83" s="29"/>
      <c r="G83" s="29"/>
    </row>
    <row r="84" spans="1:7" ht="12.75">
      <c r="A84" s="10">
        <v>5990</v>
      </c>
      <c r="B84" s="10">
        <v>5990</v>
      </c>
      <c r="C84" s="3" t="s">
        <v>78</v>
      </c>
      <c r="D84" s="29"/>
      <c r="E84" s="29"/>
      <c r="F84" s="29"/>
      <c r="G84" s="29"/>
    </row>
    <row r="85" spans="1:7" ht="12.75">
      <c r="A85" s="10">
        <v>7100</v>
      </c>
      <c r="B85" s="10">
        <v>7100</v>
      </c>
      <c r="C85" s="3" t="s">
        <v>100</v>
      </c>
      <c r="D85" s="29"/>
      <c r="E85" s="29"/>
      <c r="F85" s="29"/>
      <c r="G85" s="29"/>
    </row>
    <row r="86" spans="1:7" ht="12.75">
      <c r="A86" s="9"/>
      <c r="B86" s="9"/>
      <c r="C86" s="7" t="s">
        <v>5</v>
      </c>
      <c r="D86" s="39">
        <f>SUM(D63:D85)</f>
        <v>274346.56</v>
      </c>
      <c r="E86" s="39">
        <f>SUM(E63:E85)</f>
        <v>319706.56</v>
      </c>
      <c r="F86" s="39">
        <f>SUM(F63:F85)</f>
        <v>319706.56</v>
      </c>
      <c r="G86" s="39">
        <f>SUM(G63:G85)</f>
        <v>537660.8</v>
      </c>
    </row>
    <row r="87" spans="1:7" ht="12.75">
      <c r="A87" s="10"/>
      <c r="B87" s="10"/>
      <c r="C87" s="3"/>
      <c r="D87" s="29"/>
      <c r="E87" s="29"/>
      <c r="F87" s="29"/>
      <c r="G87" s="29"/>
    </row>
    <row r="88" spans="1:7" ht="12.75">
      <c r="A88" s="10">
        <v>4120</v>
      </c>
      <c r="B88" s="10">
        <v>4120</v>
      </c>
      <c r="C88" s="3" t="s">
        <v>79</v>
      </c>
      <c r="D88" s="50"/>
      <c r="E88" s="50"/>
      <c r="F88" s="50"/>
      <c r="G88" s="50"/>
    </row>
    <row r="89" spans="1:7" ht="12.75">
      <c r="A89" s="10">
        <v>6320</v>
      </c>
      <c r="B89" s="10">
        <v>6320</v>
      </c>
      <c r="C89" s="3" t="s">
        <v>79</v>
      </c>
      <c r="D89" s="29"/>
      <c r="E89" s="29"/>
      <c r="F89" s="29"/>
      <c r="G89" s="29"/>
    </row>
    <row r="90" spans="1:7" ht="12.75">
      <c r="A90" s="10">
        <v>6340</v>
      </c>
      <c r="B90" s="10">
        <v>6340</v>
      </c>
      <c r="C90" s="3" t="s">
        <v>80</v>
      </c>
      <c r="D90" s="29"/>
      <c r="E90" s="29"/>
      <c r="F90" s="29"/>
      <c r="G90" s="29"/>
    </row>
    <row r="91" spans="1:7" ht="12.75">
      <c r="A91" s="10">
        <v>6360</v>
      </c>
      <c r="B91" s="10">
        <v>6360</v>
      </c>
      <c r="C91" s="3" t="s">
        <v>133</v>
      </c>
      <c r="D91" s="29"/>
      <c r="E91" s="29"/>
      <c r="F91" s="29"/>
      <c r="G91" s="29"/>
    </row>
    <row r="92" spans="1:7" ht="12.75">
      <c r="A92" s="10">
        <v>6420</v>
      </c>
      <c r="B92" s="10">
        <v>6420</v>
      </c>
      <c r="C92" s="3" t="s">
        <v>81</v>
      </c>
      <c r="D92" s="29"/>
      <c r="E92" s="29"/>
      <c r="F92" s="29"/>
      <c r="G92" s="29"/>
    </row>
    <row r="93" spans="1:7" ht="12.75">
      <c r="A93" s="10">
        <v>6500</v>
      </c>
      <c r="B93" s="10">
        <v>6500</v>
      </c>
      <c r="C93" s="3" t="s">
        <v>82</v>
      </c>
      <c r="D93" s="29"/>
      <c r="E93" s="29"/>
      <c r="F93" s="29"/>
      <c r="G93" s="29"/>
    </row>
    <row r="94" spans="1:7" ht="12.75">
      <c r="A94" s="10">
        <v>6600</v>
      </c>
      <c r="B94" s="10">
        <v>6600</v>
      </c>
      <c r="C94" s="3" t="s">
        <v>85</v>
      </c>
      <c r="D94" s="29"/>
      <c r="E94" s="29"/>
      <c r="F94" s="29"/>
      <c r="G94" s="29"/>
    </row>
    <row r="95" spans="1:7" ht="12.75">
      <c r="A95" s="10">
        <v>6620</v>
      </c>
      <c r="B95" s="10">
        <v>6620</v>
      </c>
      <c r="C95" s="3" t="s">
        <v>86</v>
      </c>
      <c r="D95" s="29"/>
      <c r="E95" s="29"/>
      <c r="F95" s="29"/>
      <c r="G95" s="29"/>
    </row>
    <row r="96" spans="1:7" ht="12.75">
      <c r="A96" s="10">
        <v>6625</v>
      </c>
      <c r="B96" s="10">
        <v>6625</v>
      </c>
      <c r="C96" s="3" t="s">
        <v>87</v>
      </c>
      <c r="D96" s="29"/>
      <c r="E96" s="29"/>
      <c r="F96" s="29"/>
      <c r="G96" s="29"/>
    </row>
    <row r="97" spans="1:7" ht="12.75">
      <c r="A97" s="10">
        <v>6630</v>
      </c>
      <c r="B97" s="10">
        <v>6630</v>
      </c>
      <c r="C97" s="3" t="s">
        <v>88</v>
      </c>
      <c r="D97" s="29"/>
      <c r="E97" s="29"/>
      <c r="F97" s="29"/>
      <c r="G97" s="29"/>
    </row>
    <row r="98" spans="1:7" ht="12.75">
      <c r="A98" s="10">
        <v>6700</v>
      </c>
      <c r="B98" s="10">
        <v>6700</v>
      </c>
      <c r="C98" s="3" t="s">
        <v>89</v>
      </c>
      <c r="D98" s="29"/>
      <c r="E98" s="29"/>
      <c r="F98" s="29"/>
      <c r="G98" s="29"/>
    </row>
    <row r="99" spans="1:7" ht="12.75">
      <c r="A99" s="10">
        <v>6710</v>
      </c>
      <c r="B99" s="10">
        <v>6710</v>
      </c>
      <c r="C99" s="3" t="s">
        <v>90</v>
      </c>
      <c r="D99" s="29"/>
      <c r="E99" s="29"/>
      <c r="F99" s="29"/>
      <c r="G99" s="29"/>
    </row>
    <row r="100" spans="1:7" ht="12.75">
      <c r="A100" s="10">
        <v>6790</v>
      </c>
      <c r="B100" s="10">
        <v>6790</v>
      </c>
      <c r="C100" s="3" t="s">
        <v>91</v>
      </c>
      <c r="D100" s="29"/>
      <c r="E100" s="29"/>
      <c r="F100" s="29"/>
      <c r="G100" s="29"/>
    </row>
    <row r="101" spans="1:7" ht="12.75">
      <c r="A101" s="10">
        <v>6800</v>
      </c>
      <c r="B101" s="10">
        <v>6800</v>
      </c>
      <c r="C101" s="3" t="s">
        <v>92</v>
      </c>
      <c r="D101" s="29"/>
      <c r="E101" s="29"/>
      <c r="F101" s="29"/>
      <c r="G101" s="29"/>
    </row>
    <row r="102" spans="1:7" ht="12.75">
      <c r="A102" s="10">
        <v>6815</v>
      </c>
      <c r="B102" s="10">
        <v>6815</v>
      </c>
      <c r="C102" s="3" t="s">
        <v>93</v>
      </c>
      <c r="D102" s="29"/>
      <c r="E102" s="29"/>
      <c r="F102" s="29"/>
      <c r="G102" s="29"/>
    </row>
    <row r="103" spans="1:7" ht="12.75">
      <c r="A103" s="10">
        <v>6820</v>
      </c>
      <c r="B103" s="10">
        <v>6820</v>
      </c>
      <c r="C103" s="3" t="s">
        <v>94</v>
      </c>
      <c r="D103" s="29"/>
      <c r="E103" s="29"/>
      <c r="F103" s="29"/>
      <c r="G103" s="29"/>
    </row>
    <row r="104" spans="1:7" ht="12.75">
      <c r="A104" s="10">
        <v>6860</v>
      </c>
      <c r="B104" s="10">
        <v>6860</v>
      </c>
      <c r="C104" s="3" t="s">
        <v>95</v>
      </c>
      <c r="D104" s="29"/>
      <c r="E104" s="29"/>
      <c r="F104" s="29"/>
      <c r="G104" s="29"/>
    </row>
    <row r="105" spans="1:7" ht="12.75">
      <c r="A105" s="10">
        <v>6900</v>
      </c>
      <c r="B105" s="10">
        <v>6900</v>
      </c>
      <c r="C105" s="3" t="s">
        <v>96</v>
      </c>
      <c r="D105" s="29"/>
      <c r="E105" s="29"/>
      <c r="F105" s="29"/>
      <c r="G105" s="29"/>
    </row>
    <row r="106" spans="1:7" ht="12.75">
      <c r="A106" s="10">
        <v>6920</v>
      </c>
      <c r="B106" s="10">
        <v>6920</v>
      </c>
      <c r="C106" s="3" t="s">
        <v>97</v>
      </c>
      <c r="D106" s="29"/>
      <c r="E106" s="29"/>
      <c r="F106" s="29"/>
      <c r="G106" s="29"/>
    </row>
    <row r="107" spans="1:7" ht="12.75">
      <c r="A107" s="10">
        <v>6930</v>
      </c>
      <c r="B107" s="10">
        <v>6930</v>
      </c>
      <c r="C107" s="3" t="s">
        <v>98</v>
      </c>
      <c r="D107" s="29"/>
      <c r="E107" s="29"/>
      <c r="F107" s="29"/>
      <c r="G107" s="29"/>
    </row>
    <row r="108" spans="1:7" ht="12.75">
      <c r="A108" s="10">
        <v>6940</v>
      </c>
      <c r="B108" s="10">
        <v>6940</v>
      </c>
      <c r="C108" s="3" t="s">
        <v>99</v>
      </c>
      <c r="D108" s="29"/>
      <c r="E108" s="29"/>
      <c r="F108" s="29"/>
      <c r="G108" s="29"/>
    </row>
    <row r="109" spans="1:7" ht="12.75">
      <c r="A109" s="10">
        <v>7140</v>
      </c>
      <c r="B109" s="10">
        <v>7140</v>
      </c>
      <c r="C109" s="3" t="s">
        <v>101</v>
      </c>
      <c r="D109" s="29"/>
      <c r="E109" s="29"/>
      <c r="F109" s="29"/>
      <c r="G109" s="29"/>
    </row>
    <row r="110" spans="1:7" ht="12.75">
      <c r="A110" s="10">
        <v>7320</v>
      </c>
      <c r="B110" s="10">
        <v>7320</v>
      </c>
      <c r="C110" s="3" t="s">
        <v>102</v>
      </c>
      <c r="D110" s="29"/>
      <c r="E110" s="29"/>
      <c r="F110" s="29"/>
      <c r="G110" s="29"/>
    </row>
    <row r="111" spans="1:7" ht="12.75">
      <c r="A111" s="10">
        <v>7430</v>
      </c>
      <c r="B111" s="10">
        <v>7430</v>
      </c>
      <c r="C111" s="3" t="s">
        <v>104</v>
      </c>
      <c r="D111" s="29"/>
      <c r="E111" s="29"/>
      <c r="F111" s="29"/>
      <c r="G111" s="29"/>
    </row>
    <row r="112" spans="1:7" ht="12.75">
      <c r="A112" s="10">
        <v>7500</v>
      </c>
      <c r="B112" s="10">
        <v>7500</v>
      </c>
      <c r="C112" s="3" t="s">
        <v>105</v>
      </c>
      <c r="D112" s="29"/>
      <c r="E112" s="29"/>
      <c r="F112" s="29"/>
      <c r="G112" s="29"/>
    </row>
    <row r="113" spans="1:7" ht="12.75">
      <c r="A113" s="10">
        <v>7601</v>
      </c>
      <c r="B113" s="10">
        <v>7601</v>
      </c>
      <c r="C113" s="3" t="s">
        <v>106</v>
      </c>
      <c r="D113" s="29"/>
      <c r="E113" s="29"/>
      <c r="F113" s="29"/>
      <c r="G113" s="29"/>
    </row>
    <row r="114" spans="1:7" ht="12.75">
      <c r="A114" s="10">
        <v>7740</v>
      </c>
      <c r="B114" s="10">
        <v>7740</v>
      </c>
      <c r="C114" s="3" t="s">
        <v>107</v>
      </c>
      <c r="D114" s="29"/>
      <c r="E114" s="29"/>
      <c r="F114" s="29"/>
      <c r="G114" s="29"/>
    </row>
    <row r="115" spans="1:7" ht="12.75">
      <c r="A115" s="10">
        <v>7770</v>
      </c>
      <c r="B115" s="10">
        <v>7770</v>
      </c>
      <c r="C115" s="3" t="s">
        <v>108</v>
      </c>
      <c r="D115" s="29">
        <v>250</v>
      </c>
      <c r="E115" s="29">
        <v>400</v>
      </c>
      <c r="F115" s="29">
        <v>500</v>
      </c>
      <c r="G115" s="29">
        <v>700</v>
      </c>
    </row>
    <row r="116" spans="1:7" ht="12.75">
      <c r="A116" s="10">
        <v>7780</v>
      </c>
      <c r="B116" s="10">
        <v>7780</v>
      </c>
      <c r="C116" s="3" t="s">
        <v>109</v>
      </c>
      <c r="D116" s="29"/>
      <c r="E116" s="29"/>
      <c r="F116" s="29"/>
      <c r="G116" s="29"/>
    </row>
    <row r="117" spans="1:7" ht="12.75">
      <c r="A117" s="10">
        <v>7790</v>
      </c>
      <c r="B117" s="10">
        <v>7790</v>
      </c>
      <c r="C117" s="3" t="s">
        <v>110</v>
      </c>
      <c r="D117" s="29">
        <v>0</v>
      </c>
      <c r="E117" s="29">
        <v>0</v>
      </c>
      <c r="F117" s="29">
        <v>0</v>
      </c>
      <c r="G117" s="29">
        <v>0</v>
      </c>
    </row>
    <row r="118" spans="1:7" ht="12.75">
      <c r="A118" s="10">
        <v>7791</v>
      </c>
      <c r="B118" s="10">
        <v>7791</v>
      </c>
      <c r="C118" s="3" t="s">
        <v>120</v>
      </c>
      <c r="D118" s="29"/>
      <c r="E118" s="29"/>
      <c r="F118" s="29"/>
      <c r="G118" s="29"/>
    </row>
    <row r="119" spans="1:7" ht="12.75">
      <c r="A119" s="10">
        <v>7795</v>
      </c>
      <c r="B119" s="10">
        <v>7795</v>
      </c>
      <c r="C119" s="3" t="s">
        <v>122</v>
      </c>
      <c r="D119" s="29">
        <v>1500</v>
      </c>
      <c r="E119" s="29">
        <v>1500</v>
      </c>
      <c r="F119" s="29">
        <v>1500</v>
      </c>
      <c r="G119" s="29">
        <v>5000</v>
      </c>
    </row>
    <row r="120" spans="1:7" ht="12.75">
      <c r="A120" s="10">
        <v>7796</v>
      </c>
      <c r="B120" s="10">
        <v>7796</v>
      </c>
      <c r="C120" s="3" t="s">
        <v>123</v>
      </c>
      <c r="D120" s="29">
        <v>4800</v>
      </c>
      <c r="E120" s="29">
        <v>4800</v>
      </c>
      <c r="F120" s="29">
        <v>4800</v>
      </c>
      <c r="G120" s="29">
        <v>8000</v>
      </c>
    </row>
    <row r="121" spans="1:7" ht="12.75">
      <c r="A121" s="10">
        <v>7797</v>
      </c>
      <c r="B121" s="10">
        <v>7797</v>
      </c>
      <c r="C121" s="3" t="s">
        <v>124</v>
      </c>
      <c r="D121" s="29">
        <v>1200</v>
      </c>
      <c r="E121" s="29">
        <v>1200</v>
      </c>
      <c r="F121" s="29">
        <v>1200</v>
      </c>
      <c r="G121" s="29">
        <v>2000</v>
      </c>
    </row>
    <row r="122" spans="1:7" ht="12.75">
      <c r="A122" s="10">
        <v>7798</v>
      </c>
      <c r="B122" s="10">
        <v>7798</v>
      </c>
      <c r="C122" s="3" t="s">
        <v>126</v>
      </c>
      <c r="D122" s="29"/>
      <c r="E122" s="29"/>
      <c r="F122" s="29"/>
      <c r="G122" s="29"/>
    </row>
    <row r="123" spans="1:7" ht="12.75">
      <c r="A123" s="10">
        <v>7830</v>
      </c>
      <c r="B123" s="10">
        <v>7830</v>
      </c>
      <c r="C123" s="3" t="s">
        <v>111</v>
      </c>
      <c r="D123" s="29"/>
      <c r="E123" s="29"/>
      <c r="F123" s="29"/>
      <c r="G123" s="29"/>
    </row>
    <row r="124" spans="1:7" ht="12.75">
      <c r="A124" s="10">
        <v>7990</v>
      </c>
      <c r="B124" s="10">
        <v>7990</v>
      </c>
      <c r="C124" s="3" t="s">
        <v>112</v>
      </c>
      <c r="D124" s="29"/>
      <c r="E124" s="29"/>
      <c r="F124" s="29"/>
      <c r="G124" s="29"/>
    </row>
    <row r="125" spans="1:7" ht="12.75">
      <c r="A125" s="10"/>
      <c r="B125" s="10"/>
      <c r="C125" s="3"/>
      <c r="D125" s="29"/>
      <c r="E125" s="29"/>
      <c r="F125" s="29"/>
      <c r="G125" s="29"/>
    </row>
    <row r="126" spans="1:7" ht="12.75">
      <c r="A126" s="9"/>
      <c r="B126" s="9"/>
      <c r="C126" s="7" t="s">
        <v>6</v>
      </c>
      <c r="D126" s="39">
        <f>SUM(D88:D125)</f>
        <v>7750</v>
      </c>
      <c r="E126" s="39">
        <f>SUM(E88:E125)</f>
        <v>7900</v>
      </c>
      <c r="F126" s="39">
        <f>SUM(F88:F125)</f>
        <v>8000</v>
      </c>
      <c r="G126" s="39">
        <f>SUM(G88:G125)</f>
        <v>15700</v>
      </c>
    </row>
    <row r="127" spans="1:7" ht="12.75">
      <c r="A127" s="9"/>
      <c r="B127" s="9"/>
      <c r="C127" s="7"/>
      <c r="D127" s="29"/>
      <c r="E127" s="29"/>
      <c r="F127" s="29"/>
      <c r="G127" s="29"/>
    </row>
    <row r="128" spans="1:7" ht="12.75">
      <c r="A128" s="10">
        <v>6000</v>
      </c>
      <c r="B128" s="10">
        <v>6000</v>
      </c>
      <c r="C128" s="3" t="s">
        <v>113</v>
      </c>
      <c r="D128" s="29"/>
      <c r="E128" s="29"/>
      <c r="F128" s="29"/>
      <c r="G128" s="29"/>
    </row>
    <row r="129" spans="1:7" ht="12.75">
      <c r="A129" s="10">
        <v>6010</v>
      </c>
      <c r="B129" s="10">
        <v>6010</v>
      </c>
      <c r="C129" s="3" t="s">
        <v>114</v>
      </c>
      <c r="D129" s="29"/>
      <c r="E129" s="29"/>
      <c r="F129" s="29"/>
      <c r="G129" s="29"/>
    </row>
    <row r="130" spans="1:7" ht="12.75">
      <c r="A130" s="9"/>
      <c r="B130" s="9"/>
      <c r="C130" s="7" t="s">
        <v>10</v>
      </c>
      <c r="D130" s="39">
        <f>SUM(D128:D129)</f>
        <v>0</v>
      </c>
      <c r="E130" s="39">
        <f>SUM(E128:E129)</f>
        <v>0</v>
      </c>
      <c r="F130" s="39">
        <f>SUM(F128:F129)</f>
        <v>0</v>
      </c>
      <c r="G130" s="39">
        <f>SUM(G128:G129)</f>
        <v>0</v>
      </c>
    </row>
    <row r="131" spans="1:7" ht="12.75">
      <c r="A131" s="10"/>
      <c r="B131" s="10"/>
      <c r="C131" s="3"/>
      <c r="D131" s="29"/>
      <c r="E131" s="29"/>
      <c r="F131" s="29"/>
      <c r="G131" s="29"/>
    </row>
    <row r="132" spans="1:7" ht="13.5" customHeight="1">
      <c r="A132" s="9"/>
      <c r="B132" s="9"/>
      <c r="C132" s="7" t="s">
        <v>2</v>
      </c>
      <c r="D132" s="38">
        <f>D37-D61-D86-D126</f>
        <v>-45977.56</v>
      </c>
      <c r="E132" s="38">
        <f>E37-E61-E86-E126</f>
        <v>-111487.56</v>
      </c>
      <c r="F132" s="38">
        <f>F37-F61-F86-F126</f>
        <v>53624.44</v>
      </c>
      <c r="G132" s="38">
        <f>G37-G61-G86-G126</f>
        <v>-6529.800000000047</v>
      </c>
    </row>
    <row r="133" spans="1:7" ht="13.5" customHeight="1">
      <c r="A133" s="10"/>
      <c r="B133" s="10"/>
      <c r="C133" s="3"/>
      <c r="D133" s="29"/>
      <c r="E133" s="29"/>
      <c r="F133" s="29"/>
      <c r="G133" s="29"/>
    </row>
    <row r="134" spans="1:7" ht="13.5" customHeight="1">
      <c r="A134" s="10">
        <v>8050</v>
      </c>
      <c r="B134" s="10">
        <v>8050</v>
      </c>
      <c r="C134" s="3" t="s">
        <v>7</v>
      </c>
      <c r="D134" s="29"/>
      <c r="E134" s="29"/>
      <c r="F134" s="29"/>
      <c r="G134" s="29"/>
    </row>
    <row r="135" spans="1:7" ht="13.5" customHeight="1">
      <c r="A135" s="10">
        <v>8070</v>
      </c>
      <c r="B135" s="10">
        <v>8070</v>
      </c>
      <c r="C135" s="3" t="s">
        <v>27</v>
      </c>
      <c r="D135" s="30"/>
      <c r="E135" s="30"/>
      <c r="F135" s="30"/>
      <c r="G135" s="30"/>
    </row>
    <row r="136" spans="1:7" ht="13.5" customHeight="1">
      <c r="A136" s="10">
        <v>8150</v>
      </c>
      <c r="B136" s="10">
        <v>8150</v>
      </c>
      <c r="C136" s="3" t="s">
        <v>115</v>
      </c>
      <c r="D136" s="33"/>
      <c r="E136" s="33"/>
      <c r="F136" s="33"/>
      <c r="G136" s="33"/>
    </row>
    <row r="137" spans="1:7" ht="13.5" customHeight="1">
      <c r="A137" s="9"/>
      <c r="B137" s="9"/>
      <c r="C137" s="7" t="s">
        <v>17</v>
      </c>
      <c r="D137" s="38">
        <f>SUM(D134:D136)</f>
        <v>0</v>
      </c>
      <c r="E137" s="38">
        <f>SUM(E134:E136)</f>
        <v>0</v>
      </c>
      <c r="F137" s="38">
        <f>SUM(F134:F136)</f>
        <v>0</v>
      </c>
      <c r="G137" s="38">
        <f>SUM(G134:G136)</f>
        <v>0</v>
      </c>
    </row>
    <row r="138" spans="1:7" ht="12.75">
      <c r="A138" s="10"/>
      <c r="B138" s="10"/>
      <c r="C138" s="3"/>
      <c r="D138" s="33"/>
      <c r="E138" s="33"/>
      <c r="F138" s="33"/>
      <c r="G138" s="33"/>
    </row>
    <row r="139" spans="1:7" ht="12.75">
      <c r="A139" s="9"/>
      <c r="B139" s="9"/>
      <c r="C139" s="8" t="s">
        <v>8</v>
      </c>
      <c r="D139" s="38">
        <f>D132-D137</f>
        <v>-45977.56</v>
      </c>
      <c r="E139" s="38">
        <f>E132-E137</f>
        <v>-111487.56</v>
      </c>
      <c r="F139" s="38">
        <f>F132-F137</f>
        <v>53624.44</v>
      </c>
      <c r="G139" s="38">
        <f>G132-G137</f>
        <v>-6529.800000000047</v>
      </c>
    </row>
    <row r="140" spans="4:7" ht="15.75" customHeight="1">
      <c r="D140" s="22"/>
      <c r="E140" s="22"/>
      <c r="F140" s="22"/>
      <c r="G140" s="22"/>
    </row>
    <row r="141" spans="4:7" ht="12.75">
      <c r="D141" s="20"/>
      <c r="E141" s="20"/>
      <c r="F141" s="20"/>
      <c r="G141" s="20"/>
    </row>
    <row r="142" spans="4:7" ht="12.75">
      <c r="D142" s="20"/>
      <c r="E142" s="20"/>
      <c r="F142" s="20"/>
      <c r="G142" s="20"/>
    </row>
    <row r="143" spans="4:7" ht="12.75">
      <c r="D143" s="20"/>
      <c r="E143" s="20"/>
      <c r="F143" s="20"/>
      <c r="G143" s="20"/>
    </row>
    <row r="144" spans="4:7" ht="12.75">
      <c r="D144" s="20"/>
      <c r="E144" s="20"/>
      <c r="F144" s="20"/>
      <c r="G144" s="20"/>
    </row>
    <row r="145" spans="4:7" ht="12.75">
      <c r="D145" s="24"/>
      <c r="E145" s="24"/>
      <c r="F145" s="24"/>
      <c r="G145" s="24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Sverre Lie Nordby</cp:lastModifiedBy>
  <cp:lastPrinted>2020-06-18T10:07:21Z</cp:lastPrinted>
  <dcterms:created xsi:type="dcterms:W3CDTF">2009-05-28T07:56:43Z</dcterms:created>
  <dcterms:modified xsi:type="dcterms:W3CDTF">2021-03-16T11:49:38Z</dcterms:modified>
  <cp:category/>
  <cp:version/>
  <cp:contentType/>
  <cp:contentStatus/>
</cp:coreProperties>
</file>