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1600" windowHeight="8450" tabRatio="914" activeTab="0"/>
  </bookViews>
  <sheets>
    <sheet name="avdrappNY" sheetId="1" r:id="rId1"/>
    <sheet name="Totalt" sheetId="2" r:id="rId2"/>
    <sheet name="HS" sheetId="3" r:id="rId3"/>
    <sheet name="Fotball" sheetId="4" r:id="rId4"/>
    <sheet name="ToppFotball" sheetId="5" r:id="rId5"/>
    <sheet name="Håndball" sheetId="6" r:id="rId6"/>
    <sheet name="Bandy" sheetId="7" r:id="rId7"/>
    <sheet name="Hopp" sheetId="8" r:id="rId8"/>
    <sheet name="Softball" sheetId="9" r:id="rId9"/>
    <sheet name="Alpint" sheetId="10" r:id="rId10"/>
    <sheet name="Langrenn" sheetId="11" r:id="rId11"/>
  </sheets>
  <definedNames>
    <definedName name="_xlfn.SINGLE" hidden="1">#NAME?</definedName>
    <definedName name="bud_år">#REF!</definedName>
    <definedName name="budsjettversjon">#REF!</definedName>
    <definedName name="fra_medarbeider">#REF!</definedName>
    <definedName name="fra_periode">#REF!</definedName>
    <definedName name="fra_periode_ifjor">#REF!</definedName>
    <definedName name="fra_rapp_periode">#REF!</definedName>
    <definedName name="fra_rapperiode_ifjor">#REF!</definedName>
    <definedName name="kv1slutt">#REF!</definedName>
    <definedName name="kv1start">#REF!</definedName>
    <definedName name="kv2slutt">#REF!</definedName>
    <definedName name="kv2start">#REF!</definedName>
    <definedName name="kv3slutt">#REF!</definedName>
    <definedName name="kv3start">#REF!</definedName>
    <definedName name="kv4slutt">#REF!</definedName>
    <definedName name="kv4start">#REF!</definedName>
    <definedName name="selskap">#REF!</definedName>
    <definedName name="selskap113">#REF!</definedName>
    <definedName name="selskap114">#REF!</definedName>
    <definedName name="selskap115">#REF!</definedName>
    <definedName name="selskap116">#REF!</definedName>
    <definedName name="selskap117">#REF!</definedName>
    <definedName name="selskap118">#REF!</definedName>
    <definedName name="selskap119">#REF!</definedName>
    <definedName name="selskap2">#REF!</definedName>
    <definedName name="Selskap297">#REF!</definedName>
    <definedName name="selskap99">#REF!</definedName>
    <definedName name="til_medarbeider">#REF!</definedName>
    <definedName name="til_periode">#REF!</definedName>
    <definedName name="til_periode_ifjor">#REF!</definedName>
  </definedNames>
  <calcPr fullCalcOnLoad="1"/>
</workbook>
</file>

<file path=xl/sharedStrings.xml><?xml version="1.0" encoding="utf-8"?>
<sst xmlns="http://schemas.openxmlformats.org/spreadsheetml/2006/main" count="2310" uniqueCount="193">
  <si>
    <t>Tekst</t>
  </si>
  <si>
    <t>Annen driftsinntekt</t>
  </si>
  <si>
    <t>SUM DRIFTSINNTEKT</t>
  </si>
  <si>
    <t>Avskrivning</t>
  </si>
  <si>
    <t>Annen driftskostnad</t>
  </si>
  <si>
    <t>DRIFTSRESULTAT</t>
  </si>
  <si>
    <t>Sum Salgsinntekt</t>
  </si>
  <si>
    <t>Sum Varekostnad</t>
  </si>
  <si>
    <t>Sum Lønnskostnad</t>
  </si>
  <si>
    <t>Sum Annen driftskostnad</t>
  </si>
  <si>
    <t>Annen finanskostnad</t>
  </si>
  <si>
    <t>Annen renteinntekt</t>
  </si>
  <si>
    <t>Virk</t>
  </si>
  <si>
    <t>Bud</t>
  </si>
  <si>
    <t>ORDINÆRT RESULTAT</t>
  </si>
  <si>
    <t>Sum annen driftsinntekt</t>
  </si>
  <si>
    <t>Sum avskrivninger</t>
  </si>
  <si>
    <t>Avvik</t>
  </si>
  <si>
    <t>Langrenn</t>
  </si>
  <si>
    <t>Fotball</t>
  </si>
  <si>
    <t>Håndball</t>
  </si>
  <si>
    <t>Bandy</t>
  </si>
  <si>
    <t>Egne arrangementer</t>
  </si>
  <si>
    <t>Dugnad/loddsalg</t>
  </si>
  <si>
    <t>Sum finans</t>
  </si>
  <si>
    <t>Øvrevoll Hosle IL</t>
  </si>
  <si>
    <t>Bonus</t>
  </si>
  <si>
    <t>Spillersalg</t>
  </si>
  <si>
    <t>Periodiserte inntekter</t>
  </si>
  <si>
    <t>Bøter</t>
  </si>
  <si>
    <t>Opphold treningssamling</t>
  </si>
  <si>
    <t>Lønn u/AGA</t>
  </si>
  <si>
    <t>Korr AGA på FP avd u/AGA</t>
  </si>
  <si>
    <t>motkonto Korr AGA på FP avd u/AGA</t>
  </si>
  <si>
    <t>Refusjon sykepenger</t>
  </si>
  <si>
    <t>Annen finansinntekt</t>
  </si>
  <si>
    <t>Lønn ikke oppl.pl ytelser</t>
  </si>
  <si>
    <t>Trenings-/medlemsavgift</t>
  </si>
  <si>
    <t>Sponsorinntekter</t>
  </si>
  <si>
    <t>Arrangementsinntekter</t>
  </si>
  <si>
    <t>Videresalg av utstyr</t>
  </si>
  <si>
    <t>Tilskuddsordninger</t>
  </si>
  <si>
    <t>Idrettsrelaterte kostnader</t>
  </si>
  <si>
    <t>Arrangementskostnader</t>
  </si>
  <si>
    <t>Innkjøp for videresalg av utstyr</t>
  </si>
  <si>
    <t>Lønnsrelaterte kostnader</t>
  </si>
  <si>
    <t>Sum Idrettsrelaterte kostnader</t>
  </si>
  <si>
    <t>Sum Arrangementskostnader</t>
  </si>
  <si>
    <t>Sum Innkjøp for videresalg av utstyr</t>
  </si>
  <si>
    <t>ØHIL Avdelingsrapport</t>
  </si>
  <si>
    <t>Bud ØHIL totalt</t>
  </si>
  <si>
    <t>Bud ØHIL (HS)</t>
  </si>
  <si>
    <t>Bud Fotball</t>
  </si>
  <si>
    <t>Bud Håndball</t>
  </si>
  <si>
    <t>Bud Bandy</t>
  </si>
  <si>
    <t>Budsjett Hopp</t>
  </si>
  <si>
    <t>Bud Soft-/baseball</t>
  </si>
  <si>
    <t>Bud Langrenn</t>
  </si>
  <si>
    <t>Q1</t>
  </si>
  <si>
    <t>Q2</t>
  </si>
  <si>
    <t>Q3</t>
  </si>
  <si>
    <t>Q4</t>
  </si>
  <si>
    <t>Budsjett ØHIL totalt</t>
  </si>
  <si>
    <t>Budsjett ØHIL (HS)</t>
  </si>
  <si>
    <t>Salgsinntekt avgiftsfri</t>
  </si>
  <si>
    <t>Sponsor/samarb.avtaler avgiftsfri</t>
  </si>
  <si>
    <t>Dugnadsinntekter</t>
  </si>
  <si>
    <t>Salg tøy, utstyr, effekter</t>
  </si>
  <si>
    <t>Salgsinntekt utenfor avg.området</t>
  </si>
  <si>
    <t>Treningsavgift</t>
  </si>
  <si>
    <t>Treningsavgift vintertrening fotball</t>
  </si>
  <si>
    <t>Treningsavgift ØHIL AKADEMIET</t>
  </si>
  <si>
    <t>Treningsavgift FOTBALLSKOLER</t>
  </si>
  <si>
    <t>Medlemskontingent</t>
  </si>
  <si>
    <t>Stevneinntekter</t>
  </si>
  <si>
    <t>Billettinntekter</t>
  </si>
  <si>
    <t>Kafeteria/kiosk salg</t>
  </si>
  <si>
    <t>Loddsalg</t>
  </si>
  <si>
    <t>Leieinntekt - bane</t>
  </si>
  <si>
    <t>Leie - klubbhus fast leie</t>
  </si>
  <si>
    <t>Andre tilskudd (mva-komp)</t>
  </si>
  <si>
    <t>Offentlig tilskudd</t>
  </si>
  <si>
    <t>Innbetalte fellesutgifter barnehage</t>
  </si>
  <si>
    <t>Annen driftsrelatert inntekt</t>
  </si>
  <si>
    <t>Kostnader relatert til sponsorinntekter</t>
  </si>
  <si>
    <t>Kostnader seriespill/lag/utøver</t>
  </si>
  <si>
    <t>Utgifter trenere,lagledere, oppmenn</t>
  </si>
  <si>
    <t>Utgifter deltakelse på cup/kurs/renn/kamper/reiser</t>
  </si>
  <si>
    <t>Ikke oppg.pliktig, lønn/km/utg. trenere, fotb.sk,a</t>
  </si>
  <si>
    <t>Dommerutgifter</t>
  </si>
  <si>
    <t>Innkjøp varer for videresalg</t>
  </si>
  <si>
    <t>Innkjøp varer Cafè</t>
  </si>
  <si>
    <t>Beholdningsendring</t>
  </si>
  <si>
    <t>Lønn til ansatte</t>
  </si>
  <si>
    <t>Timelønn</t>
  </si>
  <si>
    <t>Periodiserings lønn</t>
  </si>
  <si>
    <t>Feriepenger beregnet</t>
  </si>
  <si>
    <t>Arbeidsgiveravgift påløpte feriepenger</t>
  </si>
  <si>
    <t>fri telefon</t>
  </si>
  <si>
    <t>Innberetning OTP</t>
  </si>
  <si>
    <t>Motkonto naturalytelser etc</t>
  </si>
  <si>
    <t>Styrehonorar</t>
  </si>
  <si>
    <t>Arbeidsgiveravgift</t>
  </si>
  <si>
    <t>OTP</t>
  </si>
  <si>
    <t>Kurs trenere og ansatte</t>
  </si>
  <si>
    <t>Andre personalkostnader</t>
  </si>
  <si>
    <t>Renovasjon, vann, avløp mv.</t>
  </si>
  <si>
    <t>Lys og varme</t>
  </si>
  <si>
    <t>Leie datasystemer</t>
  </si>
  <si>
    <t>Maskiner og utstyr</t>
  </si>
  <si>
    <t>Idrettsmateriell/driftsmateriell</t>
  </si>
  <si>
    <t>Innkjøp drakter</t>
  </si>
  <si>
    <t>Reparasjon og vedlikehold bygninger</t>
  </si>
  <si>
    <t>Reparasjon og vedlikehold utstyr</t>
  </si>
  <si>
    <t>Driftsutgifter klubbhus</t>
  </si>
  <si>
    <t>Drift bane/anlegg</t>
  </si>
  <si>
    <t>Revisjonshonorar</t>
  </si>
  <si>
    <t>Regnskapshonorar</t>
  </si>
  <si>
    <t>Annen fremmed tjeneste</t>
  </si>
  <si>
    <t>Kontorrekvisita</t>
  </si>
  <si>
    <t>Dataprogrammer, etc</t>
  </si>
  <si>
    <t>Trykksaker</t>
  </si>
  <si>
    <t>Møte, kurs, oppdatering o l</t>
  </si>
  <si>
    <t>Telefon</t>
  </si>
  <si>
    <t>Mobil</t>
  </si>
  <si>
    <t>Internet</t>
  </si>
  <si>
    <t>Porto</t>
  </si>
  <si>
    <t>Bilgodtgjørelse, oppgavepliktig</t>
  </si>
  <si>
    <t>Reisekostnad, ikke oppgavepliktig</t>
  </si>
  <si>
    <t>Reklamekostnad</t>
  </si>
  <si>
    <t>Lotteriutgifter</t>
  </si>
  <si>
    <t>Gaver, ikke fradragsberettiget</t>
  </si>
  <si>
    <t>Forsikringspremie</t>
  </si>
  <si>
    <t>Annen støtte undergrupper</t>
  </si>
  <si>
    <t>Øreavrunding, MVA - oppgjør</t>
  </si>
  <si>
    <t>Bank og kortgebyrer</t>
  </si>
  <si>
    <t>Renter og gebyrer inkasso</t>
  </si>
  <si>
    <t>Andre kostnader</t>
  </si>
  <si>
    <t>Tap på fordringer</t>
  </si>
  <si>
    <t>Overføring til fra fond</t>
  </si>
  <si>
    <t>Avskrivning på bygninger og annen fast eiendom</t>
  </si>
  <si>
    <t>Avskrivning på transportmidler, mask. og invent.</t>
  </si>
  <si>
    <t>Annen rentekostnad</t>
  </si>
  <si>
    <t>pr Q1</t>
  </si>
  <si>
    <t>pr Q2</t>
  </si>
  <si>
    <t>pr Q3</t>
  </si>
  <si>
    <t>pr Q4</t>
  </si>
  <si>
    <t>ØHIL Totalt</t>
  </si>
  <si>
    <t>ØHIL (HS)</t>
  </si>
  <si>
    <t>Hopp</t>
  </si>
  <si>
    <t>Softball</t>
  </si>
  <si>
    <t>Alpint</t>
  </si>
  <si>
    <t>Bud Alpint</t>
  </si>
  <si>
    <t>Kortsvindel</t>
  </si>
  <si>
    <t>Lønn u/FP</t>
  </si>
  <si>
    <t>SUM DRIFTSKOSTNADER</t>
  </si>
  <si>
    <t>SUM DRIFTSINNTEKTER</t>
  </si>
  <si>
    <t>Provisjon Buypass</t>
  </si>
  <si>
    <t>Gebyrer Deltaker.no</t>
  </si>
  <si>
    <t>Vipps gebyrer</t>
  </si>
  <si>
    <t>Inntekter lagkonti</t>
  </si>
  <si>
    <t>Kostnader lagkonti</t>
  </si>
  <si>
    <t>Forsikring spillere</t>
  </si>
  <si>
    <t>Ombygging klubbhus</t>
  </si>
  <si>
    <t>Lønn u/10000</t>
  </si>
  <si>
    <t>Leie lokaler</t>
  </si>
  <si>
    <t>Gebyr Izettle</t>
  </si>
  <si>
    <t>Lagkasser</t>
  </si>
  <si>
    <t>Kantinekostnader</t>
  </si>
  <si>
    <t>Bane/hall/arenaleie</t>
  </si>
  <si>
    <t>Arrangementer/cuper/konkurranser</t>
  </si>
  <si>
    <t>Utgifter interne arrangementer</t>
  </si>
  <si>
    <t>Avsetning til idrettsfremmende tiltak</t>
  </si>
  <si>
    <t>Lønnstilskudd</t>
  </si>
  <si>
    <t>Renhold</t>
  </si>
  <si>
    <t/>
  </si>
  <si>
    <t>Izettle gebyrer</t>
  </si>
  <si>
    <t>Leie maskiner</t>
  </si>
  <si>
    <t>Honorarer for økonomisk og juridisk bistand</t>
  </si>
  <si>
    <t>Ombygging Klubbhus</t>
  </si>
  <si>
    <t>Refusjon AGA T-3 Korona</t>
  </si>
  <si>
    <t>Kantine</t>
  </si>
  <si>
    <t>Støtteordninger</t>
  </si>
  <si>
    <t>Topp Fotball</t>
  </si>
  <si>
    <t>Bud ToppFotball</t>
  </si>
  <si>
    <t>Gebyrer Vips</t>
  </si>
  <si>
    <t>Gebyr Spond</t>
  </si>
  <si>
    <t>Proffkontrakter</t>
  </si>
  <si>
    <t>Gebyrer Spond</t>
  </si>
  <si>
    <t>Utgifter lagkonti</t>
  </si>
  <si>
    <t>Rapport pr Desember mot budsjett pr Q4</t>
  </si>
  <si>
    <t>Pr Desember</t>
  </si>
  <si>
    <t>Treningsavgift idrettsskoler og prosjekter</t>
  </si>
</sst>
</file>

<file path=xl/styles.xml><?xml version="1.0" encoding="utf-8"?>
<styleSheet xmlns="http://schemas.openxmlformats.org/spreadsheetml/2006/main">
  <numFmts count="4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;[Red]\-\ #,##0"/>
    <numFmt numFmtId="181" formatCode="#,##0.00;[Red]\-\ #,##0.00"/>
    <numFmt numFmtId="182" formatCode="dd/mm/yy;@"/>
    <numFmt numFmtId="183" formatCode="0.0\ %"/>
    <numFmt numFmtId="184" formatCode="[$-414]d\.\ mmmm\ yyyy"/>
    <numFmt numFmtId="185" formatCode="d/m/yyyy;@"/>
    <numFmt numFmtId="186" formatCode="#,##0;#,##0"/>
    <numFmt numFmtId="187" formatCode="d/m/yy;@"/>
    <numFmt numFmtId="188" formatCode="0.00;[Red]0.00"/>
    <numFmt numFmtId="189" formatCode="&quot;Ja&quot;;&quot;Ja&quot;;&quot;Nei&quot;"/>
    <numFmt numFmtId="190" formatCode="&quot;Sann&quot;;&quot;Sann&quot;;&quot;Usann&quot;"/>
    <numFmt numFmtId="191" formatCode="&quot;På&quot;;&quot;På&quot;;&quot;Av&quot;"/>
    <numFmt numFmtId="192" formatCode="[$€-2]\ ###,000_);[Red]\([$€-2]\ ###,000\)"/>
    <numFmt numFmtId="193" formatCode="#,##0.00_ ;[Red]\-#,##0.00\ "/>
    <numFmt numFmtId="194" formatCode="0.00_ ;[Red]\-0.00\ "/>
    <numFmt numFmtId="195" formatCode="#,##0_ ;[Red]\-#,##0\ "/>
  </numFmts>
  <fonts count="34">
    <font>
      <sz val="10"/>
      <name val="Arial"/>
      <family val="0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b/>
      <i/>
      <sz val="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theme="0" tint="-0.149990007281303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179" fontId="0" fillId="0" borderId="0" applyFont="0" applyFill="0" applyBorder="0" applyAlignment="0" applyProtection="0"/>
    <xf numFmtId="0" fontId="15" fillId="17" borderId="3" applyNumberFormat="0" applyAlignment="0" applyProtection="0"/>
    <xf numFmtId="0" fontId="7" fillId="18" borderId="4" applyNumberFormat="0" applyFont="0" applyAlignment="0" applyProtection="0"/>
    <xf numFmtId="0" fontId="7" fillId="0" borderId="0">
      <alignment/>
      <protection/>
    </xf>
    <xf numFmtId="0" fontId="16" fillId="1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7" fontId="0" fillId="0" borderId="0" applyFont="0" applyFill="0" applyBorder="0" applyAlignment="0" applyProtection="0"/>
    <xf numFmtId="0" fontId="22" fillId="16" borderId="9" applyNumberForma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6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16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16" borderId="12" xfId="44" applyFont="1" applyFill="1" applyBorder="1" applyAlignment="1">
      <alignment horizontal="center"/>
      <protection/>
    </xf>
    <xf numFmtId="0" fontId="25" fillId="16" borderId="13" xfId="44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16" borderId="10" xfId="0" applyFont="1" applyFill="1" applyBorder="1" applyAlignment="1">
      <alignment/>
    </xf>
    <xf numFmtId="180" fontId="26" fillId="4" borderId="13" xfId="0" applyNumberFormat="1" applyFont="1" applyFill="1" applyBorder="1" applyAlignment="1">
      <alignment/>
    </xf>
    <xf numFmtId="0" fontId="26" fillId="16" borderId="14" xfId="0" applyFont="1" applyFill="1" applyBorder="1" applyAlignment="1">
      <alignment/>
    </xf>
    <xf numFmtId="180" fontId="26" fillId="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5" fillId="16" borderId="15" xfId="44" applyFont="1" applyFill="1" applyBorder="1" applyAlignment="1">
      <alignment horizontal="center"/>
      <protection/>
    </xf>
    <xf numFmtId="180" fontId="2" fillId="4" borderId="12" xfId="0" applyNumberFormat="1" applyFont="1" applyFill="1" applyBorder="1" applyAlignment="1">
      <alignment/>
    </xf>
    <xf numFmtId="180" fontId="2" fillId="4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38" fontId="0" fillId="0" borderId="0" xfId="0" applyNumberFormat="1" applyAlignment="1">
      <alignment/>
    </xf>
    <xf numFmtId="0" fontId="25" fillId="16" borderId="11" xfId="44" applyFont="1" applyFill="1" applyBorder="1" applyAlignment="1">
      <alignment horizontal="center"/>
      <protection/>
    </xf>
    <xf numFmtId="0" fontId="3" fillId="16" borderId="11" xfId="0" applyFont="1" applyFill="1" applyBorder="1" applyAlignment="1">
      <alignment horizontal="center"/>
    </xf>
    <xf numFmtId="180" fontId="2" fillId="24" borderId="12" xfId="0" applyNumberFormat="1" applyFont="1" applyFill="1" applyBorder="1" applyAlignment="1">
      <alignment/>
    </xf>
    <xf numFmtId="180" fontId="2" fillId="25" borderId="12" xfId="0" applyNumberFormat="1" applyFont="1" applyFill="1" applyBorder="1" applyAlignment="1">
      <alignment/>
    </xf>
    <xf numFmtId="180" fontId="2" fillId="24" borderId="13" xfId="0" applyNumberFormat="1" applyFont="1" applyFill="1" applyBorder="1" applyAlignment="1">
      <alignment/>
    </xf>
    <xf numFmtId="180" fontId="2" fillId="25" borderId="13" xfId="0" applyNumberFormat="1" applyFont="1" applyFill="1" applyBorder="1" applyAlignment="1">
      <alignment/>
    </xf>
    <xf numFmtId="180" fontId="26" fillId="24" borderId="13" xfId="0" applyNumberFormat="1" applyFont="1" applyFill="1" applyBorder="1" applyAlignment="1">
      <alignment/>
    </xf>
    <xf numFmtId="180" fontId="26" fillId="25" borderId="13" xfId="0" applyNumberFormat="1" applyFont="1" applyFill="1" applyBorder="1" applyAlignment="1">
      <alignment/>
    </xf>
    <xf numFmtId="180" fontId="26" fillId="24" borderId="15" xfId="0" applyNumberFormat="1" applyFont="1" applyFill="1" applyBorder="1" applyAlignment="1">
      <alignment/>
    </xf>
    <xf numFmtId="180" fontId="26" fillId="25" borderId="15" xfId="0" applyNumberFormat="1" applyFont="1" applyFill="1" applyBorder="1" applyAlignment="1">
      <alignment/>
    </xf>
    <xf numFmtId="180" fontId="2" fillId="0" borderId="0" xfId="0" applyNumberFormat="1" applyFont="1" applyAlignment="1">
      <alignment/>
    </xf>
    <xf numFmtId="0" fontId="2" fillId="26" borderId="10" xfId="0" applyFont="1" applyFill="1" applyBorder="1" applyAlignment="1">
      <alignment/>
    </xf>
    <xf numFmtId="180" fontId="2" fillId="27" borderId="12" xfId="0" applyNumberFormat="1" applyFont="1" applyFill="1" applyBorder="1" applyAlignment="1">
      <alignment/>
    </xf>
    <xf numFmtId="180" fontId="2" fillId="27" borderId="13" xfId="0" applyNumberFormat="1" applyFont="1" applyFill="1" applyBorder="1" applyAlignment="1">
      <alignment/>
    </xf>
    <xf numFmtId="180" fontId="26" fillId="27" borderId="13" xfId="0" applyNumberFormat="1" applyFont="1" applyFill="1" applyBorder="1" applyAlignment="1">
      <alignment/>
    </xf>
    <xf numFmtId="180" fontId="26" fillId="27" borderId="15" xfId="0" applyNumberFormat="1" applyFont="1" applyFill="1" applyBorder="1" applyAlignment="1">
      <alignment/>
    </xf>
    <xf numFmtId="0" fontId="2" fillId="28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16" borderId="10" xfId="0" applyFont="1" applyFill="1" applyBorder="1" applyAlignment="1">
      <alignment/>
    </xf>
    <xf numFmtId="180" fontId="3" fillId="24" borderId="13" xfId="0" applyNumberFormat="1" applyFont="1" applyFill="1" applyBorder="1" applyAlignment="1">
      <alignment/>
    </xf>
    <xf numFmtId="180" fontId="3" fillId="25" borderId="13" xfId="0" applyNumberFormat="1" applyFont="1" applyFill="1" applyBorder="1" applyAlignment="1">
      <alignment/>
    </xf>
    <xf numFmtId="180" fontId="3" fillId="4" borderId="13" xfId="0" applyNumberFormat="1" applyFont="1" applyFill="1" applyBorder="1" applyAlignment="1">
      <alignment/>
    </xf>
    <xf numFmtId="0" fontId="31" fillId="0" borderId="0" xfId="0" applyFont="1" applyAlignment="1">
      <alignment/>
    </xf>
    <xf numFmtId="180" fontId="3" fillId="27" borderId="13" xfId="0" applyNumberFormat="1" applyFont="1" applyFill="1" applyBorder="1" applyAlignment="1">
      <alignment/>
    </xf>
    <xf numFmtId="3" fontId="33" fillId="0" borderId="0" xfId="0" applyNumberFormat="1" applyFont="1" applyAlignment="1">
      <alignment/>
    </xf>
    <xf numFmtId="0" fontId="25" fillId="29" borderId="12" xfId="44" applyFont="1" applyFill="1" applyBorder="1" applyAlignment="1">
      <alignment horizontal="center"/>
      <protection/>
    </xf>
    <xf numFmtId="0" fontId="25" fillId="29" borderId="13" xfId="44" applyFont="1" applyFill="1" applyBorder="1" applyAlignment="1">
      <alignment horizontal="center"/>
      <protection/>
    </xf>
    <xf numFmtId="180" fontId="2" fillId="29" borderId="12" xfId="0" applyNumberFormat="1" applyFont="1" applyFill="1" applyBorder="1" applyAlignment="1">
      <alignment/>
    </xf>
    <xf numFmtId="180" fontId="2" fillId="29" borderId="13" xfId="0" applyNumberFormat="1" applyFont="1" applyFill="1" applyBorder="1" applyAlignment="1">
      <alignment/>
    </xf>
    <xf numFmtId="180" fontId="26" fillId="29" borderId="13" xfId="0" applyNumberFormat="1" applyFont="1" applyFill="1" applyBorder="1" applyAlignment="1">
      <alignment/>
    </xf>
    <xf numFmtId="180" fontId="3" fillId="29" borderId="13" xfId="0" applyNumberFormat="1" applyFont="1" applyFill="1" applyBorder="1" applyAlignment="1">
      <alignment/>
    </xf>
    <xf numFmtId="180" fontId="26" fillId="29" borderId="15" xfId="0" applyNumberFormat="1" applyFont="1" applyFill="1" applyBorder="1" applyAlignment="1">
      <alignment/>
    </xf>
    <xf numFmtId="0" fontId="25" fillId="29" borderId="15" xfId="44" applyFont="1" applyFill="1" applyBorder="1" applyAlignment="1">
      <alignment horizontal="center"/>
      <protection/>
    </xf>
    <xf numFmtId="0" fontId="25" fillId="16" borderId="11" xfId="44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Totalt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A17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53" width="10.421875" style="2" customWidth="1"/>
    <col min="54" max="54" width="2.7109375" style="0" customWidth="1"/>
  </cols>
  <sheetData>
    <row r="1" spans="3:52" ht="15">
      <c r="C1" s="1" t="s">
        <v>49</v>
      </c>
      <c r="D1" s="1" t="s">
        <v>190</v>
      </c>
      <c r="F1" s="7"/>
      <c r="G1"/>
      <c r="I1" s="1"/>
      <c r="K1" s="7"/>
      <c r="L1"/>
      <c r="N1" s="1"/>
      <c r="P1" s="7"/>
      <c r="Q1"/>
      <c r="S1" s="1"/>
      <c r="U1" s="7"/>
      <c r="V1"/>
      <c r="X1" s="1"/>
      <c r="Z1" s="7"/>
      <c r="AA1"/>
      <c r="AC1" s="1"/>
      <c r="AE1" s="7"/>
      <c r="AF1"/>
      <c r="AH1" s="1"/>
      <c r="AJ1" s="7"/>
      <c r="AK1"/>
      <c r="AM1" s="1"/>
      <c r="AO1" s="7"/>
      <c r="AP1"/>
      <c r="AR1" s="1"/>
      <c r="AT1" s="7"/>
      <c r="AU1"/>
      <c r="AW1" s="1"/>
      <c r="AY1" s="7"/>
      <c r="AZ1"/>
    </row>
    <row r="2" spans="3:52" ht="15">
      <c r="C2" s="1"/>
      <c r="D2" s="1"/>
      <c r="G2" s="1"/>
      <c r="I2" s="1"/>
      <c r="L2" s="1"/>
      <c r="N2" s="1"/>
      <c r="Q2" s="1"/>
      <c r="S2" s="1"/>
      <c r="V2" s="1"/>
      <c r="X2" s="1"/>
      <c r="AA2" s="1"/>
      <c r="AC2" s="1"/>
      <c r="AF2" s="1"/>
      <c r="AH2" s="1"/>
      <c r="AK2" s="1"/>
      <c r="AM2" s="1"/>
      <c r="AP2" s="1"/>
      <c r="AR2" s="1"/>
      <c r="AU2" s="1"/>
      <c r="AW2" s="1"/>
      <c r="AZ2" s="1"/>
    </row>
    <row r="3" spans="3:52" ht="15">
      <c r="C3" s="1" t="s">
        <v>25</v>
      </c>
      <c r="D3" s="1"/>
      <c r="G3" s="1"/>
      <c r="I3" s="1"/>
      <c r="L3" s="1"/>
      <c r="N3" s="1"/>
      <c r="Q3" s="1"/>
      <c r="S3" s="1"/>
      <c r="V3" s="1"/>
      <c r="X3" s="1"/>
      <c r="AA3" s="1"/>
      <c r="AC3" s="1"/>
      <c r="AF3" s="1"/>
      <c r="AH3" s="1"/>
      <c r="AK3" s="1"/>
      <c r="AM3" s="1"/>
      <c r="AP3" s="1"/>
      <c r="AR3" s="1"/>
      <c r="AU3" s="1"/>
      <c r="AW3" s="1"/>
      <c r="AZ3" s="1"/>
    </row>
    <row r="4" spans="3:52" ht="15">
      <c r="C4" s="1"/>
      <c r="D4" s="1"/>
      <c r="G4" s="1"/>
      <c r="I4" s="1"/>
      <c r="L4" s="1"/>
      <c r="N4" s="1"/>
      <c r="Q4" s="1"/>
      <c r="S4" s="1"/>
      <c r="V4" s="1"/>
      <c r="X4" s="1"/>
      <c r="AA4" s="1"/>
      <c r="AC4" s="1"/>
      <c r="AF4" s="1"/>
      <c r="AH4" s="1"/>
      <c r="AK4" s="1"/>
      <c r="AM4" s="1"/>
      <c r="AP4" s="1"/>
      <c r="AR4" s="1"/>
      <c r="AU4" s="1"/>
      <c r="AW4" s="1"/>
      <c r="AZ4" s="1"/>
    </row>
    <row r="5" spans="3:53" ht="15">
      <c r="C5" s="1"/>
      <c r="D5" s="1"/>
      <c r="G5" s="1"/>
      <c r="I5" s="1">
        <v>119</v>
      </c>
      <c r="J5" s="1">
        <v>119</v>
      </c>
      <c r="K5" s="1">
        <v>119</v>
      </c>
      <c r="L5" s="1">
        <v>119</v>
      </c>
      <c r="M5" s="1">
        <v>119</v>
      </c>
      <c r="N5" s="1">
        <v>113</v>
      </c>
      <c r="O5" s="1">
        <v>113</v>
      </c>
      <c r="P5" s="1">
        <v>113</v>
      </c>
      <c r="Q5" s="1">
        <v>113</v>
      </c>
      <c r="R5" s="1">
        <v>113</v>
      </c>
      <c r="S5" s="1">
        <v>297</v>
      </c>
      <c r="T5" s="1">
        <v>297</v>
      </c>
      <c r="U5" s="1">
        <v>297</v>
      </c>
      <c r="V5" s="1">
        <v>297</v>
      </c>
      <c r="W5" s="1">
        <v>297</v>
      </c>
      <c r="X5" s="1">
        <v>114</v>
      </c>
      <c r="Y5" s="1">
        <v>114</v>
      </c>
      <c r="Z5" s="1">
        <v>114</v>
      </c>
      <c r="AA5" s="1">
        <v>114</v>
      </c>
      <c r="AB5" s="1">
        <v>114</v>
      </c>
      <c r="AC5" s="1">
        <v>115</v>
      </c>
      <c r="AD5" s="1">
        <v>115</v>
      </c>
      <c r="AE5" s="1">
        <v>115</v>
      </c>
      <c r="AF5" s="1">
        <v>115</v>
      </c>
      <c r="AG5" s="1">
        <v>115</v>
      </c>
      <c r="AH5" s="1">
        <v>116</v>
      </c>
      <c r="AI5" s="1">
        <v>116</v>
      </c>
      <c r="AJ5" s="1">
        <v>116</v>
      </c>
      <c r="AK5" s="1">
        <v>116</v>
      </c>
      <c r="AL5" s="1">
        <v>116</v>
      </c>
      <c r="AM5" s="1">
        <v>117</v>
      </c>
      <c r="AN5" s="1">
        <v>117</v>
      </c>
      <c r="AO5" s="1">
        <v>117</v>
      </c>
      <c r="AP5" s="1">
        <v>117</v>
      </c>
      <c r="AQ5" s="1">
        <v>117</v>
      </c>
      <c r="AR5" s="1">
        <v>118</v>
      </c>
      <c r="AS5" s="1">
        <v>118</v>
      </c>
      <c r="AT5" s="1">
        <v>118</v>
      </c>
      <c r="AU5" s="1">
        <v>118</v>
      </c>
      <c r="AV5" s="1">
        <v>118</v>
      </c>
      <c r="AW5" s="1">
        <v>261</v>
      </c>
      <c r="AX5" s="1">
        <v>261</v>
      </c>
      <c r="AY5" s="1">
        <v>261</v>
      </c>
      <c r="AZ5" s="1">
        <v>261</v>
      </c>
      <c r="BA5" s="1">
        <v>261</v>
      </c>
    </row>
    <row r="6" spans="1:53" ht="14.25">
      <c r="A6" s="4"/>
      <c r="B6" s="4"/>
      <c r="C6" s="4"/>
      <c r="D6" s="4"/>
      <c r="E6" s="60" t="s">
        <v>50</v>
      </c>
      <c r="F6" s="61"/>
      <c r="G6" s="61"/>
      <c r="H6" s="61"/>
      <c r="I6" s="4"/>
      <c r="J6" s="60" t="s">
        <v>51</v>
      </c>
      <c r="K6" s="61"/>
      <c r="L6" s="61"/>
      <c r="M6" s="61"/>
      <c r="N6" s="4"/>
      <c r="O6" s="60" t="s">
        <v>52</v>
      </c>
      <c r="P6" s="61"/>
      <c r="Q6" s="61"/>
      <c r="R6" s="61"/>
      <c r="S6" s="4"/>
      <c r="T6" s="60" t="s">
        <v>184</v>
      </c>
      <c r="U6" s="61"/>
      <c r="V6" s="61"/>
      <c r="W6" s="61"/>
      <c r="X6" s="4"/>
      <c r="Y6" s="60" t="s">
        <v>53</v>
      </c>
      <c r="Z6" s="61"/>
      <c r="AA6" s="61"/>
      <c r="AB6" s="61"/>
      <c r="AC6" s="4"/>
      <c r="AD6" s="60" t="s">
        <v>54</v>
      </c>
      <c r="AE6" s="61"/>
      <c r="AF6" s="61"/>
      <c r="AG6" s="61"/>
      <c r="AH6" s="4"/>
      <c r="AI6" s="60" t="s">
        <v>55</v>
      </c>
      <c r="AJ6" s="61"/>
      <c r="AK6" s="61"/>
      <c r="AL6" s="61"/>
      <c r="AM6" s="4"/>
      <c r="AN6" s="60" t="s">
        <v>56</v>
      </c>
      <c r="AO6" s="61"/>
      <c r="AP6" s="61"/>
      <c r="AQ6" s="61"/>
      <c r="AR6" s="4"/>
      <c r="AS6" s="60" t="s">
        <v>152</v>
      </c>
      <c r="AT6" s="61"/>
      <c r="AU6" s="61"/>
      <c r="AV6" s="61"/>
      <c r="AW6" s="4"/>
      <c r="AX6" s="60" t="s">
        <v>57</v>
      </c>
      <c r="AY6" s="61"/>
      <c r="AZ6" s="61"/>
      <c r="BA6" s="61"/>
    </row>
    <row r="7" spans="1:53" ht="14.25">
      <c r="A7" s="4"/>
      <c r="B7" s="9"/>
      <c r="C7" s="5" t="s">
        <v>0</v>
      </c>
      <c r="D7" s="26" t="s">
        <v>12</v>
      </c>
      <c r="E7" s="25" t="s">
        <v>143</v>
      </c>
      <c r="F7" s="25" t="s">
        <v>144</v>
      </c>
      <c r="G7" s="25" t="s">
        <v>145</v>
      </c>
      <c r="H7" s="25" t="s">
        <v>146</v>
      </c>
      <c r="I7" s="26" t="s">
        <v>12</v>
      </c>
      <c r="J7" s="25" t="s">
        <v>143</v>
      </c>
      <c r="K7" s="25" t="s">
        <v>144</v>
      </c>
      <c r="L7" s="25" t="s">
        <v>145</v>
      </c>
      <c r="M7" s="25" t="s">
        <v>146</v>
      </c>
      <c r="N7" s="26" t="s">
        <v>12</v>
      </c>
      <c r="O7" s="25" t="s">
        <v>143</v>
      </c>
      <c r="P7" s="25" t="s">
        <v>144</v>
      </c>
      <c r="Q7" s="25" t="s">
        <v>145</v>
      </c>
      <c r="R7" s="25" t="s">
        <v>146</v>
      </c>
      <c r="S7" s="26" t="s">
        <v>12</v>
      </c>
      <c r="T7" s="25" t="s">
        <v>143</v>
      </c>
      <c r="U7" s="25" t="s">
        <v>144</v>
      </c>
      <c r="V7" s="25" t="s">
        <v>145</v>
      </c>
      <c r="W7" s="25" t="s">
        <v>146</v>
      </c>
      <c r="X7" s="26" t="s">
        <v>12</v>
      </c>
      <c r="Y7" s="25" t="s">
        <v>143</v>
      </c>
      <c r="Z7" s="25" t="s">
        <v>144</v>
      </c>
      <c r="AA7" s="25" t="s">
        <v>145</v>
      </c>
      <c r="AB7" s="25" t="s">
        <v>146</v>
      </c>
      <c r="AC7" s="26" t="s">
        <v>12</v>
      </c>
      <c r="AD7" s="25" t="s">
        <v>143</v>
      </c>
      <c r="AE7" s="25" t="s">
        <v>144</v>
      </c>
      <c r="AF7" s="25" t="s">
        <v>145</v>
      </c>
      <c r="AG7" s="25" t="s">
        <v>146</v>
      </c>
      <c r="AH7" s="26" t="s">
        <v>12</v>
      </c>
      <c r="AI7" s="25" t="s">
        <v>143</v>
      </c>
      <c r="AJ7" s="25" t="s">
        <v>144</v>
      </c>
      <c r="AK7" s="25" t="s">
        <v>145</v>
      </c>
      <c r="AL7" s="25" t="s">
        <v>146</v>
      </c>
      <c r="AM7" s="26" t="s">
        <v>12</v>
      </c>
      <c r="AN7" s="25" t="s">
        <v>143</v>
      </c>
      <c r="AO7" s="25" t="s">
        <v>144</v>
      </c>
      <c r="AP7" s="25" t="s">
        <v>145</v>
      </c>
      <c r="AQ7" s="25" t="s">
        <v>146</v>
      </c>
      <c r="AR7" s="26" t="s">
        <v>12</v>
      </c>
      <c r="AS7" s="25" t="s">
        <v>143</v>
      </c>
      <c r="AT7" s="25" t="s">
        <v>144</v>
      </c>
      <c r="AU7" s="25" t="s">
        <v>145</v>
      </c>
      <c r="AV7" s="25" t="s">
        <v>146</v>
      </c>
      <c r="AW7" s="26" t="s">
        <v>12</v>
      </c>
      <c r="AX7" s="25" t="s">
        <v>143</v>
      </c>
      <c r="AY7" s="25" t="s">
        <v>144</v>
      </c>
      <c r="AZ7" s="25" t="s">
        <v>145</v>
      </c>
      <c r="BA7" s="25" t="s">
        <v>146</v>
      </c>
    </row>
    <row r="8" spans="1:53" ht="12">
      <c r="A8" s="2">
        <v>321</v>
      </c>
      <c r="B8" s="2">
        <v>321</v>
      </c>
      <c r="C8" s="3" t="s">
        <v>37</v>
      </c>
      <c r="D8" s="27">
        <v>8461592.71</v>
      </c>
      <c r="E8" s="27">
        <v>3151867</v>
      </c>
      <c r="F8" s="27">
        <v>5756067</v>
      </c>
      <c r="G8" s="27">
        <v>6164467</v>
      </c>
      <c r="H8" s="27">
        <v>9171645</v>
      </c>
      <c r="I8" s="28">
        <v>1411020</v>
      </c>
      <c r="J8" s="28">
        <v>1030000</v>
      </c>
      <c r="K8" s="28">
        <v>1130000</v>
      </c>
      <c r="L8" s="28">
        <v>1250000</v>
      </c>
      <c r="M8" s="28">
        <v>1400000</v>
      </c>
      <c r="N8" s="21">
        <v>4866138.7</v>
      </c>
      <c r="O8" s="21">
        <v>1000000</v>
      </c>
      <c r="P8" s="21">
        <v>3250000</v>
      </c>
      <c r="Q8" s="21">
        <v>3250000</v>
      </c>
      <c r="R8" s="21">
        <v>5450000</v>
      </c>
      <c r="S8" s="21">
        <v>148500</v>
      </c>
      <c r="T8" s="21">
        <v>0</v>
      </c>
      <c r="U8" s="21">
        <v>160000</v>
      </c>
      <c r="V8" s="21">
        <v>160000</v>
      </c>
      <c r="W8" s="21">
        <v>160000</v>
      </c>
      <c r="X8" s="28">
        <v>925076</v>
      </c>
      <c r="Y8" s="28">
        <v>555200</v>
      </c>
      <c r="Z8" s="28">
        <v>555200</v>
      </c>
      <c r="AA8" s="28">
        <v>832800</v>
      </c>
      <c r="AB8" s="28">
        <v>1110400</v>
      </c>
      <c r="AC8" s="21">
        <v>586221</v>
      </c>
      <c r="AD8" s="21">
        <v>306000</v>
      </c>
      <c r="AE8" s="21">
        <v>306000</v>
      </c>
      <c r="AF8" s="21">
        <v>306000</v>
      </c>
      <c r="AG8" s="21">
        <v>510000</v>
      </c>
      <c r="AH8" s="28">
        <v>4200</v>
      </c>
      <c r="AI8" s="28">
        <v>4800</v>
      </c>
      <c r="AJ8" s="28">
        <v>4800</v>
      </c>
      <c r="AK8" s="28">
        <v>4800</v>
      </c>
      <c r="AL8" s="28">
        <v>4800</v>
      </c>
      <c r="AM8" s="21">
        <v>31382</v>
      </c>
      <c r="AN8" s="21">
        <v>0</v>
      </c>
      <c r="AO8" s="21">
        <v>31000</v>
      </c>
      <c r="AP8" s="21">
        <v>34000</v>
      </c>
      <c r="AQ8" s="21">
        <v>34000</v>
      </c>
      <c r="AR8" s="28">
        <v>19800</v>
      </c>
      <c r="AS8" s="28">
        <v>15000</v>
      </c>
      <c r="AT8" s="28">
        <v>15000</v>
      </c>
      <c r="AU8" s="28">
        <v>15000</v>
      </c>
      <c r="AV8" s="28">
        <v>30000</v>
      </c>
      <c r="AW8" s="21">
        <v>469255.01</v>
      </c>
      <c r="AX8" s="21">
        <v>240867</v>
      </c>
      <c r="AY8" s="21">
        <v>304067</v>
      </c>
      <c r="AZ8" s="21">
        <v>311867</v>
      </c>
      <c r="BA8" s="21">
        <v>472445</v>
      </c>
    </row>
    <row r="9" spans="1:53" ht="12">
      <c r="A9" s="2">
        <v>322</v>
      </c>
      <c r="B9" s="2">
        <v>322</v>
      </c>
      <c r="C9" s="3" t="s">
        <v>38</v>
      </c>
      <c r="D9" s="29">
        <v>918376.5</v>
      </c>
      <c r="E9" s="29">
        <v>57500</v>
      </c>
      <c r="F9" s="29">
        <v>527500</v>
      </c>
      <c r="G9" s="29">
        <v>692500</v>
      </c>
      <c r="H9" s="29">
        <v>865000</v>
      </c>
      <c r="I9" s="30">
        <v>237699.5</v>
      </c>
      <c r="J9" s="30">
        <v>0</v>
      </c>
      <c r="K9" s="30">
        <v>50000</v>
      </c>
      <c r="L9" s="30">
        <v>70000</v>
      </c>
      <c r="M9" s="30">
        <v>75000</v>
      </c>
      <c r="N9" s="22">
        <v>130875</v>
      </c>
      <c r="O9" s="22">
        <v>0</v>
      </c>
      <c r="P9" s="22">
        <v>100000</v>
      </c>
      <c r="Q9" s="22">
        <v>200000</v>
      </c>
      <c r="R9" s="22">
        <v>300000</v>
      </c>
      <c r="S9" s="22">
        <v>334700</v>
      </c>
      <c r="T9" s="22">
        <v>0</v>
      </c>
      <c r="U9" s="22">
        <v>320000</v>
      </c>
      <c r="V9" s="22">
        <v>320000</v>
      </c>
      <c r="W9" s="22">
        <v>320000</v>
      </c>
      <c r="X9" s="30">
        <v>38750</v>
      </c>
      <c r="Y9" s="30">
        <v>0</v>
      </c>
      <c r="Z9" s="30">
        <v>0</v>
      </c>
      <c r="AA9" s="30">
        <v>30000</v>
      </c>
      <c r="AB9" s="30">
        <v>40000</v>
      </c>
      <c r="AC9" s="22">
        <v>85000</v>
      </c>
      <c r="AD9" s="22">
        <v>20000</v>
      </c>
      <c r="AE9" s="22">
        <v>20000</v>
      </c>
      <c r="AF9" s="22">
        <v>20000</v>
      </c>
      <c r="AG9" s="22">
        <v>40000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22">
        <v>91352</v>
      </c>
      <c r="AX9" s="22">
        <v>37500</v>
      </c>
      <c r="AY9" s="22">
        <v>37500</v>
      </c>
      <c r="AZ9" s="22">
        <v>52500</v>
      </c>
      <c r="BA9" s="22">
        <v>90000</v>
      </c>
    </row>
    <row r="10" spans="1:53" ht="12">
      <c r="A10" s="2">
        <v>323</v>
      </c>
      <c r="B10" s="2">
        <v>323</v>
      </c>
      <c r="C10" s="3" t="s">
        <v>39</v>
      </c>
      <c r="D10" s="29">
        <v>5468647.970000001</v>
      </c>
      <c r="E10" s="29">
        <v>1125400</v>
      </c>
      <c r="F10" s="29">
        <v>2959800</v>
      </c>
      <c r="G10" s="29">
        <v>4788200</v>
      </c>
      <c r="H10" s="29">
        <v>6086200</v>
      </c>
      <c r="I10" s="30">
        <v>0</v>
      </c>
      <c r="J10" s="30">
        <v>0</v>
      </c>
      <c r="K10" s="30">
        <v>0</v>
      </c>
      <c r="L10" s="30">
        <v>0</v>
      </c>
      <c r="M10" s="30">
        <v>40000</v>
      </c>
      <c r="N10" s="22">
        <v>4431996</v>
      </c>
      <c r="O10" s="22">
        <v>800000</v>
      </c>
      <c r="P10" s="22">
        <v>2510000</v>
      </c>
      <c r="Q10" s="22">
        <v>4225000</v>
      </c>
      <c r="R10" s="22">
        <v>5030000</v>
      </c>
      <c r="S10" s="22">
        <v>286095.27</v>
      </c>
      <c r="T10" s="22">
        <v>31000</v>
      </c>
      <c r="U10" s="22">
        <v>55000</v>
      </c>
      <c r="V10" s="22">
        <v>68000</v>
      </c>
      <c r="W10" s="22">
        <v>76000</v>
      </c>
      <c r="X10" s="30">
        <v>261343</v>
      </c>
      <c r="Y10" s="30">
        <v>150000</v>
      </c>
      <c r="Z10" s="30">
        <v>250000</v>
      </c>
      <c r="AA10" s="30">
        <v>350000</v>
      </c>
      <c r="AB10" s="30">
        <v>450000</v>
      </c>
      <c r="AC10" s="22">
        <v>172751</v>
      </c>
      <c r="AD10" s="22">
        <v>50000</v>
      </c>
      <c r="AE10" s="22">
        <v>50000</v>
      </c>
      <c r="AF10" s="22">
        <v>50000</v>
      </c>
      <c r="AG10" s="22">
        <v>70000</v>
      </c>
      <c r="AH10" s="30">
        <v>0</v>
      </c>
      <c r="AI10" s="30">
        <v>400</v>
      </c>
      <c r="AJ10" s="30">
        <v>400</v>
      </c>
      <c r="AK10" s="30">
        <v>400</v>
      </c>
      <c r="AL10" s="30">
        <v>400</v>
      </c>
      <c r="AM10" s="22">
        <v>0</v>
      </c>
      <c r="AN10" s="22">
        <v>0</v>
      </c>
      <c r="AO10" s="22">
        <v>400</v>
      </c>
      <c r="AP10" s="22">
        <v>800</v>
      </c>
      <c r="AQ10" s="22">
        <v>800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22">
        <v>316462.7</v>
      </c>
      <c r="AX10" s="22">
        <v>94000</v>
      </c>
      <c r="AY10" s="22">
        <v>94000</v>
      </c>
      <c r="AZ10" s="22">
        <v>94000</v>
      </c>
      <c r="BA10" s="22">
        <v>419000</v>
      </c>
    </row>
    <row r="11" spans="1:53" ht="12">
      <c r="A11" s="2">
        <v>324</v>
      </c>
      <c r="B11" s="2">
        <v>324</v>
      </c>
      <c r="C11" s="3" t="s">
        <v>40</v>
      </c>
      <c r="D11" s="29">
        <v>1249282.6099999999</v>
      </c>
      <c r="E11" s="29">
        <v>241500</v>
      </c>
      <c r="F11" s="29">
        <v>744000</v>
      </c>
      <c r="G11" s="29">
        <v>844500</v>
      </c>
      <c r="H11" s="29">
        <v>1236000</v>
      </c>
      <c r="I11" s="30">
        <v>981839.22</v>
      </c>
      <c r="J11" s="30">
        <v>200000</v>
      </c>
      <c r="K11" s="30">
        <v>700000</v>
      </c>
      <c r="L11" s="30">
        <v>800000</v>
      </c>
      <c r="M11" s="30">
        <v>1000000</v>
      </c>
      <c r="N11" s="22">
        <v>61000</v>
      </c>
      <c r="O11" s="22">
        <v>0</v>
      </c>
      <c r="P11" s="22">
        <v>0</v>
      </c>
      <c r="Q11" s="22">
        <v>0</v>
      </c>
      <c r="R11" s="22">
        <v>0</v>
      </c>
      <c r="S11" s="22">
        <v>59487</v>
      </c>
      <c r="T11" s="22">
        <v>0</v>
      </c>
      <c r="U11" s="22">
        <v>0</v>
      </c>
      <c r="V11" s="22">
        <v>0</v>
      </c>
      <c r="W11" s="22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22">
        <v>143397.39</v>
      </c>
      <c r="AD11" s="22">
        <v>40000</v>
      </c>
      <c r="AE11" s="22">
        <v>40000</v>
      </c>
      <c r="AF11" s="22">
        <v>40000</v>
      </c>
      <c r="AG11" s="22">
        <v>230000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22">
        <v>0</v>
      </c>
      <c r="AN11" s="22">
        <v>0</v>
      </c>
      <c r="AO11" s="22">
        <v>2000</v>
      </c>
      <c r="AP11" s="22">
        <v>2000</v>
      </c>
      <c r="AQ11" s="22">
        <v>2000</v>
      </c>
      <c r="AR11" s="30">
        <v>400</v>
      </c>
      <c r="AS11" s="30">
        <v>0</v>
      </c>
      <c r="AT11" s="30">
        <v>0</v>
      </c>
      <c r="AU11" s="30">
        <v>0</v>
      </c>
      <c r="AV11" s="30">
        <v>0</v>
      </c>
      <c r="AW11" s="22">
        <v>3159</v>
      </c>
      <c r="AX11" s="22">
        <v>1500</v>
      </c>
      <c r="AY11" s="22">
        <v>2000</v>
      </c>
      <c r="AZ11" s="22">
        <v>2500</v>
      </c>
      <c r="BA11" s="22">
        <v>4000</v>
      </c>
    </row>
    <row r="12" spans="1:53" ht="12">
      <c r="A12" s="2">
        <v>325</v>
      </c>
      <c r="B12" s="2">
        <v>325</v>
      </c>
      <c r="C12" s="3" t="s">
        <v>41</v>
      </c>
      <c r="D12" s="29">
        <v>6826961.41</v>
      </c>
      <c r="E12" s="29">
        <v>552000</v>
      </c>
      <c r="F12" s="29">
        <v>2288000</v>
      </c>
      <c r="G12" s="29">
        <v>3701309</v>
      </c>
      <c r="H12" s="29">
        <v>5259101</v>
      </c>
      <c r="I12" s="30">
        <v>1970740.62</v>
      </c>
      <c r="J12" s="30">
        <v>430000</v>
      </c>
      <c r="K12" s="30">
        <v>1770000</v>
      </c>
      <c r="L12" s="30">
        <v>1160000</v>
      </c>
      <c r="M12" s="30">
        <v>1480000</v>
      </c>
      <c r="N12" s="22">
        <v>806475.96</v>
      </c>
      <c r="O12" s="22">
        <v>0</v>
      </c>
      <c r="P12" s="22">
        <v>0</v>
      </c>
      <c r="Q12" s="22">
        <v>490000</v>
      </c>
      <c r="R12" s="22">
        <v>1330000</v>
      </c>
      <c r="S12" s="22">
        <v>2296420.8</v>
      </c>
      <c r="T12" s="22">
        <v>100000</v>
      </c>
      <c r="U12" s="22">
        <v>400000</v>
      </c>
      <c r="V12" s="22">
        <v>585000</v>
      </c>
      <c r="W12" s="22">
        <v>725000</v>
      </c>
      <c r="X12" s="30">
        <v>563656.05</v>
      </c>
      <c r="Y12" s="30">
        <v>0</v>
      </c>
      <c r="Z12" s="30">
        <v>90000</v>
      </c>
      <c r="AA12" s="30">
        <v>243096</v>
      </c>
      <c r="AB12" s="30">
        <v>335888</v>
      </c>
      <c r="AC12" s="22">
        <v>766699.59</v>
      </c>
      <c r="AD12" s="22">
        <v>0</v>
      </c>
      <c r="AE12" s="22">
        <v>0</v>
      </c>
      <c r="AF12" s="22">
        <v>1067000</v>
      </c>
      <c r="AG12" s="22">
        <v>1167000</v>
      </c>
      <c r="AH12" s="30">
        <v>164023.87</v>
      </c>
      <c r="AI12" s="30">
        <v>22000</v>
      </c>
      <c r="AJ12" s="30">
        <v>28000</v>
      </c>
      <c r="AK12" s="30">
        <v>34000</v>
      </c>
      <c r="AL12" s="30">
        <v>40000</v>
      </c>
      <c r="AM12" s="22">
        <v>27836</v>
      </c>
      <c r="AN12" s="22">
        <v>0</v>
      </c>
      <c r="AO12" s="22">
        <v>0</v>
      </c>
      <c r="AP12" s="22">
        <v>13000</v>
      </c>
      <c r="AQ12" s="22">
        <v>13000</v>
      </c>
      <c r="AR12" s="30">
        <v>22488</v>
      </c>
      <c r="AS12" s="30">
        <v>0</v>
      </c>
      <c r="AT12" s="30">
        <v>0</v>
      </c>
      <c r="AU12" s="30">
        <v>19213</v>
      </c>
      <c r="AV12" s="30">
        <v>21213</v>
      </c>
      <c r="AW12" s="22">
        <v>208620.52</v>
      </c>
      <c r="AX12" s="22">
        <v>0</v>
      </c>
      <c r="AY12" s="22">
        <v>0</v>
      </c>
      <c r="AZ12" s="22">
        <v>90000</v>
      </c>
      <c r="BA12" s="22">
        <v>147000</v>
      </c>
    </row>
    <row r="13" spans="1:53" ht="12">
      <c r="A13" s="2">
        <v>326</v>
      </c>
      <c r="B13" s="2">
        <v>326</v>
      </c>
      <c r="C13" s="3" t="s">
        <v>1</v>
      </c>
      <c r="D13" s="29">
        <v>2146363.82</v>
      </c>
      <c r="E13" s="29">
        <v>58400</v>
      </c>
      <c r="F13" s="29">
        <v>116400</v>
      </c>
      <c r="G13" s="29">
        <v>164400</v>
      </c>
      <c r="H13" s="29">
        <v>235900</v>
      </c>
      <c r="I13" s="30">
        <v>174885</v>
      </c>
      <c r="J13" s="30">
        <v>48000</v>
      </c>
      <c r="K13" s="30">
        <v>96000</v>
      </c>
      <c r="L13" s="30">
        <v>144000</v>
      </c>
      <c r="M13" s="30">
        <v>192000</v>
      </c>
      <c r="N13" s="22">
        <v>1258815</v>
      </c>
      <c r="O13" s="22">
        <v>10000</v>
      </c>
      <c r="P13" s="22">
        <v>20000</v>
      </c>
      <c r="Q13" s="22">
        <v>20000</v>
      </c>
      <c r="R13" s="22">
        <v>20000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30">
        <v>646372.32</v>
      </c>
      <c r="Y13" s="30">
        <v>0</v>
      </c>
      <c r="Z13" s="30">
        <v>0</v>
      </c>
      <c r="AA13" s="30">
        <v>0</v>
      </c>
      <c r="AB13" s="30">
        <v>13500</v>
      </c>
      <c r="AC13" s="22">
        <v>27931.5</v>
      </c>
      <c r="AD13" s="22">
        <v>0</v>
      </c>
      <c r="AE13" s="22">
        <v>0</v>
      </c>
      <c r="AF13" s="22">
        <v>0</v>
      </c>
      <c r="AG13" s="22">
        <v>0</v>
      </c>
      <c r="AH13" s="30">
        <v>5250</v>
      </c>
      <c r="AI13" s="30">
        <v>400</v>
      </c>
      <c r="AJ13" s="30">
        <v>400</v>
      </c>
      <c r="AK13" s="30">
        <v>400</v>
      </c>
      <c r="AL13" s="30">
        <v>400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30">
        <v>10500</v>
      </c>
      <c r="AS13" s="30">
        <v>0</v>
      </c>
      <c r="AT13" s="30">
        <v>0</v>
      </c>
      <c r="AU13" s="30">
        <v>0</v>
      </c>
      <c r="AV13" s="30">
        <v>0</v>
      </c>
      <c r="AW13" s="22">
        <v>22610</v>
      </c>
      <c r="AX13" s="22">
        <v>0</v>
      </c>
      <c r="AY13" s="22">
        <v>0</v>
      </c>
      <c r="AZ13" s="22">
        <v>0</v>
      </c>
      <c r="BA13" s="22">
        <v>10000</v>
      </c>
    </row>
    <row r="14" spans="1:53" ht="12.75">
      <c r="A14" s="12"/>
      <c r="B14" s="13"/>
      <c r="C14" s="14" t="s">
        <v>156</v>
      </c>
      <c r="D14" s="31">
        <f aca="true" t="shared" si="0" ref="D14:M14">SUM(D8:D13)</f>
        <v>25071225.020000003</v>
      </c>
      <c r="E14" s="31">
        <f t="shared" si="0"/>
        <v>5186667</v>
      </c>
      <c r="F14" s="31">
        <f t="shared" si="0"/>
        <v>12391767</v>
      </c>
      <c r="G14" s="31">
        <f t="shared" si="0"/>
        <v>16355376</v>
      </c>
      <c r="H14" s="31">
        <f t="shared" si="0"/>
        <v>22853846</v>
      </c>
      <c r="I14" s="32">
        <f t="shared" si="0"/>
        <v>4776184.34</v>
      </c>
      <c r="J14" s="32">
        <f t="shared" si="0"/>
        <v>1708000</v>
      </c>
      <c r="K14" s="32">
        <f t="shared" si="0"/>
        <v>3746000</v>
      </c>
      <c r="L14" s="32">
        <f t="shared" si="0"/>
        <v>3424000</v>
      </c>
      <c r="M14" s="32">
        <f t="shared" si="0"/>
        <v>4187000</v>
      </c>
      <c r="N14" s="15">
        <f aca="true" t="shared" si="1" ref="N14:BA14">SUM(N8:N13)</f>
        <v>11555300.66</v>
      </c>
      <c r="O14" s="15">
        <f t="shared" si="1"/>
        <v>1810000</v>
      </c>
      <c r="P14" s="15">
        <f t="shared" si="1"/>
        <v>5880000</v>
      </c>
      <c r="Q14" s="15">
        <f t="shared" si="1"/>
        <v>8185000</v>
      </c>
      <c r="R14" s="15">
        <f t="shared" si="1"/>
        <v>12130000</v>
      </c>
      <c r="S14" s="15">
        <f>SUM(S8:S13)</f>
        <v>3125203.07</v>
      </c>
      <c r="T14" s="15">
        <f>SUM(T8:T13)</f>
        <v>131000</v>
      </c>
      <c r="U14" s="15">
        <f>SUM(U8:U13)</f>
        <v>935000</v>
      </c>
      <c r="V14" s="15">
        <f>SUM(V8:V13)</f>
        <v>1133000</v>
      </c>
      <c r="W14" s="15">
        <f>SUM(W8:W13)</f>
        <v>1281000</v>
      </c>
      <c r="X14" s="32">
        <f t="shared" si="1"/>
        <v>2435197.37</v>
      </c>
      <c r="Y14" s="32">
        <f t="shared" si="1"/>
        <v>705200</v>
      </c>
      <c r="Z14" s="32">
        <f t="shared" si="1"/>
        <v>895200</v>
      </c>
      <c r="AA14" s="32">
        <f t="shared" si="1"/>
        <v>1455896</v>
      </c>
      <c r="AB14" s="32">
        <f t="shared" si="1"/>
        <v>1949788</v>
      </c>
      <c r="AC14" s="15">
        <f t="shared" si="1"/>
        <v>1782000.48</v>
      </c>
      <c r="AD14" s="15">
        <f t="shared" si="1"/>
        <v>416000</v>
      </c>
      <c r="AE14" s="15">
        <f t="shared" si="1"/>
        <v>416000</v>
      </c>
      <c r="AF14" s="15">
        <f t="shared" si="1"/>
        <v>1483000</v>
      </c>
      <c r="AG14" s="15">
        <f t="shared" si="1"/>
        <v>2017000</v>
      </c>
      <c r="AH14" s="32">
        <f t="shared" si="1"/>
        <v>173473.87</v>
      </c>
      <c r="AI14" s="32">
        <f t="shared" si="1"/>
        <v>27600</v>
      </c>
      <c r="AJ14" s="32">
        <f t="shared" si="1"/>
        <v>33600</v>
      </c>
      <c r="AK14" s="32">
        <f t="shared" si="1"/>
        <v>39600</v>
      </c>
      <c r="AL14" s="32">
        <f t="shared" si="1"/>
        <v>45600</v>
      </c>
      <c r="AM14" s="15">
        <f t="shared" si="1"/>
        <v>59218</v>
      </c>
      <c r="AN14" s="15">
        <f t="shared" si="1"/>
        <v>0</v>
      </c>
      <c r="AO14" s="15">
        <f t="shared" si="1"/>
        <v>33400</v>
      </c>
      <c r="AP14" s="15">
        <f t="shared" si="1"/>
        <v>49800</v>
      </c>
      <c r="AQ14" s="15">
        <f t="shared" si="1"/>
        <v>49800</v>
      </c>
      <c r="AR14" s="32">
        <f t="shared" si="1"/>
        <v>53188</v>
      </c>
      <c r="AS14" s="32">
        <f t="shared" si="1"/>
        <v>15000</v>
      </c>
      <c r="AT14" s="32">
        <f t="shared" si="1"/>
        <v>15000</v>
      </c>
      <c r="AU14" s="32">
        <f t="shared" si="1"/>
        <v>34213</v>
      </c>
      <c r="AV14" s="32">
        <f t="shared" si="1"/>
        <v>51213</v>
      </c>
      <c r="AW14" s="15">
        <f t="shared" si="1"/>
        <v>1111459.23</v>
      </c>
      <c r="AX14" s="15">
        <f t="shared" si="1"/>
        <v>373867</v>
      </c>
      <c r="AY14" s="15">
        <f t="shared" si="1"/>
        <v>437567</v>
      </c>
      <c r="AZ14" s="15">
        <f t="shared" si="1"/>
        <v>550867</v>
      </c>
      <c r="BA14" s="15">
        <f t="shared" si="1"/>
        <v>1142445</v>
      </c>
    </row>
    <row r="15" spans="2:53" ht="12.75">
      <c r="B15" s="6"/>
      <c r="C15" s="3"/>
      <c r="D15" s="29"/>
      <c r="E15" s="29"/>
      <c r="F15" s="29"/>
      <c r="G15" s="29"/>
      <c r="H15" s="29"/>
      <c r="I15" s="30"/>
      <c r="J15" s="30"/>
      <c r="K15" s="30"/>
      <c r="L15" s="30"/>
      <c r="M15" s="32"/>
      <c r="N15" s="22"/>
      <c r="O15" s="22"/>
      <c r="P15" s="22"/>
      <c r="Q15" s="22"/>
      <c r="R15" s="15"/>
      <c r="S15" s="22"/>
      <c r="T15" s="22"/>
      <c r="U15" s="22"/>
      <c r="V15" s="22"/>
      <c r="W15" s="15"/>
      <c r="X15" s="30"/>
      <c r="Y15" s="30"/>
      <c r="Z15" s="30"/>
      <c r="AA15" s="30"/>
      <c r="AB15" s="32"/>
      <c r="AC15" s="22"/>
      <c r="AD15" s="22"/>
      <c r="AE15" s="22"/>
      <c r="AF15" s="22"/>
      <c r="AG15" s="15"/>
      <c r="AH15" s="30"/>
      <c r="AI15" s="30"/>
      <c r="AJ15" s="30"/>
      <c r="AK15" s="30"/>
      <c r="AL15" s="32"/>
      <c r="AM15" s="22"/>
      <c r="AN15" s="22"/>
      <c r="AO15" s="22"/>
      <c r="AP15" s="22"/>
      <c r="AQ15" s="15"/>
      <c r="AR15" s="30"/>
      <c r="AS15" s="30"/>
      <c r="AT15" s="30"/>
      <c r="AU15" s="30"/>
      <c r="AV15" s="32"/>
      <c r="AW15" s="22"/>
      <c r="AX15" s="22"/>
      <c r="AY15" s="22"/>
      <c r="AZ15" s="22"/>
      <c r="BA15" s="15"/>
    </row>
    <row r="16" spans="1:53" ht="12">
      <c r="A16" s="2">
        <v>400</v>
      </c>
      <c r="B16" s="2">
        <v>400</v>
      </c>
      <c r="C16" s="3" t="s">
        <v>42</v>
      </c>
      <c r="D16" s="29">
        <v>6302999.58</v>
      </c>
      <c r="E16" s="29">
        <v>1707850</v>
      </c>
      <c r="F16" s="29">
        <v>2874305</v>
      </c>
      <c r="G16" s="29">
        <v>3593905</v>
      </c>
      <c r="H16" s="29">
        <v>4537330</v>
      </c>
      <c r="I16" s="30">
        <v>52985.79</v>
      </c>
      <c r="J16" s="30">
        <v>5000</v>
      </c>
      <c r="K16" s="30">
        <v>15000</v>
      </c>
      <c r="L16" s="30">
        <v>30000</v>
      </c>
      <c r="M16" s="30">
        <v>30000</v>
      </c>
      <c r="N16" s="22">
        <v>2725575.66</v>
      </c>
      <c r="O16" s="22">
        <v>715000</v>
      </c>
      <c r="P16" s="22">
        <v>1230000</v>
      </c>
      <c r="Q16" s="22">
        <v>1730000</v>
      </c>
      <c r="R16" s="22">
        <v>2000000</v>
      </c>
      <c r="S16" s="22">
        <v>1335490.78</v>
      </c>
      <c r="T16" s="22">
        <v>298750</v>
      </c>
      <c r="U16" s="22">
        <v>608750</v>
      </c>
      <c r="V16" s="22">
        <v>663750</v>
      </c>
      <c r="W16" s="22">
        <v>764250</v>
      </c>
      <c r="X16" s="30">
        <v>1459544.21</v>
      </c>
      <c r="Y16" s="30">
        <v>430100</v>
      </c>
      <c r="Z16" s="30">
        <v>609055</v>
      </c>
      <c r="AA16" s="30">
        <v>716155</v>
      </c>
      <c r="AB16" s="30">
        <v>853080</v>
      </c>
      <c r="AC16" s="22">
        <v>451241.87</v>
      </c>
      <c r="AD16" s="22">
        <v>205000</v>
      </c>
      <c r="AE16" s="22">
        <v>290000</v>
      </c>
      <c r="AF16" s="22">
        <v>305000</v>
      </c>
      <c r="AG16" s="22">
        <v>415000</v>
      </c>
      <c r="AH16" s="30">
        <v>1200</v>
      </c>
      <c r="AI16" s="30">
        <v>8000</v>
      </c>
      <c r="AJ16" s="30">
        <v>19000</v>
      </c>
      <c r="AK16" s="30">
        <v>27000</v>
      </c>
      <c r="AL16" s="30">
        <v>35000</v>
      </c>
      <c r="AM16" s="22">
        <v>37211.77</v>
      </c>
      <c r="AN16" s="22">
        <v>0</v>
      </c>
      <c r="AO16" s="22">
        <v>16500</v>
      </c>
      <c r="AP16" s="22">
        <v>28500</v>
      </c>
      <c r="AQ16" s="22">
        <v>28500</v>
      </c>
      <c r="AR16" s="30">
        <v>60012.3</v>
      </c>
      <c r="AS16" s="30">
        <v>30000</v>
      </c>
      <c r="AT16" s="30">
        <v>30000</v>
      </c>
      <c r="AU16" s="30">
        <v>30000</v>
      </c>
      <c r="AV16" s="30">
        <v>30000</v>
      </c>
      <c r="AW16" s="22">
        <v>179737.2</v>
      </c>
      <c r="AX16" s="22">
        <v>16000</v>
      </c>
      <c r="AY16" s="22">
        <v>56000</v>
      </c>
      <c r="AZ16" s="22">
        <v>63500</v>
      </c>
      <c r="BA16" s="22">
        <v>381500</v>
      </c>
    </row>
    <row r="17" spans="1:53" ht="12">
      <c r="A17" s="2">
        <v>410</v>
      </c>
      <c r="B17" s="2">
        <v>410</v>
      </c>
      <c r="C17" s="3" t="s">
        <v>43</v>
      </c>
      <c r="D17" s="29">
        <v>1196449.94</v>
      </c>
      <c r="E17" s="29">
        <v>394000</v>
      </c>
      <c r="F17" s="29">
        <v>609000</v>
      </c>
      <c r="G17" s="29">
        <v>782600</v>
      </c>
      <c r="H17" s="29">
        <v>1022600</v>
      </c>
      <c r="I17" s="30">
        <v>1151.4</v>
      </c>
      <c r="J17" s="30">
        <v>0</v>
      </c>
      <c r="K17" s="30">
        <v>0</v>
      </c>
      <c r="L17" s="30">
        <v>0</v>
      </c>
      <c r="M17" s="30">
        <v>0</v>
      </c>
      <c r="N17" s="22">
        <v>567909.79</v>
      </c>
      <c r="O17" s="22">
        <v>100000</v>
      </c>
      <c r="P17" s="22">
        <v>210000</v>
      </c>
      <c r="Q17" s="22">
        <v>310000</v>
      </c>
      <c r="R17" s="22">
        <v>410000</v>
      </c>
      <c r="S17" s="22">
        <v>32351.2</v>
      </c>
      <c r="T17" s="22">
        <v>0</v>
      </c>
      <c r="U17" s="22">
        <v>0</v>
      </c>
      <c r="V17" s="22">
        <v>0</v>
      </c>
      <c r="W17" s="22">
        <v>0</v>
      </c>
      <c r="X17" s="30">
        <v>40206.73</v>
      </c>
      <c r="Y17" s="30">
        <v>25000</v>
      </c>
      <c r="Z17" s="30">
        <v>75000</v>
      </c>
      <c r="AA17" s="30">
        <v>85000</v>
      </c>
      <c r="AB17" s="30">
        <v>100000</v>
      </c>
      <c r="AC17" s="22">
        <v>241824.59</v>
      </c>
      <c r="AD17" s="22">
        <v>180000</v>
      </c>
      <c r="AE17" s="22">
        <v>230000</v>
      </c>
      <c r="AF17" s="22">
        <v>290000</v>
      </c>
      <c r="AG17" s="22">
        <v>415000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30">
        <v>0</v>
      </c>
      <c r="AS17" s="30">
        <v>5000</v>
      </c>
      <c r="AT17" s="30">
        <v>10000</v>
      </c>
      <c r="AU17" s="30">
        <v>10000</v>
      </c>
      <c r="AV17" s="30">
        <v>10000</v>
      </c>
      <c r="AW17" s="22">
        <v>313006.23</v>
      </c>
      <c r="AX17" s="22">
        <v>84000</v>
      </c>
      <c r="AY17" s="22">
        <v>84000</v>
      </c>
      <c r="AZ17" s="22">
        <v>87600</v>
      </c>
      <c r="BA17" s="22">
        <v>87600</v>
      </c>
    </row>
    <row r="18" spans="1:53" ht="12">
      <c r="A18" s="2">
        <v>420</v>
      </c>
      <c r="B18" s="2">
        <v>420</v>
      </c>
      <c r="C18" s="3" t="s">
        <v>44</v>
      </c>
      <c r="D18" s="29">
        <v>1132348.72</v>
      </c>
      <c r="E18" s="29">
        <v>336500</v>
      </c>
      <c r="F18" s="29">
        <v>437000</v>
      </c>
      <c r="G18" s="29">
        <v>537500</v>
      </c>
      <c r="H18" s="29">
        <v>904000</v>
      </c>
      <c r="I18" s="30">
        <v>946750.63</v>
      </c>
      <c r="J18" s="30">
        <v>300000</v>
      </c>
      <c r="K18" s="30">
        <v>400000</v>
      </c>
      <c r="L18" s="30">
        <v>500000</v>
      </c>
      <c r="M18" s="30">
        <v>750000</v>
      </c>
      <c r="N18" s="22">
        <v>50214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22">
        <v>128036.09</v>
      </c>
      <c r="AD18" s="22">
        <v>35000</v>
      </c>
      <c r="AE18" s="22">
        <v>35000</v>
      </c>
      <c r="AF18" s="22">
        <v>35000</v>
      </c>
      <c r="AG18" s="22">
        <v>150000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30">
        <v>200</v>
      </c>
      <c r="AS18" s="30">
        <v>0</v>
      </c>
      <c r="AT18" s="30">
        <v>0</v>
      </c>
      <c r="AU18" s="30">
        <v>0</v>
      </c>
      <c r="AV18" s="30">
        <v>0</v>
      </c>
      <c r="AW18" s="22">
        <v>7148</v>
      </c>
      <c r="AX18" s="22">
        <v>1500</v>
      </c>
      <c r="AY18" s="22">
        <v>2000</v>
      </c>
      <c r="AZ18" s="22">
        <v>2500</v>
      </c>
      <c r="BA18" s="22">
        <v>4000</v>
      </c>
    </row>
    <row r="19" spans="1:53" ht="12">
      <c r="A19" s="2">
        <v>500</v>
      </c>
      <c r="B19" s="2">
        <v>500</v>
      </c>
      <c r="C19" s="3" t="s">
        <v>45</v>
      </c>
      <c r="D19" s="29">
        <v>11388372.13</v>
      </c>
      <c r="E19" s="29">
        <v>3143077</v>
      </c>
      <c r="F19" s="29">
        <v>6059261</v>
      </c>
      <c r="G19" s="29">
        <v>8907932</v>
      </c>
      <c r="H19" s="29">
        <v>12228702</v>
      </c>
      <c r="I19" s="30">
        <v>1951417.27</v>
      </c>
      <c r="J19" s="30">
        <v>488000</v>
      </c>
      <c r="K19" s="30">
        <v>977000</v>
      </c>
      <c r="L19" s="30">
        <v>1463000</v>
      </c>
      <c r="M19" s="30">
        <v>2057000</v>
      </c>
      <c r="N19" s="22">
        <v>5852473.01</v>
      </c>
      <c r="O19" s="22">
        <v>1673500</v>
      </c>
      <c r="P19" s="22">
        <v>3357000</v>
      </c>
      <c r="Q19" s="22">
        <v>5041500</v>
      </c>
      <c r="R19" s="22">
        <v>6830000</v>
      </c>
      <c r="S19" s="22">
        <v>1748260.27</v>
      </c>
      <c r="T19" s="22">
        <v>360000</v>
      </c>
      <c r="U19" s="22">
        <v>725000</v>
      </c>
      <c r="V19" s="22">
        <v>1095000</v>
      </c>
      <c r="W19" s="22">
        <v>1444815</v>
      </c>
      <c r="X19" s="30">
        <v>1156824.46</v>
      </c>
      <c r="Y19" s="30">
        <v>226321</v>
      </c>
      <c r="Z19" s="30">
        <v>452642</v>
      </c>
      <c r="AA19" s="30">
        <v>678963</v>
      </c>
      <c r="AB19" s="30">
        <v>905278</v>
      </c>
      <c r="AC19" s="22">
        <v>168737.22</v>
      </c>
      <c r="AD19" s="22">
        <v>110000</v>
      </c>
      <c r="AE19" s="22">
        <v>140000</v>
      </c>
      <c r="AF19" s="22">
        <v>140000</v>
      </c>
      <c r="AG19" s="22">
        <v>315000</v>
      </c>
      <c r="AH19" s="30">
        <v>12320</v>
      </c>
      <c r="AI19" s="30">
        <v>6000</v>
      </c>
      <c r="AJ19" s="30">
        <v>8000</v>
      </c>
      <c r="AK19" s="30">
        <v>9000</v>
      </c>
      <c r="AL19" s="30">
        <v>12000</v>
      </c>
      <c r="AM19" s="22">
        <v>2250</v>
      </c>
      <c r="AN19" s="22">
        <v>0</v>
      </c>
      <c r="AO19" s="22">
        <v>5000</v>
      </c>
      <c r="AP19" s="22">
        <v>10000</v>
      </c>
      <c r="AQ19" s="22">
        <v>10000</v>
      </c>
      <c r="AR19" s="30">
        <v>6800</v>
      </c>
      <c r="AS19" s="30">
        <v>7400</v>
      </c>
      <c r="AT19" s="30">
        <v>7400</v>
      </c>
      <c r="AU19" s="30">
        <v>7400</v>
      </c>
      <c r="AV19" s="30">
        <v>10600</v>
      </c>
      <c r="AW19" s="22">
        <v>489289.9</v>
      </c>
      <c r="AX19" s="22">
        <v>271856</v>
      </c>
      <c r="AY19" s="22">
        <v>387219</v>
      </c>
      <c r="AZ19" s="22">
        <v>463069</v>
      </c>
      <c r="BA19" s="22">
        <v>644009</v>
      </c>
    </row>
    <row r="20" spans="1:53" ht="12">
      <c r="A20" s="2">
        <v>610</v>
      </c>
      <c r="B20" s="2">
        <v>610</v>
      </c>
      <c r="C20" s="3" t="s">
        <v>4</v>
      </c>
      <c r="D20" s="29">
        <v>4256603.46</v>
      </c>
      <c r="E20" s="29">
        <v>998200</v>
      </c>
      <c r="F20" s="29">
        <v>1587100</v>
      </c>
      <c r="G20" s="29">
        <v>2185200</v>
      </c>
      <c r="H20" s="29">
        <v>3379000</v>
      </c>
      <c r="I20" s="30">
        <v>1704730.69</v>
      </c>
      <c r="J20" s="30">
        <v>356500</v>
      </c>
      <c r="K20" s="30">
        <v>614000</v>
      </c>
      <c r="L20" s="30">
        <v>812500</v>
      </c>
      <c r="M20" s="30">
        <v>1004000</v>
      </c>
      <c r="N20" s="22">
        <v>1763580.37</v>
      </c>
      <c r="O20" s="22">
        <v>557000</v>
      </c>
      <c r="P20" s="22">
        <v>830000</v>
      </c>
      <c r="Q20" s="22">
        <v>1143000</v>
      </c>
      <c r="R20" s="22">
        <v>1450000</v>
      </c>
      <c r="S20" s="22">
        <v>48222.68</v>
      </c>
      <c r="T20" s="22">
        <v>20000</v>
      </c>
      <c r="U20" s="22">
        <v>40000</v>
      </c>
      <c r="V20" s="22">
        <v>60000</v>
      </c>
      <c r="W20" s="22">
        <v>80000</v>
      </c>
      <c r="X20" s="30">
        <v>-15802.39</v>
      </c>
      <c r="Y20" s="30">
        <v>23100</v>
      </c>
      <c r="Z20" s="30">
        <v>48000</v>
      </c>
      <c r="AA20" s="30">
        <v>107100</v>
      </c>
      <c r="AB20" s="30">
        <v>143000</v>
      </c>
      <c r="AC20" s="22">
        <v>720402.34</v>
      </c>
      <c r="AD20" s="22">
        <v>28500</v>
      </c>
      <c r="AE20" s="22">
        <v>31500</v>
      </c>
      <c r="AF20" s="22">
        <v>34500</v>
      </c>
      <c r="AG20" s="22">
        <v>647500</v>
      </c>
      <c r="AH20" s="30">
        <v>123.47</v>
      </c>
      <c r="AI20" s="30">
        <v>1000</v>
      </c>
      <c r="AJ20" s="30">
        <v>2000</v>
      </c>
      <c r="AK20" s="30">
        <v>3000</v>
      </c>
      <c r="AL20" s="30">
        <v>4000</v>
      </c>
      <c r="AM20" s="22">
        <v>6839.99</v>
      </c>
      <c r="AN20" s="22">
        <v>0</v>
      </c>
      <c r="AO20" s="22">
        <v>8400</v>
      </c>
      <c r="AP20" s="22">
        <v>10800</v>
      </c>
      <c r="AQ20" s="22">
        <v>11000</v>
      </c>
      <c r="AR20" s="30">
        <v>9</v>
      </c>
      <c r="AS20" s="30">
        <v>0</v>
      </c>
      <c r="AT20" s="30">
        <v>0</v>
      </c>
      <c r="AU20" s="30">
        <v>0</v>
      </c>
      <c r="AV20" s="30">
        <v>0</v>
      </c>
      <c r="AW20" s="22">
        <v>28497.31</v>
      </c>
      <c r="AX20" s="22">
        <v>12100</v>
      </c>
      <c r="AY20" s="22">
        <v>13200</v>
      </c>
      <c r="AZ20" s="22">
        <v>14300</v>
      </c>
      <c r="BA20" s="22">
        <v>39500</v>
      </c>
    </row>
    <row r="21" spans="1:53" ht="12.75">
      <c r="A21" s="12"/>
      <c r="B21" s="13"/>
      <c r="C21" s="14" t="s">
        <v>155</v>
      </c>
      <c r="D21" s="31">
        <f>SUM(D16:D20)</f>
        <v>24276773.830000002</v>
      </c>
      <c r="E21" s="31">
        <f aca="true" t="shared" si="2" ref="E21:BA21">SUM(E16:E20)</f>
        <v>6579627</v>
      </c>
      <c r="F21" s="31">
        <f t="shared" si="2"/>
        <v>11566666</v>
      </c>
      <c r="G21" s="31">
        <f t="shared" si="2"/>
        <v>16007137</v>
      </c>
      <c r="H21" s="31">
        <f t="shared" si="2"/>
        <v>22071632</v>
      </c>
      <c r="I21" s="32">
        <f t="shared" si="2"/>
        <v>4657035.779999999</v>
      </c>
      <c r="J21" s="32">
        <f t="shared" si="2"/>
        <v>1149500</v>
      </c>
      <c r="K21" s="32">
        <f t="shared" si="2"/>
        <v>2006000</v>
      </c>
      <c r="L21" s="32">
        <f t="shared" si="2"/>
        <v>2805500</v>
      </c>
      <c r="M21" s="32">
        <f t="shared" si="2"/>
        <v>3841000</v>
      </c>
      <c r="N21" s="15">
        <f t="shared" si="2"/>
        <v>10959752.830000002</v>
      </c>
      <c r="O21" s="15">
        <f t="shared" si="2"/>
        <v>3045500</v>
      </c>
      <c r="P21" s="15">
        <f t="shared" si="2"/>
        <v>5627000</v>
      </c>
      <c r="Q21" s="15">
        <f t="shared" si="2"/>
        <v>8224500</v>
      </c>
      <c r="R21" s="15">
        <f t="shared" si="2"/>
        <v>10690000</v>
      </c>
      <c r="S21" s="15">
        <f>SUM(S16:S20)</f>
        <v>3164324.93</v>
      </c>
      <c r="T21" s="15">
        <f>SUM(T16:T20)</f>
        <v>678750</v>
      </c>
      <c r="U21" s="15">
        <f>SUM(U16:U20)</f>
        <v>1373750</v>
      </c>
      <c r="V21" s="15">
        <f>SUM(V16:V20)</f>
        <v>1818750</v>
      </c>
      <c r="W21" s="15">
        <f>SUM(W16:W20)</f>
        <v>2289065</v>
      </c>
      <c r="X21" s="32">
        <f t="shared" si="2"/>
        <v>2640773.01</v>
      </c>
      <c r="Y21" s="32">
        <f t="shared" si="2"/>
        <v>704521</v>
      </c>
      <c r="Z21" s="32">
        <f t="shared" si="2"/>
        <v>1184697</v>
      </c>
      <c r="AA21" s="32">
        <f t="shared" si="2"/>
        <v>1587218</v>
      </c>
      <c r="AB21" s="32">
        <f t="shared" si="2"/>
        <v>2001358</v>
      </c>
      <c r="AC21" s="15">
        <f t="shared" si="2"/>
        <v>1710242.1099999999</v>
      </c>
      <c r="AD21" s="15">
        <f t="shared" si="2"/>
        <v>558500</v>
      </c>
      <c r="AE21" s="15">
        <f t="shared" si="2"/>
        <v>726500</v>
      </c>
      <c r="AF21" s="15">
        <f t="shared" si="2"/>
        <v>804500</v>
      </c>
      <c r="AG21" s="15">
        <f t="shared" si="2"/>
        <v>1942500</v>
      </c>
      <c r="AH21" s="32">
        <f t="shared" si="2"/>
        <v>13643.47</v>
      </c>
      <c r="AI21" s="32">
        <f t="shared" si="2"/>
        <v>15000</v>
      </c>
      <c r="AJ21" s="32">
        <f t="shared" si="2"/>
        <v>29000</v>
      </c>
      <c r="AK21" s="32">
        <f t="shared" si="2"/>
        <v>39000</v>
      </c>
      <c r="AL21" s="32">
        <f t="shared" si="2"/>
        <v>51000</v>
      </c>
      <c r="AM21" s="15">
        <f t="shared" si="2"/>
        <v>46301.759999999995</v>
      </c>
      <c r="AN21" s="15">
        <f t="shared" si="2"/>
        <v>0</v>
      </c>
      <c r="AO21" s="15">
        <f t="shared" si="2"/>
        <v>29900</v>
      </c>
      <c r="AP21" s="15">
        <f t="shared" si="2"/>
        <v>49300</v>
      </c>
      <c r="AQ21" s="15">
        <f t="shared" si="2"/>
        <v>49500</v>
      </c>
      <c r="AR21" s="32">
        <f t="shared" si="2"/>
        <v>67021.3</v>
      </c>
      <c r="AS21" s="32">
        <f t="shared" si="2"/>
        <v>42400</v>
      </c>
      <c r="AT21" s="32">
        <f t="shared" si="2"/>
        <v>47400</v>
      </c>
      <c r="AU21" s="32">
        <f t="shared" si="2"/>
        <v>47400</v>
      </c>
      <c r="AV21" s="32">
        <f t="shared" si="2"/>
        <v>50600</v>
      </c>
      <c r="AW21" s="15">
        <f t="shared" si="2"/>
        <v>1017678.6400000001</v>
      </c>
      <c r="AX21" s="15">
        <f t="shared" si="2"/>
        <v>385456</v>
      </c>
      <c r="AY21" s="15">
        <f t="shared" si="2"/>
        <v>542419</v>
      </c>
      <c r="AZ21" s="15">
        <f t="shared" si="2"/>
        <v>630969</v>
      </c>
      <c r="BA21" s="15">
        <f t="shared" si="2"/>
        <v>1156609</v>
      </c>
    </row>
    <row r="22" spans="3:53" ht="12">
      <c r="C22" s="3"/>
      <c r="D22" s="29"/>
      <c r="E22" s="29"/>
      <c r="F22" s="29"/>
      <c r="G22" s="29"/>
      <c r="H22" s="29"/>
      <c r="I22" s="30"/>
      <c r="J22" s="30"/>
      <c r="K22" s="30"/>
      <c r="L22" s="30"/>
      <c r="M22" s="3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30"/>
      <c r="Y22" s="30"/>
      <c r="Z22" s="30"/>
      <c r="AA22" s="30"/>
      <c r="AB22" s="30"/>
      <c r="AC22" s="22"/>
      <c r="AD22" s="22"/>
      <c r="AE22" s="22"/>
      <c r="AF22" s="22"/>
      <c r="AG22" s="22"/>
      <c r="AH22" s="30"/>
      <c r="AI22" s="30"/>
      <c r="AJ22" s="30"/>
      <c r="AK22" s="30"/>
      <c r="AL22" s="30"/>
      <c r="AM22" s="22"/>
      <c r="AN22" s="22"/>
      <c r="AO22" s="22"/>
      <c r="AP22" s="22"/>
      <c r="AQ22" s="22"/>
      <c r="AR22" s="30"/>
      <c r="AS22" s="30"/>
      <c r="AT22" s="30"/>
      <c r="AU22" s="30"/>
      <c r="AV22" s="30"/>
      <c r="AW22" s="22"/>
      <c r="AX22" s="22"/>
      <c r="AY22" s="22"/>
      <c r="AZ22" s="22"/>
      <c r="BA22" s="22"/>
    </row>
    <row r="23" spans="1:53" s="49" customFormat="1" ht="12.75">
      <c r="A23" s="4">
        <v>600</v>
      </c>
      <c r="B23" s="4">
        <v>600</v>
      </c>
      <c r="C23" s="45" t="s">
        <v>3</v>
      </c>
      <c r="D23" s="46">
        <v>557500.3</v>
      </c>
      <c r="E23" s="46">
        <v>146500</v>
      </c>
      <c r="F23" s="46">
        <v>293000</v>
      </c>
      <c r="G23" s="46">
        <v>490500</v>
      </c>
      <c r="H23" s="46">
        <v>714000</v>
      </c>
      <c r="I23" s="47">
        <v>120614</v>
      </c>
      <c r="J23" s="47">
        <v>38000</v>
      </c>
      <c r="K23" s="47">
        <v>76000</v>
      </c>
      <c r="L23" s="47">
        <v>165000</v>
      </c>
      <c r="M23" s="47">
        <v>280000</v>
      </c>
      <c r="N23" s="48">
        <v>415869</v>
      </c>
      <c r="O23" s="48">
        <v>100000</v>
      </c>
      <c r="P23" s="48">
        <v>200000</v>
      </c>
      <c r="Q23" s="48">
        <v>300000</v>
      </c>
      <c r="R23" s="48">
        <v>400000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8">
        <v>11532.3</v>
      </c>
      <c r="AD23" s="48">
        <v>6000</v>
      </c>
      <c r="AE23" s="48">
        <v>12000</v>
      </c>
      <c r="AF23" s="48">
        <v>18000</v>
      </c>
      <c r="AG23" s="48">
        <v>24000</v>
      </c>
      <c r="AH23" s="47">
        <v>9485</v>
      </c>
      <c r="AI23" s="47">
        <v>2500</v>
      </c>
      <c r="AJ23" s="47">
        <v>5000</v>
      </c>
      <c r="AK23" s="47">
        <v>7500</v>
      </c>
      <c r="AL23" s="47">
        <v>10000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</row>
    <row r="24" spans="2:53" ht="12">
      <c r="B24" s="6"/>
      <c r="C24" s="3"/>
      <c r="D24" s="29"/>
      <c r="E24" s="29"/>
      <c r="F24" s="29"/>
      <c r="G24" s="29"/>
      <c r="H24" s="29"/>
      <c r="I24" s="30"/>
      <c r="J24" s="30"/>
      <c r="K24" s="30"/>
      <c r="L24" s="30"/>
      <c r="M24" s="30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30"/>
      <c r="Y24" s="30"/>
      <c r="Z24" s="30"/>
      <c r="AA24" s="30"/>
      <c r="AB24" s="30"/>
      <c r="AC24" s="22"/>
      <c r="AD24" s="22"/>
      <c r="AE24" s="22"/>
      <c r="AF24" s="22"/>
      <c r="AG24" s="22"/>
      <c r="AH24" s="30"/>
      <c r="AI24" s="30"/>
      <c r="AJ24" s="30"/>
      <c r="AK24" s="30"/>
      <c r="AL24" s="30"/>
      <c r="AM24" s="22"/>
      <c r="AN24" s="22"/>
      <c r="AO24" s="22"/>
      <c r="AP24" s="22"/>
      <c r="AQ24" s="22"/>
      <c r="AR24" s="30"/>
      <c r="AS24" s="30"/>
      <c r="AT24" s="30"/>
      <c r="AU24" s="30"/>
      <c r="AV24" s="30"/>
      <c r="AW24" s="22"/>
      <c r="AX24" s="22"/>
      <c r="AY24" s="22"/>
      <c r="AZ24" s="22"/>
      <c r="BA24" s="22"/>
    </row>
    <row r="25" spans="1:53" ht="12.75">
      <c r="A25" s="12"/>
      <c r="B25" s="13"/>
      <c r="C25" s="14" t="s">
        <v>5</v>
      </c>
      <c r="D25" s="31">
        <f>D14-D21-D23</f>
        <v>236950.8900000013</v>
      </c>
      <c r="E25" s="31">
        <f aca="true" t="shared" si="3" ref="E25:BA25">E14-E21-E23</f>
        <v>-1539460</v>
      </c>
      <c r="F25" s="31">
        <f t="shared" si="3"/>
        <v>532101</v>
      </c>
      <c r="G25" s="31">
        <f t="shared" si="3"/>
        <v>-142261</v>
      </c>
      <c r="H25" s="31">
        <f t="shared" si="3"/>
        <v>68214</v>
      </c>
      <c r="I25" s="32">
        <f t="shared" si="3"/>
        <v>-1465.4399999994785</v>
      </c>
      <c r="J25" s="32">
        <f t="shared" si="3"/>
        <v>520500</v>
      </c>
      <c r="K25" s="32">
        <f t="shared" si="3"/>
        <v>1664000</v>
      </c>
      <c r="L25" s="32">
        <f t="shared" si="3"/>
        <v>453500</v>
      </c>
      <c r="M25" s="32">
        <f t="shared" si="3"/>
        <v>66000</v>
      </c>
      <c r="N25" s="15">
        <f t="shared" si="3"/>
        <v>179678.8299999982</v>
      </c>
      <c r="O25" s="15">
        <f t="shared" si="3"/>
        <v>-1335500</v>
      </c>
      <c r="P25" s="15">
        <f t="shared" si="3"/>
        <v>53000</v>
      </c>
      <c r="Q25" s="15">
        <f t="shared" si="3"/>
        <v>-339500</v>
      </c>
      <c r="R25" s="15">
        <f t="shared" si="3"/>
        <v>1040000</v>
      </c>
      <c r="S25" s="15">
        <f>S14-S21-S23</f>
        <v>-39121.860000000335</v>
      </c>
      <c r="T25" s="15">
        <f>T14-T21-T23</f>
        <v>-547750</v>
      </c>
      <c r="U25" s="15">
        <f>U14-U21-U23</f>
        <v>-438750</v>
      </c>
      <c r="V25" s="15">
        <f>V14-V21-V23</f>
        <v>-685750</v>
      </c>
      <c r="W25" s="15">
        <f>W14-W21-W23</f>
        <v>-1008065</v>
      </c>
      <c r="X25" s="32">
        <f t="shared" si="3"/>
        <v>-205575.63999999966</v>
      </c>
      <c r="Y25" s="32">
        <f t="shared" si="3"/>
        <v>679</v>
      </c>
      <c r="Z25" s="32">
        <f t="shared" si="3"/>
        <v>-289497</v>
      </c>
      <c r="AA25" s="32">
        <f t="shared" si="3"/>
        <v>-131322</v>
      </c>
      <c r="AB25" s="32">
        <f t="shared" si="3"/>
        <v>-51570</v>
      </c>
      <c r="AC25" s="15">
        <f t="shared" si="3"/>
        <v>60226.07000000011</v>
      </c>
      <c r="AD25" s="15">
        <f t="shared" si="3"/>
        <v>-148500</v>
      </c>
      <c r="AE25" s="15">
        <f t="shared" si="3"/>
        <v>-322500</v>
      </c>
      <c r="AF25" s="15">
        <f t="shared" si="3"/>
        <v>660500</v>
      </c>
      <c r="AG25" s="15">
        <f t="shared" si="3"/>
        <v>50500</v>
      </c>
      <c r="AH25" s="32">
        <f t="shared" si="3"/>
        <v>150345.4</v>
      </c>
      <c r="AI25" s="32">
        <f t="shared" si="3"/>
        <v>10100</v>
      </c>
      <c r="AJ25" s="32">
        <f t="shared" si="3"/>
        <v>-400</v>
      </c>
      <c r="AK25" s="32">
        <f t="shared" si="3"/>
        <v>-6900</v>
      </c>
      <c r="AL25" s="32">
        <f t="shared" si="3"/>
        <v>-15400</v>
      </c>
      <c r="AM25" s="15">
        <f t="shared" si="3"/>
        <v>12916.240000000005</v>
      </c>
      <c r="AN25" s="15">
        <f t="shared" si="3"/>
        <v>0</v>
      </c>
      <c r="AO25" s="15">
        <f t="shared" si="3"/>
        <v>3500</v>
      </c>
      <c r="AP25" s="15">
        <f t="shared" si="3"/>
        <v>500</v>
      </c>
      <c r="AQ25" s="15">
        <f t="shared" si="3"/>
        <v>300</v>
      </c>
      <c r="AR25" s="32">
        <f t="shared" si="3"/>
        <v>-13833.300000000003</v>
      </c>
      <c r="AS25" s="32">
        <f t="shared" si="3"/>
        <v>-27400</v>
      </c>
      <c r="AT25" s="32">
        <f t="shared" si="3"/>
        <v>-32400</v>
      </c>
      <c r="AU25" s="32">
        <f t="shared" si="3"/>
        <v>-13187</v>
      </c>
      <c r="AV25" s="32">
        <f t="shared" si="3"/>
        <v>613</v>
      </c>
      <c r="AW25" s="15">
        <f t="shared" si="3"/>
        <v>93780.58999999985</v>
      </c>
      <c r="AX25" s="15">
        <f t="shared" si="3"/>
        <v>-11589</v>
      </c>
      <c r="AY25" s="15">
        <f t="shared" si="3"/>
        <v>-104852</v>
      </c>
      <c r="AZ25" s="15">
        <f t="shared" si="3"/>
        <v>-80102</v>
      </c>
      <c r="BA25" s="15">
        <f t="shared" si="3"/>
        <v>-14164</v>
      </c>
    </row>
    <row r="26" spans="2:53" ht="12">
      <c r="B26" s="6"/>
      <c r="C26" s="3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30"/>
      <c r="Y26" s="30"/>
      <c r="Z26" s="30"/>
      <c r="AA26" s="30"/>
      <c r="AB26" s="30"/>
      <c r="AC26" s="22"/>
      <c r="AD26" s="22"/>
      <c r="AE26" s="22"/>
      <c r="AF26" s="22"/>
      <c r="AG26" s="22"/>
      <c r="AH26" s="30"/>
      <c r="AI26" s="30"/>
      <c r="AJ26" s="30"/>
      <c r="AK26" s="30"/>
      <c r="AL26" s="30"/>
      <c r="AM26" s="22"/>
      <c r="AN26" s="22"/>
      <c r="AO26" s="22"/>
      <c r="AP26" s="22"/>
      <c r="AQ26" s="22"/>
      <c r="AR26" s="30"/>
      <c r="AS26" s="30"/>
      <c r="AT26" s="30"/>
      <c r="AU26" s="30"/>
      <c r="AV26" s="30"/>
      <c r="AW26" s="22"/>
      <c r="AX26" s="22"/>
      <c r="AY26" s="22"/>
      <c r="AZ26" s="22"/>
      <c r="BA26" s="22"/>
    </row>
    <row r="27" spans="1:53" ht="12">
      <c r="A27" s="2">
        <v>805</v>
      </c>
      <c r="B27" s="6">
        <v>805</v>
      </c>
      <c r="C27" s="3" t="s">
        <v>11</v>
      </c>
      <c r="D27" s="29">
        <v>-4288.570000000001</v>
      </c>
      <c r="E27" s="29">
        <v>0</v>
      </c>
      <c r="F27" s="29">
        <v>0</v>
      </c>
      <c r="G27" s="29">
        <v>0</v>
      </c>
      <c r="H27" s="29">
        <v>0</v>
      </c>
      <c r="I27" s="30">
        <v>-4281.76</v>
      </c>
      <c r="J27" s="30">
        <v>0</v>
      </c>
      <c r="K27" s="30">
        <v>0</v>
      </c>
      <c r="L27" s="30">
        <v>0</v>
      </c>
      <c r="M27" s="30">
        <v>0</v>
      </c>
      <c r="N27" s="22">
        <v>-6.81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</row>
    <row r="28" spans="1:53" ht="12">
      <c r="A28" s="2">
        <v>815</v>
      </c>
      <c r="B28" s="6">
        <v>815</v>
      </c>
      <c r="C28" s="3" t="s">
        <v>10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</row>
    <row r="29" spans="2:53" ht="12">
      <c r="B29" s="6"/>
      <c r="C29" s="3"/>
      <c r="D29" s="29"/>
      <c r="E29" s="29"/>
      <c r="F29" s="29"/>
      <c r="G29" s="29"/>
      <c r="H29" s="29"/>
      <c r="I29" s="30"/>
      <c r="J29" s="30"/>
      <c r="K29" s="30"/>
      <c r="L29" s="30"/>
      <c r="M29" s="30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30"/>
      <c r="Y29" s="30"/>
      <c r="Z29" s="30"/>
      <c r="AA29" s="30"/>
      <c r="AB29" s="30"/>
      <c r="AC29" s="22"/>
      <c r="AD29" s="22"/>
      <c r="AE29" s="22"/>
      <c r="AF29" s="22"/>
      <c r="AG29" s="22"/>
      <c r="AH29" s="30"/>
      <c r="AI29" s="30"/>
      <c r="AJ29" s="30"/>
      <c r="AK29" s="30"/>
      <c r="AL29" s="30"/>
      <c r="AM29" s="22"/>
      <c r="AN29" s="22"/>
      <c r="AO29" s="22"/>
      <c r="AP29" s="22"/>
      <c r="AQ29" s="22"/>
      <c r="AR29" s="30"/>
      <c r="AS29" s="30"/>
      <c r="AT29" s="30"/>
      <c r="AU29" s="30"/>
      <c r="AV29" s="30"/>
      <c r="AW29" s="22"/>
      <c r="AX29" s="22"/>
      <c r="AY29" s="22"/>
      <c r="AZ29" s="22"/>
      <c r="BA29" s="22"/>
    </row>
    <row r="30" spans="1:53" ht="12.75">
      <c r="A30" s="12"/>
      <c r="B30" s="13"/>
      <c r="C30" s="16" t="s">
        <v>14</v>
      </c>
      <c r="D30" s="33">
        <f aca="true" t="shared" si="4" ref="D30:M30">D25+D27*-1-D28</f>
        <v>241239.4600000013</v>
      </c>
      <c r="E30" s="33">
        <f t="shared" si="4"/>
        <v>-1539460</v>
      </c>
      <c r="F30" s="33">
        <f>F25+F27*-1-F28</f>
        <v>532101</v>
      </c>
      <c r="G30" s="33">
        <f>G25+G27*-1-G28</f>
        <v>-142261</v>
      </c>
      <c r="H30" s="33">
        <f>H25+H27*-1-H28</f>
        <v>68214</v>
      </c>
      <c r="I30" s="34">
        <f t="shared" si="4"/>
        <v>2816.3200000005218</v>
      </c>
      <c r="J30" s="34">
        <f t="shared" si="4"/>
        <v>520500</v>
      </c>
      <c r="K30" s="34">
        <f t="shared" si="4"/>
        <v>1664000</v>
      </c>
      <c r="L30" s="34">
        <f t="shared" si="4"/>
        <v>453500</v>
      </c>
      <c r="M30" s="34">
        <f t="shared" si="4"/>
        <v>66000</v>
      </c>
      <c r="N30" s="17">
        <f aca="true" t="shared" si="5" ref="N30:BA30">N25+N27*-1-N28</f>
        <v>179685.6399999982</v>
      </c>
      <c r="O30" s="17">
        <f t="shared" si="5"/>
        <v>-1335500</v>
      </c>
      <c r="P30" s="17">
        <f t="shared" si="5"/>
        <v>53000</v>
      </c>
      <c r="Q30" s="17">
        <f t="shared" si="5"/>
        <v>-339500</v>
      </c>
      <c r="R30" s="17">
        <f t="shared" si="5"/>
        <v>1040000</v>
      </c>
      <c r="S30" s="17">
        <f>S25+S27*-1-S28</f>
        <v>-39121.860000000335</v>
      </c>
      <c r="T30" s="17">
        <f>T25+T27*-1-T28</f>
        <v>-547750</v>
      </c>
      <c r="U30" s="17">
        <f>U25+U27*-1-U28</f>
        <v>-438750</v>
      </c>
      <c r="V30" s="17">
        <f>V25+V27*-1-V28</f>
        <v>-685750</v>
      </c>
      <c r="W30" s="17">
        <f>W25+W27*-1-W28</f>
        <v>-1008065</v>
      </c>
      <c r="X30" s="34">
        <f t="shared" si="5"/>
        <v>-205575.63999999966</v>
      </c>
      <c r="Y30" s="34">
        <f t="shared" si="5"/>
        <v>679</v>
      </c>
      <c r="Z30" s="34">
        <f t="shared" si="5"/>
        <v>-289497</v>
      </c>
      <c r="AA30" s="34">
        <f t="shared" si="5"/>
        <v>-131322</v>
      </c>
      <c r="AB30" s="34">
        <f t="shared" si="5"/>
        <v>-51570</v>
      </c>
      <c r="AC30" s="17">
        <f t="shared" si="5"/>
        <v>60226.07000000011</v>
      </c>
      <c r="AD30" s="17">
        <f t="shared" si="5"/>
        <v>-148500</v>
      </c>
      <c r="AE30" s="17">
        <f t="shared" si="5"/>
        <v>-322500</v>
      </c>
      <c r="AF30" s="17">
        <f t="shared" si="5"/>
        <v>660500</v>
      </c>
      <c r="AG30" s="17">
        <f t="shared" si="5"/>
        <v>50500</v>
      </c>
      <c r="AH30" s="34">
        <f t="shared" si="5"/>
        <v>150345.4</v>
      </c>
      <c r="AI30" s="34">
        <f t="shared" si="5"/>
        <v>10100</v>
      </c>
      <c r="AJ30" s="34">
        <f t="shared" si="5"/>
        <v>-400</v>
      </c>
      <c r="AK30" s="34">
        <f t="shared" si="5"/>
        <v>-6900</v>
      </c>
      <c r="AL30" s="34">
        <f t="shared" si="5"/>
        <v>-15400</v>
      </c>
      <c r="AM30" s="17">
        <f t="shared" si="5"/>
        <v>12916.240000000005</v>
      </c>
      <c r="AN30" s="17">
        <f t="shared" si="5"/>
        <v>0</v>
      </c>
      <c r="AO30" s="17">
        <f t="shared" si="5"/>
        <v>3500</v>
      </c>
      <c r="AP30" s="17">
        <f t="shared" si="5"/>
        <v>500</v>
      </c>
      <c r="AQ30" s="17">
        <f t="shared" si="5"/>
        <v>300</v>
      </c>
      <c r="AR30" s="34">
        <f t="shared" si="5"/>
        <v>-13833.300000000003</v>
      </c>
      <c r="AS30" s="34">
        <f t="shared" si="5"/>
        <v>-27400</v>
      </c>
      <c r="AT30" s="34">
        <f t="shared" si="5"/>
        <v>-32400</v>
      </c>
      <c r="AU30" s="34">
        <f t="shared" si="5"/>
        <v>-13187</v>
      </c>
      <c r="AV30" s="34">
        <f t="shared" si="5"/>
        <v>613</v>
      </c>
      <c r="AW30" s="17">
        <f t="shared" si="5"/>
        <v>93780.58999999985</v>
      </c>
      <c r="AX30" s="17">
        <f t="shared" si="5"/>
        <v>-11589</v>
      </c>
      <c r="AY30" s="17">
        <f t="shared" si="5"/>
        <v>-104852</v>
      </c>
      <c r="AZ30" s="17">
        <f t="shared" si="5"/>
        <v>-80102</v>
      </c>
      <c r="BA30" s="17">
        <f t="shared" si="5"/>
        <v>-14164</v>
      </c>
    </row>
    <row r="31" spans="5:53" ht="12">
      <c r="E31" s="35"/>
      <c r="F31" s="35"/>
      <c r="G31" s="35"/>
      <c r="H31" s="35"/>
      <c r="J31" s="35"/>
      <c r="K31" s="35"/>
      <c r="L31" s="35"/>
      <c r="M31" s="35"/>
      <c r="O31" s="35"/>
      <c r="P31" s="35"/>
      <c r="Q31" s="35"/>
      <c r="R31" s="35"/>
      <c r="T31" s="35"/>
      <c r="U31" s="35"/>
      <c r="V31" s="35"/>
      <c r="W31" s="35"/>
      <c r="Y31" s="35"/>
      <c r="Z31" s="35"/>
      <c r="AA31" s="35"/>
      <c r="AB31" s="35"/>
      <c r="AD31" s="35"/>
      <c r="AE31" s="35"/>
      <c r="AF31" s="35"/>
      <c r="AG31" s="35"/>
      <c r="AI31" s="35"/>
      <c r="AJ31" s="35"/>
      <c r="AK31" s="35"/>
      <c r="AL31" s="35"/>
      <c r="AN31" s="35"/>
      <c r="AO31" s="35"/>
      <c r="AP31" s="35"/>
      <c r="AQ31" s="35"/>
      <c r="AS31" s="35"/>
      <c r="AT31" s="35"/>
      <c r="AU31" s="35"/>
      <c r="AV31" s="35"/>
      <c r="AX31" s="35"/>
      <c r="AY31" s="35"/>
      <c r="AZ31" s="35"/>
      <c r="BA31" s="35"/>
    </row>
    <row r="32" spans="1:53" ht="14.25">
      <c r="A32" s="4"/>
      <c r="B32" s="4"/>
      <c r="C32" s="4"/>
      <c r="D32" s="4"/>
      <c r="E32" s="60" t="s">
        <v>62</v>
      </c>
      <c r="F32" s="61"/>
      <c r="G32" s="61"/>
      <c r="H32" s="61"/>
      <c r="I32" s="4"/>
      <c r="J32" s="60" t="s">
        <v>63</v>
      </c>
      <c r="K32" s="61"/>
      <c r="L32" s="61"/>
      <c r="M32" s="61"/>
      <c r="N32" s="4"/>
      <c r="O32" s="60" t="str">
        <f>O6</f>
        <v>Bud Fotball</v>
      </c>
      <c r="P32" s="61"/>
      <c r="Q32" s="61"/>
      <c r="R32" s="61"/>
      <c r="S32" s="4"/>
      <c r="T32" s="60" t="str">
        <f>T6</f>
        <v>Bud ToppFotball</v>
      </c>
      <c r="U32" s="61"/>
      <c r="V32" s="61"/>
      <c r="W32" s="61"/>
      <c r="X32" s="4"/>
      <c r="Y32" s="60" t="str">
        <f>Y6</f>
        <v>Bud Håndball</v>
      </c>
      <c r="Z32" s="61"/>
      <c r="AA32" s="61"/>
      <c r="AB32" s="61"/>
      <c r="AC32" s="4"/>
      <c r="AD32" s="60" t="str">
        <f>AD6</f>
        <v>Bud Bandy</v>
      </c>
      <c r="AE32" s="61"/>
      <c r="AF32" s="61"/>
      <c r="AG32" s="61"/>
      <c r="AH32" s="4"/>
      <c r="AI32" s="60" t="str">
        <f>AI6</f>
        <v>Budsjett Hopp</v>
      </c>
      <c r="AJ32" s="61"/>
      <c r="AK32" s="61"/>
      <c r="AL32" s="61"/>
      <c r="AM32" s="4"/>
      <c r="AN32" s="60" t="str">
        <f>AN6</f>
        <v>Bud Soft-/baseball</v>
      </c>
      <c r="AO32" s="61"/>
      <c r="AP32" s="61"/>
      <c r="AQ32" s="61"/>
      <c r="AR32" s="4"/>
      <c r="AS32" s="60" t="str">
        <f>AS6</f>
        <v>Bud Alpint</v>
      </c>
      <c r="AT32" s="61"/>
      <c r="AU32" s="61"/>
      <c r="AV32" s="61"/>
      <c r="AW32" s="4"/>
      <c r="AX32" s="60" t="str">
        <f>AX6</f>
        <v>Bud Langrenn</v>
      </c>
      <c r="AY32" s="61"/>
      <c r="AZ32" s="61"/>
      <c r="BA32" s="61"/>
    </row>
    <row r="33" spans="5:53" ht="14.25">
      <c r="E33" s="10" t="s">
        <v>13</v>
      </c>
      <c r="F33" s="10" t="s">
        <v>13</v>
      </c>
      <c r="G33" s="10" t="s">
        <v>13</v>
      </c>
      <c r="H33" s="10" t="s">
        <v>13</v>
      </c>
      <c r="J33" s="10" t="s">
        <v>13</v>
      </c>
      <c r="K33" s="10" t="s">
        <v>13</v>
      </c>
      <c r="L33" s="10" t="s">
        <v>13</v>
      </c>
      <c r="M33" s="10" t="s">
        <v>13</v>
      </c>
      <c r="O33" s="10" t="s">
        <v>13</v>
      </c>
      <c r="P33" s="10" t="s">
        <v>13</v>
      </c>
      <c r="Q33" s="10" t="s">
        <v>13</v>
      </c>
      <c r="R33" s="10" t="s">
        <v>13</v>
      </c>
      <c r="T33" s="10" t="s">
        <v>13</v>
      </c>
      <c r="U33" s="10" t="s">
        <v>13</v>
      </c>
      <c r="V33" s="10" t="s">
        <v>13</v>
      </c>
      <c r="W33" s="10" t="s">
        <v>13</v>
      </c>
      <c r="Y33" s="10" t="s">
        <v>13</v>
      </c>
      <c r="Z33" s="10" t="s">
        <v>13</v>
      </c>
      <c r="AA33" s="10" t="s">
        <v>13</v>
      </c>
      <c r="AB33" s="10" t="s">
        <v>13</v>
      </c>
      <c r="AD33" s="10" t="s">
        <v>13</v>
      </c>
      <c r="AE33" s="10" t="s">
        <v>13</v>
      </c>
      <c r="AF33" s="10" t="s">
        <v>13</v>
      </c>
      <c r="AG33" s="10" t="s">
        <v>13</v>
      </c>
      <c r="AI33" s="10" t="s">
        <v>13</v>
      </c>
      <c r="AJ33" s="10" t="s">
        <v>13</v>
      </c>
      <c r="AK33" s="10" t="s">
        <v>13</v>
      </c>
      <c r="AL33" s="10" t="s">
        <v>13</v>
      </c>
      <c r="AN33" s="10" t="s">
        <v>13</v>
      </c>
      <c r="AO33" s="10" t="s">
        <v>13</v>
      </c>
      <c r="AP33" s="10" t="s">
        <v>13</v>
      </c>
      <c r="AQ33" s="10" t="s">
        <v>13</v>
      </c>
      <c r="AS33" s="10" t="s">
        <v>13</v>
      </c>
      <c r="AT33" s="10" t="s">
        <v>13</v>
      </c>
      <c r="AU33" s="10" t="s">
        <v>13</v>
      </c>
      <c r="AV33" s="10" t="s">
        <v>13</v>
      </c>
      <c r="AX33" s="10" t="s">
        <v>13</v>
      </c>
      <c r="AY33" s="10" t="s">
        <v>13</v>
      </c>
      <c r="AZ33" s="10" t="s">
        <v>13</v>
      </c>
      <c r="BA33" s="10" t="s">
        <v>13</v>
      </c>
    </row>
    <row r="34" spans="1:53" ht="14.25">
      <c r="A34" s="7"/>
      <c r="B34" s="8"/>
      <c r="C34" s="5" t="s">
        <v>0</v>
      </c>
      <c r="D34" s="25" t="s">
        <v>12</v>
      </c>
      <c r="E34" s="20" t="s">
        <v>58</v>
      </c>
      <c r="F34" s="20" t="s">
        <v>59</v>
      </c>
      <c r="G34" s="20" t="s">
        <v>60</v>
      </c>
      <c r="H34" s="20" t="s">
        <v>61</v>
      </c>
      <c r="I34" s="25" t="s">
        <v>12</v>
      </c>
      <c r="J34" s="20" t="s">
        <v>58</v>
      </c>
      <c r="K34" s="20" t="s">
        <v>59</v>
      </c>
      <c r="L34" s="20" t="s">
        <v>60</v>
      </c>
      <c r="M34" s="20" t="s">
        <v>61</v>
      </c>
      <c r="N34" s="25" t="s">
        <v>12</v>
      </c>
      <c r="O34" s="20" t="s">
        <v>58</v>
      </c>
      <c r="P34" s="20" t="s">
        <v>59</v>
      </c>
      <c r="Q34" s="20" t="s">
        <v>60</v>
      </c>
      <c r="R34" s="20" t="s">
        <v>61</v>
      </c>
      <c r="S34" s="25" t="s">
        <v>12</v>
      </c>
      <c r="T34" s="20" t="s">
        <v>58</v>
      </c>
      <c r="U34" s="20" t="s">
        <v>59</v>
      </c>
      <c r="V34" s="20" t="s">
        <v>60</v>
      </c>
      <c r="W34" s="20" t="s">
        <v>61</v>
      </c>
      <c r="X34" s="25" t="s">
        <v>12</v>
      </c>
      <c r="Y34" s="20" t="s">
        <v>58</v>
      </c>
      <c r="Z34" s="20" t="s">
        <v>59</v>
      </c>
      <c r="AA34" s="20" t="s">
        <v>60</v>
      </c>
      <c r="AB34" s="20" t="s">
        <v>61</v>
      </c>
      <c r="AC34" s="25" t="s">
        <v>12</v>
      </c>
      <c r="AD34" s="20" t="s">
        <v>58</v>
      </c>
      <c r="AE34" s="20" t="s">
        <v>59</v>
      </c>
      <c r="AF34" s="20" t="s">
        <v>60</v>
      </c>
      <c r="AG34" s="20" t="s">
        <v>61</v>
      </c>
      <c r="AH34" s="25" t="s">
        <v>12</v>
      </c>
      <c r="AI34" s="20" t="s">
        <v>58</v>
      </c>
      <c r="AJ34" s="20" t="s">
        <v>59</v>
      </c>
      <c r="AK34" s="20" t="s">
        <v>60</v>
      </c>
      <c r="AL34" s="20" t="s">
        <v>61</v>
      </c>
      <c r="AM34" s="25" t="s">
        <v>12</v>
      </c>
      <c r="AN34" s="20" t="s">
        <v>58</v>
      </c>
      <c r="AO34" s="20" t="s">
        <v>59</v>
      </c>
      <c r="AP34" s="20" t="s">
        <v>60</v>
      </c>
      <c r="AQ34" s="20" t="s">
        <v>61</v>
      </c>
      <c r="AR34" s="25" t="s">
        <v>12</v>
      </c>
      <c r="AS34" s="20" t="s">
        <v>58</v>
      </c>
      <c r="AT34" s="20" t="s">
        <v>59</v>
      </c>
      <c r="AU34" s="20" t="s">
        <v>60</v>
      </c>
      <c r="AV34" s="20" t="s">
        <v>61</v>
      </c>
      <c r="AW34" s="25" t="s">
        <v>12</v>
      </c>
      <c r="AX34" s="20" t="s">
        <v>58</v>
      </c>
      <c r="AY34" s="20" t="s">
        <v>59</v>
      </c>
      <c r="AZ34" s="20" t="s">
        <v>60</v>
      </c>
      <c r="BA34" s="20" t="s">
        <v>61</v>
      </c>
    </row>
    <row r="35" spans="1:53" ht="12">
      <c r="A35" s="23"/>
      <c r="B35" s="23"/>
      <c r="C35" s="3"/>
      <c r="D35" s="29"/>
      <c r="E35" s="29"/>
      <c r="F35" s="29"/>
      <c r="G35" s="29"/>
      <c r="H35" s="29"/>
      <c r="I35" s="30"/>
      <c r="J35" s="30"/>
      <c r="K35" s="30"/>
      <c r="L35" s="30"/>
      <c r="M35" s="30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0"/>
      <c r="Y35" s="30"/>
      <c r="Z35" s="30"/>
      <c r="AA35" s="30"/>
      <c r="AB35" s="30"/>
      <c r="AC35" s="22"/>
      <c r="AD35" s="22"/>
      <c r="AE35" s="22"/>
      <c r="AF35" s="22"/>
      <c r="AG35" s="22"/>
      <c r="AH35" s="30"/>
      <c r="AI35" s="30"/>
      <c r="AJ35" s="30"/>
      <c r="AK35" s="30"/>
      <c r="AL35" s="30"/>
      <c r="AM35" s="22"/>
      <c r="AN35" s="22"/>
      <c r="AO35" s="22"/>
      <c r="AP35" s="22"/>
      <c r="AQ35" s="22"/>
      <c r="AR35" s="30"/>
      <c r="AS35" s="30"/>
      <c r="AT35" s="30"/>
      <c r="AU35" s="30"/>
      <c r="AV35" s="30"/>
      <c r="AW35" s="22"/>
      <c r="AX35" s="22"/>
      <c r="AY35" s="22"/>
      <c r="AZ35" s="22"/>
      <c r="BA35" s="22"/>
    </row>
    <row r="36" spans="1:53" ht="12">
      <c r="A36" s="23">
        <v>3100</v>
      </c>
      <c r="B36" s="23">
        <v>3100</v>
      </c>
      <c r="C36" s="3" t="s">
        <v>64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</row>
    <row r="37" spans="1:53" ht="12">
      <c r="A37" s="23">
        <v>3120</v>
      </c>
      <c r="B37" s="23">
        <v>3120</v>
      </c>
      <c r="C37" s="3" t="s">
        <v>65</v>
      </c>
      <c r="D37" s="29">
        <v>918376.5</v>
      </c>
      <c r="E37" s="29">
        <v>57500</v>
      </c>
      <c r="F37" s="29">
        <v>527500</v>
      </c>
      <c r="G37" s="29">
        <v>692500</v>
      </c>
      <c r="H37" s="29">
        <v>865000</v>
      </c>
      <c r="I37" s="30">
        <v>237699.5</v>
      </c>
      <c r="J37" s="30">
        <v>0</v>
      </c>
      <c r="K37" s="30">
        <v>50000</v>
      </c>
      <c r="L37" s="30">
        <v>70000</v>
      </c>
      <c r="M37" s="30">
        <v>75000</v>
      </c>
      <c r="N37" s="22">
        <v>130875</v>
      </c>
      <c r="O37" s="22">
        <v>0</v>
      </c>
      <c r="P37" s="22">
        <v>100000</v>
      </c>
      <c r="Q37" s="22">
        <v>200000</v>
      </c>
      <c r="R37" s="22">
        <v>300000</v>
      </c>
      <c r="S37" s="22">
        <v>334700</v>
      </c>
      <c r="T37" s="22">
        <v>0</v>
      </c>
      <c r="U37" s="22">
        <v>320000</v>
      </c>
      <c r="V37" s="22">
        <v>320000</v>
      </c>
      <c r="W37" s="22">
        <v>320000</v>
      </c>
      <c r="X37" s="30">
        <v>38750</v>
      </c>
      <c r="Y37" s="30">
        <v>0</v>
      </c>
      <c r="Z37" s="30">
        <v>0</v>
      </c>
      <c r="AA37" s="30">
        <v>30000</v>
      </c>
      <c r="AB37" s="30">
        <v>40000</v>
      </c>
      <c r="AC37" s="22">
        <v>85000</v>
      </c>
      <c r="AD37" s="22">
        <v>20000</v>
      </c>
      <c r="AE37" s="22">
        <v>20000</v>
      </c>
      <c r="AF37" s="22">
        <v>20000</v>
      </c>
      <c r="AG37" s="22">
        <v>40000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22">
        <v>91352</v>
      </c>
      <c r="AX37" s="22">
        <v>37500</v>
      </c>
      <c r="AY37" s="22">
        <v>37500</v>
      </c>
      <c r="AZ37" s="22">
        <v>52500</v>
      </c>
      <c r="BA37" s="22">
        <v>90000</v>
      </c>
    </row>
    <row r="38" spans="1:53" ht="12">
      <c r="A38" s="23">
        <v>3125</v>
      </c>
      <c r="B38" s="23">
        <v>3125</v>
      </c>
      <c r="C38" s="3" t="s">
        <v>66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</row>
    <row r="39" spans="1:53" ht="12">
      <c r="A39" s="23">
        <v>3130</v>
      </c>
      <c r="B39" s="23">
        <v>3130</v>
      </c>
      <c r="C39" s="3" t="s">
        <v>67</v>
      </c>
      <c r="D39" s="29">
        <v>1249282.6099999999</v>
      </c>
      <c r="E39" s="29">
        <v>241500</v>
      </c>
      <c r="F39" s="29">
        <v>744000</v>
      </c>
      <c r="G39" s="29">
        <v>844500</v>
      </c>
      <c r="H39" s="29">
        <v>1236000</v>
      </c>
      <c r="I39" s="30">
        <v>981839.22</v>
      </c>
      <c r="J39" s="30">
        <v>200000</v>
      </c>
      <c r="K39" s="30">
        <v>700000</v>
      </c>
      <c r="L39" s="30">
        <v>800000</v>
      </c>
      <c r="M39" s="30">
        <v>1000000</v>
      </c>
      <c r="N39" s="22">
        <v>61000</v>
      </c>
      <c r="O39" s="22">
        <v>0</v>
      </c>
      <c r="P39" s="22">
        <v>0</v>
      </c>
      <c r="Q39" s="22">
        <v>0</v>
      </c>
      <c r="R39" s="22">
        <v>0</v>
      </c>
      <c r="S39" s="22">
        <v>59487</v>
      </c>
      <c r="T39" s="22">
        <v>0</v>
      </c>
      <c r="U39" s="22">
        <v>0</v>
      </c>
      <c r="V39" s="22">
        <v>0</v>
      </c>
      <c r="W39" s="22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22">
        <v>143397.39</v>
      </c>
      <c r="AD39" s="22">
        <v>40000</v>
      </c>
      <c r="AE39" s="22">
        <v>40000</v>
      </c>
      <c r="AF39" s="22">
        <v>40000</v>
      </c>
      <c r="AG39" s="22">
        <v>230000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22">
        <v>0</v>
      </c>
      <c r="AN39" s="22">
        <v>0</v>
      </c>
      <c r="AO39" s="22">
        <v>2000</v>
      </c>
      <c r="AP39" s="22">
        <v>2000</v>
      </c>
      <c r="AQ39" s="22">
        <v>2000</v>
      </c>
      <c r="AR39" s="30">
        <v>400</v>
      </c>
      <c r="AS39" s="30">
        <v>0</v>
      </c>
      <c r="AT39" s="30">
        <v>0</v>
      </c>
      <c r="AU39" s="30">
        <v>0</v>
      </c>
      <c r="AV39" s="30">
        <v>0</v>
      </c>
      <c r="AW39" s="22">
        <v>3159</v>
      </c>
      <c r="AX39" s="22">
        <v>1500</v>
      </c>
      <c r="AY39" s="22">
        <v>2000</v>
      </c>
      <c r="AZ39" s="22">
        <v>2500</v>
      </c>
      <c r="BA39" s="22">
        <v>4000</v>
      </c>
    </row>
    <row r="40" spans="1:53" ht="12">
      <c r="A40" s="23">
        <v>3200</v>
      </c>
      <c r="B40" s="23">
        <v>3200</v>
      </c>
      <c r="C40" s="3" t="s">
        <v>68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</row>
    <row r="41" spans="1:53" ht="12">
      <c r="A41" s="23">
        <v>3210</v>
      </c>
      <c r="B41" s="23">
        <v>3210</v>
      </c>
      <c r="C41" s="3" t="s">
        <v>69</v>
      </c>
      <c r="D41" s="29">
        <v>6423659.71</v>
      </c>
      <c r="E41" s="29">
        <v>1151867</v>
      </c>
      <c r="F41" s="29">
        <v>3406067</v>
      </c>
      <c r="G41" s="29">
        <v>3814467</v>
      </c>
      <c r="H41" s="29">
        <v>6821645</v>
      </c>
      <c r="I41" s="30">
        <v>279751</v>
      </c>
      <c r="J41" s="30">
        <v>30000</v>
      </c>
      <c r="K41" s="30">
        <v>30000</v>
      </c>
      <c r="L41" s="30">
        <v>150000</v>
      </c>
      <c r="M41" s="30">
        <v>300000</v>
      </c>
      <c r="N41" s="22">
        <v>3959474.7</v>
      </c>
      <c r="O41" s="22">
        <v>0</v>
      </c>
      <c r="P41" s="22">
        <v>2000000</v>
      </c>
      <c r="Q41" s="22">
        <v>2000000</v>
      </c>
      <c r="R41" s="22">
        <v>4200000</v>
      </c>
      <c r="S41" s="22">
        <v>148500</v>
      </c>
      <c r="T41" s="22">
        <v>0</v>
      </c>
      <c r="U41" s="22">
        <v>160000</v>
      </c>
      <c r="V41" s="22">
        <v>160000</v>
      </c>
      <c r="W41" s="22">
        <v>160000</v>
      </c>
      <c r="X41" s="30">
        <v>925076</v>
      </c>
      <c r="Y41" s="30">
        <v>555200</v>
      </c>
      <c r="Z41" s="30">
        <v>555200</v>
      </c>
      <c r="AA41" s="30">
        <v>832800</v>
      </c>
      <c r="AB41" s="30">
        <v>1110400</v>
      </c>
      <c r="AC41" s="22">
        <v>586221</v>
      </c>
      <c r="AD41" s="22">
        <v>306000</v>
      </c>
      <c r="AE41" s="22">
        <v>306000</v>
      </c>
      <c r="AF41" s="22">
        <v>306000</v>
      </c>
      <c r="AG41" s="22">
        <v>510000</v>
      </c>
      <c r="AH41" s="30">
        <v>4200</v>
      </c>
      <c r="AI41" s="30">
        <v>4800</v>
      </c>
      <c r="AJ41" s="30">
        <v>4800</v>
      </c>
      <c r="AK41" s="30">
        <v>4800</v>
      </c>
      <c r="AL41" s="30">
        <v>4800</v>
      </c>
      <c r="AM41" s="22">
        <v>31382</v>
      </c>
      <c r="AN41" s="22">
        <v>0</v>
      </c>
      <c r="AO41" s="22">
        <v>31000</v>
      </c>
      <c r="AP41" s="22">
        <v>34000</v>
      </c>
      <c r="AQ41" s="22">
        <v>34000</v>
      </c>
      <c r="AR41" s="30">
        <v>19800</v>
      </c>
      <c r="AS41" s="30">
        <v>15000</v>
      </c>
      <c r="AT41" s="30">
        <v>15000</v>
      </c>
      <c r="AU41" s="30">
        <v>15000</v>
      </c>
      <c r="AV41" s="30">
        <v>30000</v>
      </c>
      <c r="AW41" s="22">
        <v>469255.01</v>
      </c>
      <c r="AX41" s="22">
        <v>240867</v>
      </c>
      <c r="AY41" s="22">
        <v>304067</v>
      </c>
      <c r="AZ41" s="22">
        <v>311867</v>
      </c>
      <c r="BA41" s="22">
        <v>472445</v>
      </c>
    </row>
    <row r="42" spans="1:53" ht="12">
      <c r="A42" s="23">
        <v>3211</v>
      </c>
      <c r="B42" s="23">
        <v>3211</v>
      </c>
      <c r="C42" s="3" t="s">
        <v>69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</row>
    <row r="43" spans="1:53" ht="12">
      <c r="A43" s="23">
        <v>3215</v>
      </c>
      <c r="B43" s="23">
        <v>3215</v>
      </c>
      <c r="C43" s="3" t="s">
        <v>70</v>
      </c>
      <c r="D43" s="29">
        <v>906664</v>
      </c>
      <c r="E43" s="29">
        <v>1000000</v>
      </c>
      <c r="F43" s="29">
        <v>1250000</v>
      </c>
      <c r="G43" s="29">
        <v>1250000</v>
      </c>
      <c r="H43" s="29">
        <v>1250000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22">
        <v>906664</v>
      </c>
      <c r="O43" s="22">
        <v>1000000</v>
      </c>
      <c r="P43" s="22">
        <v>1250000</v>
      </c>
      <c r="Q43" s="22">
        <v>1250000</v>
      </c>
      <c r="R43" s="22">
        <v>1250000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</row>
    <row r="44" spans="1:53" ht="12">
      <c r="A44" s="23">
        <v>3217</v>
      </c>
      <c r="B44" s="23">
        <v>3217</v>
      </c>
      <c r="C44" s="3" t="s">
        <v>71</v>
      </c>
      <c r="D44" s="29">
        <v>2876668.5</v>
      </c>
      <c r="E44" s="29">
        <v>700000</v>
      </c>
      <c r="F44" s="29">
        <v>1400000</v>
      </c>
      <c r="G44" s="29">
        <v>2200000</v>
      </c>
      <c r="H44" s="29">
        <v>2900000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22">
        <v>2876668.5</v>
      </c>
      <c r="O44" s="22">
        <v>700000</v>
      </c>
      <c r="P44" s="22">
        <v>1400000</v>
      </c>
      <c r="Q44" s="22">
        <v>2200000</v>
      </c>
      <c r="R44" s="22">
        <v>2900000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</row>
    <row r="45" spans="1:53" ht="12">
      <c r="A45" s="23">
        <v>3218</v>
      </c>
      <c r="B45" s="23">
        <v>3218</v>
      </c>
      <c r="C45" s="3" t="s">
        <v>72</v>
      </c>
      <c r="D45" s="29">
        <v>1111033.5</v>
      </c>
      <c r="E45" s="29">
        <v>100000</v>
      </c>
      <c r="F45" s="29">
        <v>700000</v>
      </c>
      <c r="G45" s="29">
        <v>1300000</v>
      </c>
      <c r="H45" s="29">
        <v>1400000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22">
        <v>1111033.5</v>
      </c>
      <c r="O45" s="22">
        <v>100000</v>
      </c>
      <c r="P45" s="22">
        <v>700000</v>
      </c>
      <c r="Q45" s="22">
        <v>1300000</v>
      </c>
      <c r="R45" s="22">
        <v>1400000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</row>
    <row r="46" spans="1:53" ht="12">
      <c r="A46" s="23">
        <v>3220</v>
      </c>
      <c r="B46" s="23">
        <v>3220</v>
      </c>
      <c r="C46" s="3" t="s">
        <v>73</v>
      </c>
      <c r="D46" s="29">
        <v>1131269</v>
      </c>
      <c r="E46" s="29">
        <v>1000000</v>
      </c>
      <c r="F46" s="29">
        <v>1100000</v>
      </c>
      <c r="G46" s="29">
        <v>1100000</v>
      </c>
      <c r="H46" s="29">
        <v>1100000</v>
      </c>
      <c r="I46" s="30">
        <v>1131269</v>
      </c>
      <c r="J46" s="30">
        <v>1000000</v>
      </c>
      <c r="K46" s="30">
        <v>1100000</v>
      </c>
      <c r="L46" s="30">
        <v>1100000</v>
      </c>
      <c r="M46" s="30">
        <v>1100000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</row>
    <row r="47" spans="1:53" ht="12">
      <c r="A47" s="23">
        <v>3320</v>
      </c>
      <c r="B47" s="23">
        <v>3320</v>
      </c>
      <c r="C47" s="3" t="s">
        <v>74</v>
      </c>
      <c r="D47" s="29">
        <v>461279</v>
      </c>
      <c r="E47" s="29">
        <v>59000</v>
      </c>
      <c r="F47" s="29">
        <v>459000</v>
      </c>
      <c r="G47" s="29">
        <v>759000</v>
      </c>
      <c r="H47" s="29">
        <v>759000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22">
        <v>376555</v>
      </c>
      <c r="O47" s="22">
        <v>0</v>
      </c>
      <c r="P47" s="22">
        <v>400000</v>
      </c>
      <c r="Q47" s="22">
        <v>700000</v>
      </c>
      <c r="R47" s="22">
        <v>700000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22">
        <v>38919</v>
      </c>
      <c r="AD47" s="22">
        <v>0</v>
      </c>
      <c r="AE47" s="22">
        <v>0</v>
      </c>
      <c r="AF47" s="22">
        <v>0</v>
      </c>
      <c r="AG47" s="22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22">
        <v>45805</v>
      </c>
      <c r="AX47" s="22">
        <v>59000</v>
      </c>
      <c r="AY47" s="22">
        <v>59000</v>
      </c>
      <c r="AZ47" s="22">
        <v>59000</v>
      </c>
      <c r="BA47" s="22">
        <v>59000</v>
      </c>
    </row>
    <row r="48" spans="1:53" ht="12">
      <c r="A48" s="23">
        <v>3321</v>
      </c>
      <c r="B48" s="23">
        <v>3321</v>
      </c>
      <c r="C48" s="3" t="s">
        <v>75</v>
      </c>
      <c r="D48" s="29">
        <v>146533.21000000002</v>
      </c>
      <c r="E48" s="29">
        <v>90000</v>
      </c>
      <c r="F48" s="29">
        <v>170000</v>
      </c>
      <c r="G48" s="29">
        <v>240000</v>
      </c>
      <c r="H48" s="29">
        <v>307000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78310.27</v>
      </c>
      <c r="T48" s="22">
        <v>30000</v>
      </c>
      <c r="U48" s="22">
        <v>50000</v>
      </c>
      <c r="V48" s="22">
        <v>60000</v>
      </c>
      <c r="W48" s="22">
        <v>67000</v>
      </c>
      <c r="X48" s="30">
        <v>68222.94</v>
      </c>
      <c r="Y48" s="30">
        <v>60000</v>
      </c>
      <c r="Z48" s="30">
        <v>120000</v>
      </c>
      <c r="AA48" s="30">
        <v>180000</v>
      </c>
      <c r="AB48" s="30">
        <v>240000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30">
        <v>0</v>
      </c>
      <c r="AS48" s="30">
        <v>0</v>
      </c>
      <c r="AT48" s="30">
        <v>0</v>
      </c>
      <c r="AU48" s="30">
        <v>0</v>
      </c>
      <c r="AV48" s="30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</row>
    <row r="49" spans="1:53" ht="12">
      <c r="A49" s="23">
        <v>3325</v>
      </c>
      <c r="B49" s="23">
        <v>3325</v>
      </c>
      <c r="C49" s="3" t="s">
        <v>22</v>
      </c>
      <c r="D49" s="29">
        <v>468255.7</v>
      </c>
      <c r="E49" s="29">
        <v>100400</v>
      </c>
      <c r="F49" s="29">
        <v>100400</v>
      </c>
      <c r="G49" s="29">
        <v>100400</v>
      </c>
      <c r="H49" s="29">
        <v>465400</v>
      </c>
      <c r="I49" s="30">
        <v>0</v>
      </c>
      <c r="J49" s="30">
        <v>0</v>
      </c>
      <c r="K49" s="30">
        <v>0</v>
      </c>
      <c r="L49" s="30">
        <v>0</v>
      </c>
      <c r="M49" s="30">
        <v>40000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166500</v>
      </c>
      <c r="T49" s="22">
        <v>0</v>
      </c>
      <c r="U49" s="22">
        <v>0</v>
      </c>
      <c r="V49" s="22">
        <v>0</v>
      </c>
      <c r="W49" s="22">
        <v>0</v>
      </c>
      <c r="X49" s="30">
        <v>0</v>
      </c>
      <c r="Y49" s="30">
        <v>50000</v>
      </c>
      <c r="Z49" s="30">
        <v>50000</v>
      </c>
      <c r="AA49" s="30">
        <v>50000</v>
      </c>
      <c r="AB49" s="30">
        <v>50000</v>
      </c>
      <c r="AC49" s="22">
        <v>50032</v>
      </c>
      <c r="AD49" s="22">
        <v>50000</v>
      </c>
      <c r="AE49" s="22">
        <v>50000</v>
      </c>
      <c r="AF49" s="22">
        <v>50000</v>
      </c>
      <c r="AG49" s="22">
        <v>50000</v>
      </c>
      <c r="AH49" s="30">
        <v>0</v>
      </c>
      <c r="AI49" s="30">
        <v>400</v>
      </c>
      <c r="AJ49" s="30">
        <v>400</v>
      </c>
      <c r="AK49" s="30">
        <v>400</v>
      </c>
      <c r="AL49" s="30">
        <v>400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22">
        <v>251723.7</v>
      </c>
      <c r="AX49" s="22">
        <v>0</v>
      </c>
      <c r="AY49" s="22">
        <v>0</v>
      </c>
      <c r="AZ49" s="22">
        <v>0</v>
      </c>
      <c r="BA49" s="22">
        <v>325000</v>
      </c>
    </row>
    <row r="50" spans="1:53" ht="12">
      <c r="A50" s="23">
        <v>3350</v>
      </c>
      <c r="B50" s="23">
        <v>3350</v>
      </c>
      <c r="C50" s="3" t="s">
        <v>76</v>
      </c>
      <c r="D50" s="29">
        <v>404878.06</v>
      </c>
      <c r="E50" s="29">
        <v>76000</v>
      </c>
      <c r="F50" s="29">
        <v>130400</v>
      </c>
      <c r="G50" s="29">
        <v>188800</v>
      </c>
      <c r="H50" s="29">
        <v>254800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22">
        <v>67739</v>
      </c>
      <c r="O50" s="22">
        <v>0</v>
      </c>
      <c r="P50" s="22">
        <v>10000</v>
      </c>
      <c r="Q50" s="22">
        <v>25000</v>
      </c>
      <c r="R50" s="22">
        <v>30000</v>
      </c>
      <c r="S50" s="22">
        <v>41285</v>
      </c>
      <c r="T50" s="22">
        <v>1000</v>
      </c>
      <c r="U50" s="22">
        <v>5000</v>
      </c>
      <c r="V50" s="22">
        <v>8000</v>
      </c>
      <c r="W50" s="22">
        <v>9000</v>
      </c>
      <c r="X50" s="30">
        <v>193120.06</v>
      </c>
      <c r="Y50" s="30">
        <v>40000</v>
      </c>
      <c r="Z50" s="30">
        <v>80000</v>
      </c>
      <c r="AA50" s="30">
        <v>120000</v>
      </c>
      <c r="AB50" s="30">
        <v>160000</v>
      </c>
      <c r="AC50" s="22">
        <v>83800</v>
      </c>
      <c r="AD50" s="22">
        <v>0</v>
      </c>
      <c r="AE50" s="22">
        <v>0</v>
      </c>
      <c r="AF50" s="22">
        <v>0</v>
      </c>
      <c r="AG50" s="22">
        <v>20000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22">
        <v>0</v>
      </c>
      <c r="AN50" s="22">
        <v>0</v>
      </c>
      <c r="AO50" s="22">
        <v>400</v>
      </c>
      <c r="AP50" s="22">
        <v>800</v>
      </c>
      <c r="AQ50" s="22">
        <v>800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22">
        <v>18934</v>
      </c>
      <c r="AX50" s="22">
        <v>35000</v>
      </c>
      <c r="AY50" s="22">
        <v>35000</v>
      </c>
      <c r="AZ50" s="22">
        <v>35000</v>
      </c>
      <c r="BA50" s="22">
        <v>35000</v>
      </c>
    </row>
    <row r="51" spans="1:53" ht="12">
      <c r="A51" s="23">
        <v>3360</v>
      </c>
      <c r="B51" s="23">
        <v>3360</v>
      </c>
      <c r="C51" s="3" t="s">
        <v>77</v>
      </c>
      <c r="D51" s="29">
        <v>9740</v>
      </c>
      <c r="E51" s="29">
        <v>0</v>
      </c>
      <c r="F51" s="29">
        <v>0</v>
      </c>
      <c r="G51" s="29">
        <v>0</v>
      </c>
      <c r="H51" s="29">
        <v>10000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22">
        <v>9740</v>
      </c>
      <c r="AX51" s="22">
        <v>0</v>
      </c>
      <c r="AY51" s="22">
        <v>0</v>
      </c>
      <c r="AZ51" s="22">
        <v>0</v>
      </c>
      <c r="BA51" s="22">
        <v>10000</v>
      </c>
    </row>
    <row r="52" spans="1:53" ht="12">
      <c r="A52" s="23">
        <v>3440</v>
      </c>
      <c r="B52" s="23">
        <v>3440</v>
      </c>
      <c r="C52" s="3" t="s">
        <v>27</v>
      </c>
      <c r="D52" s="29">
        <v>33093.74</v>
      </c>
      <c r="E52" s="29">
        <v>0</v>
      </c>
      <c r="F52" s="29">
        <v>0</v>
      </c>
      <c r="G52" s="29">
        <v>0</v>
      </c>
      <c r="H52" s="29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22">
        <v>33093.74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</row>
    <row r="53" spans="1:53" ht="12">
      <c r="A53" s="23">
        <v>3500</v>
      </c>
      <c r="B53" s="23">
        <v>3500</v>
      </c>
      <c r="C53" s="3" t="s">
        <v>23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</row>
    <row r="54" spans="1:53" ht="12">
      <c r="A54" s="23">
        <v>3605</v>
      </c>
      <c r="B54" s="23">
        <v>3605</v>
      </c>
      <c r="C54" s="3" t="s">
        <v>78</v>
      </c>
      <c r="D54" s="29">
        <v>15000</v>
      </c>
      <c r="E54" s="29">
        <v>10400</v>
      </c>
      <c r="F54" s="29">
        <v>20400</v>
      </c>
      <c r="G54" s="29">
        <v>20400</v>
      </c>
      <c r="H54" s="29">
        <v>20400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22">
        <v>15000</v>
      </c>
      <c r="O54" s="22">
        <v>10000</v>
      </c>
      <c r="P54" s="22">
        <v>20000</v>
      </c>
      <c r="Q54" s="22">
        <v>20000</v>
      </c>
      <c r="R54" s="22">
        <v>20000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30">
        <v>0</v>
      </c>
      <c r="AI54" s="30">
        <v>400</v>
      </c>
      <c r="AJ54" s="30">
        <v>400</v>
      </c>
      <c r="AK54" s="30">
        <v>400</v>
      </c>
      <c r="AL54" s="30">
        <v>400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</row>
    <row r="55" spans="1:53" ht="12">
      <c r="A55" s="23">
        <v>3610</v>
      </c>
      <c r="B55" s="23">
        <v>3610</v>
      </c>
      <c r="C55" s="3" t="s">
        <v>79</v>
      </c>
      <c r="D55" s="29">
        <v>132000</v>
      </c>
      <c r="E55" s="29">
        <v>33000</v>
      </c>
      <c r="F55" s="29">
        <v>66000</v>
      </c>
      <c r="G55" s="29">
        <v>99000</v>
      </c>
      <c r="H55" s="29">
        <v>132000</v>
      </c>
      <c r="I55" s="30">
        <v>132000</v>
      </c>
      <c r="J55" s="30">
        <v>33000</v>
      </c>
      <c r="K55" s="30">
        <v>66000</v>
      </c>
      <c r="L55" s="30">
        <v>99000</v>
      </c>
      <c r="M55" s="30">
        <v>132000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</row>
    <row r="56" spans="1:53" ht="12.75">
      <c r="A56" s="23"/>
      <c r="B56" s="23"/>
      <c r="C56" s="14" t="s">
        <v>6</v>
      </c>
      <c r="D56" s="31">
        <f aca="true" t="shared" si="6" ref="D56:BA56">SUM(D36:D55)</f>
        <v>16287733.530000001</v>
      </c>
      <c r="E56" s="31">
        <f t="shared" si="6"/>
        <v>4619667</v>
      </c>
      <c r="F56" s="31">
        <f t="shared" si="6"/>
        <v>10073767</v>
      </c>
      <c r="G56" s="31">
        <f t="shared" si="6"/>
        <v>12609067</v>
      </c>
      <c r="H56" s="31">
        <f t="shared" si="6"/>
        <v>17521245</v>
      </c>
      <c r="I56" s="32">
        <f t="shared" si="6"/>
        <v>2762558.7199999997</v>
      </c>
      <c r="J56" s="32">
        <f t="shared" si="6"/>
        <v>1263000</v>
      </c>
      <c r="K56" s="32">
        <f t="shared" si="6"/>
        <v>1946000</v>
      </c>
      <c r="L56" s="32">
        <f t="shared" si="6"/>
        <v>2219000</v>
      </c>
      <c r="M56" s="32">
        <f t="shared" si="6"/>
        <v>2647000</v>
      </c>
      <c r="N56" s="15">
        <f t="shared" si="6"/>
        <v>9538103.44</v>
      </c>
      <c r="O56" s="15">
        <f t="shared" si="6"/>
        <v>1810000</v>
      </c>
      <c r="P56" s="15">
        <f t="shared" si="6"/>
        <v>5880000</v>
      </c>
      <c r="Q56" s="15">
        <f t="shared" si="6"/>
        <v>7695000</v>
      </c>
      <c r="R56" s="15">
        <f t="shared" si="6"/>
        <v>10800000</v>
      </c>
      <c r="S56" s="15">
        <f>SUM(S36:S55)</f>
        <v>828782.27</v>
      </c>
      <c r="T56" s="15">
        <f>SUM(T36:T55)</f>
        <v>31000</v>
      </c>
      <c r="U56" s="15">
        <f>SUM(U36:U55)</f>
        <v>535000</v>
      </c>
      <c r="V56" s="15">
        <f>SUM(V36:V55)</f>
        <v>548000</v>
      </c>
      <c r="W56" s="15">
        <f>SUM(W36:W55)</f>
        <v>556000</v>
      </c>
      <c r="X56" s="32">
        <f t="shared" si="6"/>
        <v>1225169</v>
      </c>
      <c r="Y56" s="32">
        <f t="shared" si="6"/>
        <v>705200</v>
      </c>
      <c r="Z56" s="32">
        <f t="shared" si="6"/>
        <v>805200</v>
      </c>
      <c r="AA56" s="32">
        <f t="shared" si="6"/>
        <v>1212800</v>
      </c>
      <c r="AB56" s="32">
        <f t="shared" si="6"/>
        <v>1600400</v>
      </c>
      <c r="AC56" s="15">
        <f t="shared" si="6"/>
        <v>987369.39</v>
      </c>
      <c r="AD56" s="15">
        <f t="shared" si="6"/>
        <v>416000</v>
      </c>
      <c r="AE56" s="15">
        <f t="shared" si="6"/>
        <v>416000</v>
      </c>
      <c r="AF56" s="15">
        <f t="shared" si="6"/>
        <v>416000</v>
      </c>
      <c r="AG56" s="15">
        <f t="shared" si="6"/>
        <v>850000</v>
      </c>
      <c r="AH56" s="32">
        <f t="shared" si="6"/>
        <v>4200</v>
      </c>
      <c r="AI56" s="32">
        <f t="shared" si="6"/>
        <v>5600</v>
      </c>
      <c r="AJ56" s="32">
        <f t="shared" si="6"/>
        <v>5600</v>
      </c>
      <c r="AK56" s="32">
        <f t="shared" si="6"/>
        <v>5600</v>
      </c>
      <c r="AL56" s="32">
        <f t="shared" si="6"/>
        <v>5600</v>
      </c>
      <c r="AM56" s="15">
        <f t="shared" si="6"/>
        <v>31382</v>
      </c>
      <c r="AN56" s="15">
        <f t="shared" si="6"/>
        <v>0</v>
      </c>
      <c r="AO56" s="15">
        <f t="shared" si="6"/>
        <v>33400</v>
      </c>
      <c r="AP56" s="15">
        <f t="shared" si="6"/>
        <v>36800</v>
      </c>
      <c r="AQ56" s="15">
        <f t="shared" si="6"/>
        <v>36800</v>
      </c>
      <c r="AR56" s="32">
        <f t="shared" si="6"/>
        <v>20200</v>
      </c>
      <c r="AS56" s="32">
        <f t="shared" si="6"/>
        <v>15000</v>
      </c>
      <c r="AT56" s="32">
        <f t="shared" si="6"/>
        <v>15000</v>
      </c>
      <c r="AU56" s="32">
        <f t="shared" si="6"/>
        <v>15000</v>
      </c>
      <c r="AV56" s="32">
        <f t="shared" si="6"/>
        <v>30000</v>
      </c>
      <c r="AW56" s="15">
        <f t="shared" si="6"/>
        <v>889968.71</v>
      </c>
      <c r="AX56" s="15">
        <f t="shared" si="6"/>
        <v>373867</v>
      </c>
      <c r="AY56" s="15">
        <f t="shared" si="6"/>
        <v>437567</v>
      </c>
      <c r="AZ56" s="15">
        <f t="shared" si="6"/>
        <v>460867</v>
      </c>
      <c r="BA56" s="15">
        <f t="shared" si="6"/>
        <v>995445</v>
      </c>
    </row>
    <row r="57" spans="1:53" ht="12">
      <c r="A57" s="23"/>
      <c r="B57" s="23"/>
      <c r="C57" s="3"/>
      <c r="D57" s="29"/>
      <c r="E57" s="29"/>
      <c r="F57" s="29"/>
      <c r="G57" s="29"/>
      <c r="H57" s="29"/>
      <c r="I57" s="30"/>
      <c r="J57" s="30"/>
      <c r="K57" s="30"/>
      <c r="L57" s="30"/>
      <c r="M57" s="30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30"/>
      <c r="Y57" s="30"/>
      <c r="Z57" s="30"/>
      <c r="AA57" s="30"/>
      <c r="AB57" s="30"/>
      <c r="AC57" s="22"/>
      <c r="AD57" s="22"/>
      <c r="AE57" s="22"/>
      <c r="AF57" s="22"/>
      <c r="AG57" s="22"/>
      <c r="AH57" s="30"/>
      <c r="AI57" s="30"/>
      <c r="AJ57" s="30"/>
      <c r="AK57" s="30"/>
      <c r="AL57" s="30"/>
      <c r="AM57" s="22"/>
      <c r="AN57" s="22"/>
      <c r="AO57" s="22"/>
      <c r="AP57" s="22"/>
      <c r="AQ57" s="22"/>
      <c r="AR57" s="30"/>
      <c r="AS57" s="30"/>
      <c r="AT57" s="30"/>
      <c r="AU57" s="30"/>
      <c r="AV57" s="30"/>
      <c r="AW57" s="22"/>
      <c r="AX57" s="22"/>
      <c r="AY57" s="22"/>
      <c r="AZ57" s="22"/>
      <c r="BA57" s="22"/>
    </row>
    <row r="58" spans="1:53" ht="12">
      <c r="A58" s="23">
        <v>3240</v>
      </c>
      <c r="B58" s="23">
        <v>3240</v>
      </c>
      <c r="C58" s="3" t="s">
        <v>182</v>
      </c>
      <c r="D58" s="29">
        <v>3946342.41</v>
      </c>
      <c r="E58" s="29">
        <v>536000</v>
      </c>
      <c r="F58" s="29">
        <v>972000</v>
      </c>
      <c r="G58" s="29">
        <v>1218000</v>
      </c>
      <c r="H58" s="29">
        <v>1874000</v>
      </c>
      <c r="I58" s="30">
        <v>1170833.62</v>
      </c>
      <c r="J58" s="30">
        <v>430000</v>
      </c>
      <c r="K58" s="30">
        <v>570000</v>
      </c>
      <c r="L58" s="30">
        <v>710000</v>
      </c>
      <c r="M58" s="30">
        <v>830000</v>
      </c>
      <c r="N58" s="22">
        <v>-353477.04</v>
      </c>
      <c r="O58" s="22">
        <v>0</v>
      </c>
      <c r="P58" s="22">
        <v>0</v>
      </c>
      <c r="Q58" s="22">
        <v>0</v>
      </c>
      <c r="R58" s="22">
        <v>390000</v>
      </c>
      <c r="S58" s="22">
        <v>2093538.8</v>
      </c>
      <c r="T58" s="22">
        <v>100000</v>
      </c>
      <c r="U58" s="22">
        <v>300000</v>
      </c>
      <c r="V58" s="22">
        <v>400000</v>
      </c>
      <c r="W58" s="22">
        <v>540000</v>
      </c>
      <c r="X58" s="30">
        <v>200227.05</v>
      </c>
      <c r="Y58" s="30">
        <v>0</v>
      </c>
      <c r="Z58" s="30">
        <v>90000</v>
      </c>
      <c r="AA58" s="30">
        <v>90000</v>
      </c>
      <c r="AB58" s="30">
        <v>90000</v>
      </c>
      <c r="AC58" s="22">
        <v>647722.59</v>
      </c>
      <c r="AD58" s="22">
        <v>0</v>
      </c>
      <c r="AE58" s="22">
        <v>0</v>
      </c>
      <c r="AF58" s="22">
        <v>0</v>
      </c>
      <c r="AG58" s="22">
        <v>0</v>
      </c>
      <c r="AH58" s="30">
        <v>147758.87</v>
      </c>
      <c r="AI58" s="30">
        <v>6000</v>
      </c>
      <c r="AJ58" s="30">
        <v>12000</v>
      </c>
      <c r="AK58" s="30">
        <v>18000</v>
      </c>
      <c r="AL58" s="30">
        <v>24000</v>
      </c>
      <c r="AM58" s="22">
        <v>9115</v>
      </c>
      <c r="AN58" s="22">
        <v>0</v>
      </c>
      <c r="AO58" s="22">
        <v>0</v>
      </c>
      <c r="AP58" s="22">
        <v>0</v>
      </c>
      <c r="AQ58" s="22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22">
        <v>30623.52</v>
      </c>
      <c r="AX58" s="22">
        <v>0</v>
      </c>
      <c r="AY58" s="22">
        <v>0</v>
      </c>
      <c r="AZ58" s="22">
        <v>0</v>
      </c>
      <c r="BA58" s="22">
        <v>0</v>
      </c>
    </row>
    <row r="59" spans="1:53" ht="12">
      <c r="A59" s="23">
        <v>3441</v>
      </c>
      <c r="B59" s="23">
        <v>3441</v>
      </c>
      <c r="C59" s="3" t="s">
        <v>80</v>
      </c>
      <c r="D59" s="29">
        <v>1315262</v>
      </c>
      <c r="E59" s="29">
        <v>1000</v>
      </c>
      <c r="F59" s="29">
        <v>101000</v>
      </c>
      <c r="G59" s="29">
        <v>186000</v>
      </c>
      <c r="H59" s="29">
        <v>1087792</v>
      </c>
      <c r="I59" s="30">
        <v>324051</v>
      </c>
      <c r="J59" s="30">
        <v>0</v>
      </c>
      <c r="K59" s="30">
        <v>0</v>
      </c>
      <c r="L59" s="30">
        <v>0</v>
      </c>
      <c r="M59" s="30">
        <v>200000</v>
      </c>
      <c r="N59" s="22">
        <v>604881</v>
      </c>
      <c r="O59" s="22">
        <v>0</v>
      </c>
      <c r="P59" s="22">
        <v>0</v>
      </c>
      <c r="Q59" s="22">
        <v>0</v>
      </c>
      <c r="R59" s="22">
        <v>450000</v>
      </c>
      <c r="S59" s="22">
        <v>92882</v>
      </c>
      <c r="T59" s="22">
        <v>0</v>
      </c>
      <c r="U59" s="22">
        <v>100000</v>
      </c>
      <c r="V59" s="22">
        <v>185000</v>
      </c>
      <c r="W59" s="22">
        <v>185000</v>
      </c>
      <c r="X59" s="30">
        <v>160086</v>
      </c>
      <c r="Y59" s="30">
        <v>0</v>
      </c>
      <c r="Z59" s="30">
        <v>0</v>
      </c>
      <c r="AA59" s="30">
        <v>0</v>
      </c>
      <c r="AB59" s="30">
        <v>92792</v>
      </c>
      <c r="AC59" s="22">
        <v>59516</v>
      </c>
      <c r="AD59" s="22">
        <v>0</v>
      </c>
      <c r="AE59" s="22">
        <v>0</v>
      </c>
      <c r="AF59" s="22">
        <v>0</v>
      </c>
      <c r="AG59" s="22">
        <v>100000</v>
      </c>
      <c r="AH59" s="30">
        <v>1227</v>
      </c>
      <c r="AI59" s="30">
        <v>1000</v>
      </c>
      <c r="AJ59" s="30">
        <v>1000</v>
      </c>
      <c r="AK59" s="30">
        <v>1000</v>
      </c>
      <c r="AL59" s="30">
        <v>1000</v>
      </c>
      <c r="AM59" s="22">
        <v>1980</v>
      </c>
      <c r="AN59" s="22">
        <v>0</v>
      </c>
      <c r="AO59" s="22">
        <v>0</v>
      </c>
      <c r="AP59" s="22">
        <v>0</v>
      </c>
      <c r="AQ59" s="22">
        <v>0</v>
      </c>
      <c r="AR59" s="30">
        <v>1236</v>
      </c>
      <c r="AS59" s="30">
        <v>0</v>
      </c>
      <c r="AT59" s="30">
        <v>0</v>
      </c>
      <c r="AU59" s="30">
        <v>0</v>
      </c>
      <c r="AV59" s="30">
        <v>2000</v>
      </c>
      <c r="AW59" s="22">
        <v>69403</v>
      </c>
      <c r="AX59" s="22">
        <v>0</v>
      </c>
      <c r="AY59" s="22">
        <v>0</v>
      </c>
      <c r="AZ59" s="22">
        <v>0</v>
      </c>
      <c r="BA59" s="22">
        <v>57000</v>
      </c>
    </row>
    <row r="60" spans="1:53" ht="12">
      <c r="A60" s="23">
        <v>3461</v>
      </c>
      <c r="B60" s="23">
        <v>3461</v>
      </c>
      <c r="C60" s="3" t="s">
        <v>81</v>
      </c>
      <c r="D60" s="29">
        <v>1565357</v>
      </c>
      <c r="E60" s="29">
        <v>15000</v>
      </c>
      <c r="F60" s="29">
        <v>1215000</v>
      </c>
      <c r="G60" s="29">
        <v>2297309</v>
      </c>
      <c r="H60" s="29">
        <v>2297309</v>
      </c>
      <c r="I60" s="30">
        <v>475856</v>
      </c>
      <c r="J60" s="30">
        <v>0</v>
      </c>
      <c r="K60" s="30">
        <v>1200000</v>
      </c>
      <c r="L60" s="30">
        <v>450000</v>
      </c>
      <c r="M60" s="30">
        <v>450000</v>
      </c>
      <c r="N60" s="22">
        <v>555072</v>
      </c>
      <c r="O60" s="22">
        <v>0</v>
      </c>
      <c r="P60" s="22">
        <v>0</v>
      </c>
      <c r="Q60" s="22">
        <v>490000</v>
      </c>
      <c r="R60" s="22">
        <v>490000</v>
      </c>
      <c r="S60" s="22">
        <v>110000</v>
      </c>
      <c r="T60" s="22">
        <v>0</v>
      </c>
      <c r="U60" s="22">
        <v>0</v>
      </c>
      <c r="V60" s="22">
        <v>0</v>
      </c>
      <c r="W60" s="22">
        <v>0</v>
      </c>
      <c r="X60" s="30">
        <v>203343</v>
      </c>
      <c r="Y60" s="30">
        <v>0</v>
      </c>
      <c r="Z60" s="30">
        <v>0</v>
      </c>
      <c r="AA60" s="30">
        <v>153096</v>
      </c>
      <c r="AB60" s="30">
        <v>153096</v>
      </c>
      <c r="AC60" s="22">
        <v>59461</v>
      </c>
      <c r="AD60" s="22">
        <v>0</v>
      </c>
      <c r="AE60" s="22">
        <v>0</v>
      </c>
      <c r="AF60" s="22">
        <v>1067000</v>
      </c>
      <c r="AG60" s="22">
        <v>1067000</v>
      </c>
      <c r="AH60" s="30">
        <v>15038</v>
      </c>
      <c r="AI60" s="30">
        <v>15000</v>
      </c>
      <c r="AJ60" s="30">
        <v>15000</v>
      </c>
      <c r="AK60" s="30">
        <v>15000</v>
      </c>
      <c r="AL60" s="30">
        <v>15000</v>
      </c>
      <c r="AM60" s="22">
        <v>16741</v>
      </c>
      <c r="AN60" s="22">
        <v>0</v>
      </c>
      <c r="AO60" s="22">
        <v>0</v>
      </c>
      <c r="AP60" s="22">
        <v>13000</v>
      </c>
      <c r="AQ60" s="22">
        <v>13000</v>
      </c>
      <c r="AR60" s="30">
        <v>21252</v>
      </c>
      <c r="AS60" s="30">
        <v>0</v>
      </c>
      <c r="AT60" s="30">
        <v>0</v>
      </c>
      <c r="AU60" s="30">
        <v>19213</v>
      </c>
      <c r="AV60" s="30">
        <v>19213</v>
      </c>
      <c r="AW60" s="22">
        <v>108594</v>
      </c>
      <c r="AX60" s="22">
        <v>0</v>
      </c>
      <c r="AY60" s="22">
        <v>0</v>
      </c>
      <c r="AZ60" s="22">
        <v>90000</v>
      </c>
      <c r="BA60" s="22">
        <v>90000</v>
      </c>
    </row>
    <row r="61" spans="1:53" ht="12">
      <c r="A61" s="23">
        <v>3630</v>
      </c>
      <c r="B61" s="23">
        <v>3630</v>
      </c>
      <c r="C61" s="3" t="s">
        <v>82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</row>
    <row r="62" spans="1:53" ht="12">
      <c r="A62" s="23">
        <v>3800</v>
      </c>
      <c r="B62" s="23">
        <v>3800</v>
      </c>
      <c r="C62" s="3" t="s">
        <v>160</v>
      </c>
      <c r="D62" s="29">
        <v>1842061.58</v>
      </c>
      <c r="E62" s="29">
        <v>0</v>
      </c>
      <c r="F62" s="29">
        <v>0</v>
      </c>
      <c r="G62" s="29">
        <v>0</v>
      </c>
      <c r="H62" s="29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22">
        <v>1209969.26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30">
        <v>626242.32</v>
      </c>
      <c r="Y62" s="30">
        <v>0</v>
      </c>
      <c r="Z62" s="30">
        <v>0</v>
      </c>
      <c r="AA62" s="30">
        <v>0</v>
      </c>
      <c r="AB62" s="30">
        <v>0</v>
      </c>
      <c r="AC62" s="22">
        <v>3450</v>
      </c>
      <c r="AD62" s="22">
        <v>0</v>
      </c>
      <c r="AE62" s="22">
        <v>0</v>
      </c>
      <c r="AF62" s="22">
        <v>0</v>
      </c>
      <c r="AG62" s="22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22">
        <v>2400</v>
      </c>
      <c r="AX62" s="22">
        <v>0</v>
      </c>
      <c r="AY62" s="22">
        <v>0</v>
      </c>
      <c r="AZ62" s="22">
        <v>0</v>
      </c>
      <c r="BA62" s="22">
        <v>0</v>
      </c>
    </row>
    <row r="63" spans="1:53" ht="12">
      <c r="A63" s="23">
        <v>3990</v>
      </c>
      <c r="B63" s="23">
        <v>3990</v>
      </c>
      <c r="C63" s="3" t="s">
        <v>83</v>
      </c>
      <c r="D63" s="29">
        <v>114468.5</v>
      </c>
      <c r="E63" s="29">
        <v>15000</v>
      </c>
      <c r="F63" s="29">
        <v>30000</v>
      </c>
      <c r="G63" s="29">
        <v>45000</v>
      </c>
      <c r="H63" s="29">
        <v>73500</v>
      </c>
      <c r="I63" s="30">
        <v>42885</v>
      </c>
      <c r="J63" s="30">
        <v>15000</v>
      </c>
      <c r="K63" s="30">
        <v>30000</v>
      </c>
      <c r="L63" s="30">
        <v>45000</v>
      </c>
      <c r="M63" s="30">
        <v>60000</v>
      </c>
      <c r="N63" s="22">
        <v>752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30">
        <v>20130</v>
      </c>
      <c r="Y63" s="30">
        <v>0</v>
      </c>
      <c r="Z63" s="30">
        <v>0</v>
      </c>
      <c r="AA63" s="30">
        <v>0</v>
      </c>
      <c r="AB63" s="30">
        <v>13500</v>
      </c>
      <c r="AC63" s="22">
        <v>24481.5</v>
      </c>
      <c r="AD63" s="22">
        <v>0</v>
      </c>
      <c r="AE63" s="22">
        <v>0</v>
      </c>
      <c r="AF63" s="22">
        <v>0</v>
      </c>
      <c r="AG63" s="22">
        <v>0</v>
      </c>
      <c r="AH63" s="30">
        <v>5250</v>
      </c>
      <c r="AI63" s="30">
        <v>0</v>
      </c>
      <c r="AJ63" s="30">
        <v>0</v>
      </c>
      <c r="AK63" s="30">
        <v>0</v>
      </c>
      <c r="AL63" s="30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30">
        <v>10500</v>
      </c>
      <c r="AS63" s="30">
        <v>0</v>
      </c>
      <c r="AT63" s="30">
        <v>0</v>
      </c>
      <c r="AU63" s="30">
        <v>0</v>
      </c>
      <c r="AV63" s="30">
        <v>0</v>
      </c>
      <c r="AW63" s="22">
        <v>10470</v>
      </c>
      <c r="AX63" s="22">
        <v>0</v>
      </c>
      <c r="AY63" s="22">
        <v>0</v>
      </c>
      <c r="AZ63" s="22">
        <v>0</v>
      </c>
      <c r="BA63" s="22">
        <v>0</v>
      </c>
    </row>
    <row r="64" spans="1:53" ht="12">
      <c r="A64" s="23">
        <v>3995</v>
      </c>
      <c r="B64" s="23">
        <v>3995</v>
      </c>
      <c r="C64" s="3" t="s">
        <v>28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</row>
    <row r="65" spans="1:53" ht="12.75">
      <c r="A65" s="23"/>
      <c r="B65" s="23"/>
      <c r="C65" s="14" t="s">
        <v>15</v>
      </c>
      <c r="D65" s="31">
        <f aca="true" t="shared" si="7" ref="D65:M65">SUM(D58:D64)</f>
        <v>8783491.49</v>
      </c>
      <c r="E65" s="31">
        <f t="shared" si="7"/>
        <v>567000</v>
      </c>
      <c r="F65" s="31">
        <f t="shared" si="7"/>
        <v>2318000</v>
      </c>
      <c r="G65" s="31">
        <f t="shared" si="7"/>
        <v>3746309</v>
      </c>
      <c r="H65" s="31">
        <f t="shared" si="7"/>
        <v>5332601</v>
      </c>
      <c r="I65" s="32">
        <f t="shared" si="7"/>
        <v>2013625.62</v>
      </c>
      <c r="J65" s="32">
        <f t="shared" si="7"/>
        <v>445000</v>
      </c>
      <c r="K65" s="32">
        <f t="shared" si="7"/>
        <v>1800000</v>
      </c>
      <c r="L65" s="32">
        <f t="shared" si="7"/>
        <v>1205000</v>
      </c>
      <c r="M65" s="32">
        <f t="shared" si="7"/>
        <v>1540000</v>
      </c>
      <c r="N65" s="15">
        <f aca="true" t="shared" si="8" ref="N65:BA65">SUM(N58:N64)</f>
        <v>2017197.22</v>
      </c>
      <c r="O65" s="15">
        <f t="shared" si="8"/>
        <v>0</v>
      </c>
      <c r="P65" s="15">
        <f t="shared" si="8"/>
        <v>0</v>
      </c>
      <c r="Q65" s="15">
        <f t="shared" si="8"/>
        <v>490000</v>
      </c>
      <c r="R65" s="15">
        <f t="shared" si="8"/>
        <v>1330000</v>
      </c>
      <c r="S65" s="15">
        <f>SUM(S58:S64)</f>
        <v>2296420.8</v>
      </c>
      <c r="T65" s="15">
        <f>SUM(T58:T64)</f>
        <v>100000</v>
      </c>
      <c r="U65" s="15">
        <f>SUM(U58:U64)</f>
        <v>400000</v>
      </c>
      <c r="V65" s="15">
        <f>SUM(V58:V64)</f>
        <v>585000</v>
      </c>
      <c r="W65" s="15">
        <f>SUM(W58:W64)</f>
        <v>725000</v>
      </c>
      <c r="X65" s="32">
        <f t="shared" si="8"/>
        <v>1210028.37</v>
      </c>
      <c r="Y65" s="32">
        <f t="shared" si="8"/>
        <v>0</v>
      </c>
      <c r="Z65" s="32">
        <f t="shared" si="8"/>
        <v>90000</v>
      </c>
      <c r="AA65" s="32">
        <f t="shared" si="8"/>
        <v>243096</v>
      </c>
      <c r="AB65" s="32">
        <f t="shared" si="8"/>
        <v>349388</v>
      </c>
      <c r="AC65" s="15">
        <f t="shared" si="8"/>
        <v>794631.09</v>
      </c>
      <c r="AD65" s="15">
        <f t="shared" si="8"/>
        <v>0</v>
      </c>
      <c r="AE65" s="15">
        <f t="shared" si="8"/>
        <v>0</v>
      </c>
      <c r="AF65" s="15">
        <f t="shared" si="8"/>
        <v>1067000</v>
      </c>
      <c r="AG65" s="15">
        <f t="shared" si="8"/>
        <v>1167000</v>
      </c>
      <c r="AH65" s="32">
        <f t="shared" si="8"/>
        <v>169273.87</v>
      </c>
      <c r="AI65" s="32">
        <f t="shared" si="8"/>
        <v>22000</v>
      </c>
      <c r="AJ65" s="32">
        <f t="shared" si="8"/>
        <v>28000</v>
      </c>
      <c r="AK65" s="32">
        <f t="shared" si="8"/>
        <v>34000</v>
      </c>
      <c r="AL65" s="32">
        <f t="shared" si="8"/>
        <v>40000</v>
      </c>
      <c r="AM65" s="15">
        <f t="shared" si="8"/>
        <v>27836</v>
      </c>
      <c r="AN65" s="15">
        <f t="shared" si="8"/>
        <v>0</v>
      </c>
      <c r="AO65" s="15">
        <f t="shared" si="8"/>
        <v>0</v>
      </c>
      <c r="AP65" s="15">
        <f t="shared" si="8"/>
        <v>13000</v>
      </c>
      <c r="AQ65" s="15">
        <f t="shared" si="8"/>
        <v>13000</v>
      </c>
      <c r="AR65" s="30">
        <f t="shared" si="8"/>
        <v>32988</v>
      </c>
      <c r="AS65" s="32">
        <f t="shared" si="8"/>
        <v>0</v>
      </c>
      <c r="AT65" s="32">
        <f t="shared" si="8"/>
        <v>0</v>
      </c>
      <c r="AU65" s="32">
        <f t="shared" si="8"/>
        <v>19213</v>
      </c>
      <c r="AV65" s="32">
        <f t="shared" si="8"/>
        <v>21213</v>
      </c>
      <c r="AW65" s="15">
        <f t="shared" si="8"/>
        <v>221490.52000000002</v>
      </c>
      <c r="AX65" s="15">
        <f t="shared" si="8"/>
        <v>0</v>
      </c>
      <c r="AY65" s="15">
        <f t="shared" si="8"/>
        <v>0</v>
      </c>
      <c r="AZ65" s="15">
        <f t="shared" si="8"/>
        <v>90000</v>
      </c>
      <c r="BA65" s="15">
        <f t="shared" si="8"/>
        <v>147000</v>
      </c>
    </row>
    <row r="66" spans="1:53" ht="12.75">
      <c r="A66" s="19"/>
      <c r="B66" s="19"/>
      <c r="C66" s="14" t="s">
        <v>2</v>
      </c>
      <c r="D66" s="31">
        <f>D56+D65</f>
        <v>25071225.020000003</v>
      </c>
      <c r="E66" s="31">
        <f>E56+E65</f>
        <v>5186667</v>
      </c>
      <c r="F66" s="31">
        <f>SUM(F56,F65)</f>
        <v>12391767</v>
      </c>
      <c r="G66" s="31">
        <f>SUM(G56,G65)</f>
        <v>16355376</v>
      </c>
      <c r="H66" s="31">
        <f>SUM(H56,H65)</f>
        <v>22853846</v>
      </c>
      <c r="I66" s="32">
        <f>I56+I65</f>
        <v>4776184.34</v>
      </c>
      <c r="J66" s="32">
        <f>J56+J65</f>
        <v>1708000</v>
      </c>
      <c r="K66" s="32">
        <f>SUM(K56,K65)</f>
        <v>3746000</v>
      </c>
      <c r="L66" s="32">
        <f>SUM(L56,L65)</f>
        <v>3424000</v>
      </c>
      <c r="M66" s="32">
        <f>SUM(M56,M65)</f>
        <v>4187000</v>
      </c>
      <c r="N66" s="15">
        <f>N56+N65</f>
        <v>11555300.66</v>
      </c>
      <c r="O66" s="15">
        <f>O56+O65</f>
        <v>1810000</v>
      </c>
      <c r="P66" s="15">
        <f>SUM(P56,P65)</f>
        <v>5880000</v>
      </c>
      <c r="Q66" s="15">
        <f>SUM(Q56,Q65)</f>
        <v>8185000</v>
      </c>
      <c r="R66" s="15">
        <f>SUM(R56,R65)</f>
        <v>12130000</v>
      </c>
      <c r="S66" s="15">
        <f>S56+S65</f>
        <v>3125203.07</v>
      </c>
      <c r="T66" s="15">
        <f>T56+T65</f>
        <v>131000</v>
      </c>
      <c r="U66" s="15">
        <f>SUM(U56,U65)</f>
        <v>935000</v>
      </c>
      <c r="V66" s="15">
        <f>SUM(V56,V65)</f>
        <v>1133000</v>
      </c>
      <c r="W66" s="15">
        <f>SUM(W56,W65)</f>
        <v>1281000</v>
      </c>
      <c r="X66" s="32">
        <f>X56+X65</f>
        <v>2435197.37</v>
      </c>
      <c r="Y66" s="32">
        <f>Y56+Y65</f>
        <v>705200</v>
      </c>
      <c r="Z66" s="32">
        <f>SUM(Z56,Z65)</f>
        <v>895200</v>
      </c>
      <c r="AA66" s="32">
        <f>SUM(AA56,AA65)</f>
        <v>1455896</v>
      </c>
      <c r="AB66" s="32">
        <f>SUM(AB56,AB65)</f>
        <v>1949788</v>
      </c>
      <c r="AC66" s="15">
        <f>AC56+AC65</f>
        <v>1782000.48</v>
      </c>
      <c r="AD66" s="15">
        <f>AD56+AD65</f>
        <v>416000</v>
      </c>
      <c r="AE66" s="15">
        <f>SUM(AE56,AE65)</f>
        <v>416000</v>
      </c>
      <c r="AF66" s="15">
        <f>SUM(AF56,AF65)</f>
        <v>1483000</v>
      </c>
      <c r="AG66" s="15">
        <f>SUM(AG56,AG65)</f>
        <v>2017000</v>
      </c>
      <c r="AH66" s="32">
        <f>AH56+AH65</f>
        <v>173473.87</v>
      </c>
      <c r="AI66" s="32">
        <f>AI56+AI65</f>
        <v>27600</v>
      </c>
      <c r="AJ66" s="32">
        <f>SUM(AJ56,AJ65)</f>
        <v>33600</v>
      </c>
      <c r="AK66" s="32">
        <f>SUM(AK56,AK65)</f>
        <v>39600</v>
      </c>
      <c r="AL66" s="32">
        <f>SUM(AL56,AL65)</f>
        <v>45600</v>
      </c>
      <c r="AM66" s="15">
        <f>AM56+AM65</f>
        <v>59218</v>
      </c>
      <c r="AN66" s="15">
        <f>AN56+AN65</f>
        <v>0</v>
      </c>
      <c r="AO66" s="15">
        <f>SUM(AO56,AO65)</f>
        <v>33400</v>
      </c>
      <c r="AP66" s="15">
        <f>SUM(AP56,AP65)</f>
        <v>49800</v>
      </c>
      <c r="AQ66" s="15">
        <f>SUM(AQ56,AQ65)</f>
        <v>49800</v>
      </c>
      <c r="AR66" s="32">
        <f>AR56+AR65</f>
        <v>53188</v>
      </c>
      <c r="AS66" s="32">
        <f>AS56+AS65</f>
        <v>15000</v>
      </c>
      <c r="AT66" s="32">
        <f>SUM(AT56,AT65)</f>
        <v>15000</v>
      </c>
      <c r="AU66" s="32">
        <f>SUM(AU56,AU65)</f>
        <v>34213</v>
      </c>
      <c r="AV66" s="32">
        <f>SUM(AV56,AV65)</f>
        <v>51213</v>
      </c>
      <c r="AW66" s="15">
        <f>AW56+AW65</f>
        <v>1111459.23</v>
      </c>
      <c r="AX66" s="15">
        <f>AX56+AX65</f>
        <v>373867</v>
      </c>
      <c r="AY66" s="15">
        <f>SUM(AY56,AY65)</f>
        <v>437567</v>
      </c>
      <c r="AZ66" s="15">
        <f>SUM(AZ56,AZ65)</f>
        <v>550867</v>
      </c>
      <c r="BA66" s="15">
        <f>SUM(BA56,BA65)</f>
        <v>1142445</v>
      </c>
    </row>
    <row r="67" spans="1:53" ht="12">
      <c r="A67" s="23"/>
      <c r="B67" s="23"/>
      <c r="C67" s="3"/>
      <c r="D67" s="29"/>
      <c r="E67" s="29"/>
      <c r="F67" s="29"/>
      <c r="G67" s="29"/>
      <c r="H67" s="29"/>
      <c r="I67" s="30"/>
      <c r="J67" s="30"/>
      <c r="K67" s="30"/>
      <c r="L67" s="30"/>
      <c r="M67" s="30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30"/>
      <c r="Y67" s="30"/>
      <c r="Z67" s="30"/>
      <c r="AA67" s="30"/>
      <c r="AB67" s="30"/>
      <c r="AC67" s="22"/>
      <c r="AD67" s="22"/>
      <c r="AE67" s="22"/>
      <c r="AF67" s="22"/>
      <c r="AG67" s="22"/>
      <c r="AH67" s="30"/>
      <c r="AI67" s="30"/>
      <c r="AJ67" s="30"/>
      <c r="AK67" s="30"/>
      <c r="AL67" s="30"/>
      <c r="AM67" s="22"/>
      <c r="AN67" s="22"/>
      <c r="AO67" s="22"/>
      <c r="AP67" s="22"/>
      <c r="AQ67" s="22"/>
      <c r="AR67" s="30"/>
      <c r="AS67" s="30"/>
      <c r="AT67" s="30"/>
      <c r="AU67" s="30"/>
      <c r="AV67" s="30"/>
      <c r="AW67" s="22"/>
      <c r="AX67" s="22"/>
      <c r="AY67" s="22"/>
      <c r="AZ67" s="22"/>
      <c r="BA67" s="22"/>
    </row>
    <row r="68" spans="1:53" ht="12">
      <c r="A68" s="23">
        <v>4220</v>
      </c>
      <c r="B68" s="23">
        <v>4220</v>
      </c>
      <c r="C68" s="3" t="s">
        <v>85</v>
      </c>
      <c r="D68" s="29">
        <v>1260353.08</v>
      </c>
      <c r="E68" s="29">
        <v>515000</v>
      </c>
      <c r="F68" s="29">
        <v>656980</v>
      </c>
      <c r="G68" s="29">
        <v>689480</v>
      </c>
      <c r="H68" s="29">
        <v>748480</v>
      </c>
      <c r="I68" s="30">
        <v>600</v>
      </c>
      <c r="J68" s="30">
        <v>0</v>
      </c>
      <c r="K68" s="30">
        <v>0</v>
      </c>
      <c r="L68" s="30">
        <v>0</v>
      </c>
      <c r="M68" s="30">
        <v>0</v>
      </c>
      <c r="N68" s="22">
        <v>400105.5</v>
      </c>
      <c r="O68" s="22">
        <v>200000</v>
      </c>
      <c r="P68" s="22">
        <v>300000</v>
      </c>
      <c r="Q68" s="22">
        <v>320000</v>
      </c>
      <c r="R68" s="22">
        <v>320000</v>
      </c>
      <c r="S68" s="22">
        <v>320126.08</v>
      </c>
      <c r="T68" s="22">
        <v>5000</v>
      </c>
      <c r="U68" s="22">
        <v>15000</v>
      </c>
      <c r="V68" s="22">
        <v>20000</v>
      </c>
      <c r="W68" s="22">
        <v>25000</v>
      </c>
      <c r="X68" s="30">
        <v>321269.5</v>
      </c>
      <c r="Y68" s="30">
        <v>230000</v>
      </c>
      <c r="Z68" s="30">
        <v>214980</v>
      </c>
      <c r="AA68" s="30">
        <v>214980</v>
      </c>
      <c r="AB68" s="30">
        <v>214980</v>
      </c>
      <c r="AC68" s="22">
        <v>168723</v>
      </c>
      <c r="AD68" s="22">
        <v>80000</v>
      </c>
      <c r="AE68" s="22">
        <v>120000</v>
      </c>
      <c r="AF68" s="22">
        <v>120000</v>
      </c>
      <c r="AG68" s="22">
        <v>170000</v>
      </c>
      <c r="AH68" s="30">
        <v>1200</v>
      </c>
      <c r="AI68" s="30">
        <v>0</v>
      </c>
      <c r="AJ68" s="30">
        <v>0</v>
      </c>
      <c r="AK68" s="30">
        <v>0</v>
      </c>
      <c r="AL68" s="30">
        <v>0</v>
      </c>
      <c r="AM68" s="22">
        <v>14329</v>
      </c>
      <c r="AN68" s="22">
        <v>0</v>
      </c>
      <c r="AO68" s="22">
        <v>7000</v>
      </c>
      <c r="AP68" s="22">
        <v>14000</v>
      </c>
      <c r="AQ68" s="22">
        <v>14000</v>
      </c>
      <c r="AR68" s="30">
        <v>28600</v>
      </c>
      <c r="AS68" s="30">
        <v>0</v>
      </c>
      <c r="AT68" s="30">
        <v>0</v>
      </c>
      <c r="AU68" s="30">
        <v>0</v>
      </c>
      <c r="AV68" s="30">
        <v>0</v>
      </c>
      <c r="AW68" s="22">
        <v>5400</v>
      </c>
      <c r="AX68" s="22">
        <v>0</v>
      </c>
      <c r="AY68" s="22">
        <v>0</v>
      </c>
      <c r="AZ68" s="22">
        <v>500</v>
      </c>
      <c r="BA68" s="22">
        <v>4500</v>
      </c>
    </row>
    <row r="69" spans="1:53" ht="12">
      <c r="A69" s="23">
        <v>4221</v>
      </c>
      <c r="B69" s="23">
        <v>4221</v>
      </c>
      <c r="C69" s="3" t="s">
        <v>29</v>
      </c>
      <c r="D69" s="29">
        <v>63900</v>
      </c>
      <c r="E69" s="29">
        <v>8000</v>
      </c>
      <c r="F69" s="29">
        <v>14000</v>
      </c>
      <c r="G69" s="29">
        <v>38000</v>
      </c>
      <c r="H69" s="29">
        <v>50000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22">
        <v>47150</v>
      </c>
      <c r="O69" s="22">
        <v>5000</v>
      </c>
      <c r="P69" s="22">
        <v>10000</v>
      </c>
      <c r="Q69" s="22">
        <v>30000</v>
      </c>
      <c r="R69" s="22">
        <v>40000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30">
        <v>16750</v>
      </c>
      <c r="Y69" s="30">
        <v>3000</v>
      </c>
      <c r="Z69" s="30">
        <v>4000</v>
      </c>
      <c r="AA69" s="30">
        <v>8000</v>
      </c>
      <c r="AB69" s="30">
        <v>10000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</row>
    <row r="70" spans="1:53" ht="12">
      <c r="A70" s="23">
        <v>4222</v>
      </c>
      <c r="B70" s="23">
        <v>4222</v>
      </c>
      <c r="C70" s="3" t="s">
        <v>162</v>
      </c>
      <c r="D70" s="29">
        <v>0</v>
      </c>
      <c r="E70" s="29">
        <v>68750</v>
      </c>
      <c r="F70" s="29">
        <v>68750</v>
      </c>
      <c r="G70" s="29">
        <v>68750</v>
      </c>
      <c r="H70" s="29">
        <v>68750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68750</v>
      </c>
      <c r="U70" s="22">
        <v>68750</v>
      </c>
      <c r="V70" s="22">
        <v>68750</v>
      </c>
      <c r="W70" s="22">
        <v>68750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</row>
    <row r="71" spans="1:53" ht="12">
      <c r="A71" s="23">
        <v>4226</v>
      </c>
      <c r="B71" s="23">
        <v>4226</v>
      </c>
      <c r="C71" s="3" t="s">
        <v>175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</row>
    <row r="72" spans="1:53" ht="12">
      <c r="A72" s="23">
        <v>4230</v>
      </c>
      <c r="B72" s="23">
        <v>4230</v>
      </c>
      <c r="C72" s="3" t="s">
        <v>169</v>
      </c>
      <c r="D72" s="29">
        <v>476290.20999999996</v>
      </c>
      <c r="E72" s="29">
        <v>330000</v>
      </c>
      <c r="F72" s="29">
        <v>480875</v>
      </c>
      <c r="G72" s="29">
        <v>540875</v>
      </c>
      <c r="H72" s="29">
        <v>684500</v>
      </c>
      <c r="I72" s="30">
        <v>4425</v>
      </c>
      <c r="J72" s="30">
        <v>0</v>
      </c>
      <c r="K72" s="30">
        <v>0</v>
      </c>
      <c r="L72" s="30">
        <v>0</v>
      </c>
      <c r="M72" s="30">
        <v>0</v>
      </c>
      <c r="N72" s="22">
        <v>137335</v>
      </c>
      <c r="O72" s="22">
        <v>140000</v>
      </c>
      <c r="P72" s="22">
        <v>140000</v>
      </c>
      <c r="Q72" s="22">
        <v>140000</v>
      </c>
      <c r="R72" s="22">
        <v>140000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30">
        <v>103063</v>
      </c>
      <c r="Y72" s="30">
        <v>0</v>
      </c>
      <c r="Z72" s="30">
        <v>70875</v>
      </c>
      <c r="AA72" s="30">
        <v>70875</v>
      </c>
      <c r="AB72" s="30">
        <v>94500</v>
      </c>
      <c r="AC72" s="22">
        <v>174197.21</v>
      </c>
      <c r="AD72" s="22">
        <v>180000</v>
      </c>
      <c r="AE72" s="22">
        <v>230000</v>
      </c>
      <c r="AF72" s="22">
        <v>290000</v>
      </c>
      <c r="AG72" s="22">
        <v>410000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30">
        <v>11200</v>
      </c>
      <c r="AS72" s="30">
        <v>10000</v>
      </c>
      <c r="AT72" s="30">
        <v>10000</v>
      </c>
      <c r="AU72" s="30">
        <v>10000</v>
      </c>
      <c r="AV72" s="30">
        <v>10000</v>
      </c>
      <c r="AW72" s="22">
        <v>46070</v>
      </c>
      <c r="AX72" s="22">
        <v>0</v>
      </c>
      <c r="AY72" s="22">
        <v>30000</v>
      </c>
      <c r="AZ72" s="22">
        <v>30000</v>
      </c>
      <c r="BA72" s="22">
        <v>30000</v>
      </c>
    </row>
    <row r="73" spans="1:53" ht="12">
      <c r="A73" s="23">
        <v>4241</v>
      </c>
      <c r="B73" s="23">
        <v>4241</v>
      </c>
      <c r="C73" s="3" t="s">
        <v>87</v>
      </c>
      <c r="D73" s="29">
        <v>1246729.46</v>
      </c>
      <c r="E73" s="29">
        <v>156000</v>
      </c>
      <c r="F73" s="29">
        <v>468500</v>
      </c>
      <c r="G73" s="29">
        <v>650500</v>
      </c>
      <c r="H73" s="29">
        <v>840200</v>
      </c>
      <c r="I73" s="30">
        <v>5575</v>
      </c>
      <c r="J73" s="30">
        <v>0</v>
      </c>
      <c r="K73" s="30">
        <v>0</v>
      </c>
      <c r="L73" s="30">
        <v>0</v>
      </c>
      <c r="M73" s="30">
        <v>0</v>
      </c>
      <c r="N73" s="22">
        <v>285251.15</v>
      </c>
      <c r="O73" s="22">
        <v>50000</v>
      </c>
      <c r="P73" s="22">
        <v>150000</v>
      </c>
      <c r="Q73" s="22">
        <v>250000</v>
      </c>
      <c r="R73" s="22">
        <v>300000</v>
      </c>
      <c r="S73" s="22">
        <v>654121.15</v>
      </c>
      <c r="T73" s="22">
        <v>25000</v>
      </c>
      <c r="U73" s="22">
        <v>150000</v>
      </c>
      <c r="V73" s="22">
        <v>200000</v>
      </c>
      <c r="W73" s="22">
        <v>295500</v>
      </c>
      <c r="X73" s="30">
        <v>120566.91</v>
      </c>
      <c r="Y73" s="30">
        <v>30000</v>
      </c>
      <c r="Z73" s="30">
        <v>60000</v>
      </c>
      <c r="AA73" s="30">
        <v>75000</v>
      </c>
      <c r="AB73" s="30">
        <v>94200</v>
      </c>
      <c r="AC73" s="22">
        <v>138130.25</v>
      </c>
      <c r="AD73" s="22">
        <v>40000</v>
      </c>
      <c r="AE73" s="22">
        <v>85000</v>
      </c>
      <c r="AF73" s="22">
        <v>100000</v>
      </c>
      <c r="AG73" s="22">
        <v>120000</v>
      </c>
      <c r="AH73" s="30">
        <v>0</v>
      </c>
      <c r="AI73" s="30">
        <v>0</v>
      </c>
      <c r="AJ73" s="30">
        <v>3000</v>
      </c>
      <c r="AK73" s="30">
        <v>3000</v>
      </c>
      <c r="AL73" s="30">
        <v>3000</v>
      </c>
      <c r="AM73" s="22">
        <v>0</v>
      </c>
      <c r="AN73" s="22">
        <v>0</v>
      </c>
      <c r="AO73" s="22">
        <v>4500</v>
      </c>
      <c r="AP73" s="22">
        <v>4500</v>
      </c>
      <c r="AQ73" s="22">
        <v>4500</v>
      </c>
      <c r="AR73" s="30">
        <v>5450</v>
      </c>
      <c r="AS73" s="30">
        <v>0</v>
      </c>
      <c r="AT73" s="30">
        <v>0</v>
      </c>
      <c r="AU73" s="30">
        <v>0</v>
      </c>
      <c r="AV73" s="30">
        <v>0</v>
      </c>
      <c r="AW73" s="22">
        <v>37635</v>
      </c>
      <c r="AX73" s="22">
        <v>11000</v>
      </c>
      <c r="AY73" s="22">
        <v>16000</v>
      </c>
      <c r="AZ73" s="22">
        <v>18000</v>
      </c>
      <c r="BA73" s="22">
        <v>23000</v>
      </c>
    </row>
    <row r="74" spans="1:53" ht="12">
      <c r="A74" s="23">
        <v>4247</v>
      </c>
      <c r="B74" s="23">
        <v>4247</v>
      </c>
      <c r="C74" s="3" t="s">
        <v>30</v>
      </c>
      <c r="D74" s="29">
        <v>333741.85</v>
      </c>
      <c r="E74" s="29">
        <v>50000</v>
      </c>
      <c r="F74" s="29">
        <v>200000</v>
      </c>
      <c r="G74" s="29">
        <v>200000</v>
      </c>
      <c r="H74" s="29">
        <v>504000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288100</v>
      </c>
      <c r="T74" s="22">
        <v>50000</v>
      </c>
      <c r="U74" s="22">
        <v>200000</v>
      </c>
      <c r="V74" s="22">
        <v>200000</v>
      </c>
      <c r="W74" s="22">
        <v>200000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30">
        <v>0</v>
      </c>
      <c r="AS74" s="30">
        <v>0</v>
      </c>
      <c r="AT74" s="30">
        <v>0</v>
      </c>
      <c r="AU74" s="30">
        <v>0</v>
      </c>
      <c r="AV74" s="30">
        <v>0</v>
      </c>
      <c r="AW74" s="22">
        <v>45641.85</v>
      </c>
      <c r="AX74" s="22">
        <v>0</v>
      </c>
      <c r="AY74" s="22">
        <v>0</v>
      </c>
      <c r="AZ74" s="22">
        <v>0</v>
      </c>
      <c r="BA74" s="22">
        <v>304000</v>
      </c>
    </row>
    <row r="75" spans="1:53" ht="12">
      <c r="A75" s="23">
        <v>4280</v>
      </c>
      <c r="B75" s="23">
        <v>4280</v>
      </c>
      <c r="C75" s="3" t="s">
        <v>89</v>
      </c>
      <c r="D75" s="29">
        <v>632472.5</v>
      </c>
      <c r="E75" s="29">
        <v>169100</v>
      </c>
      <c r="F75" s="29">
        <v>403200</v>
      </c>
      <c r="G75" s="29">
        <v>687300</v>
      </c>
      <c r="H75" s="29">
        <v>831400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22">
        <v>385136.02</v>
      </c>
      <c r="O75" s="22">
        <v>50000</v>
      </c>
      <c r="P75" s="22">
        <v>200000</v>
      </c>
      <c r="Q75" s="22">
        <v>400000</v>
      </c>
      <c r="R75" s="22">
        <v>450000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30">
        <v>203869.48</v>
      </c>
      <c r="Y75" s="30">
        <v>84100</v>
      </c>
      <c r="Z75" s="30">
        <v>168200</v>
      </c>
      <c r="AA75" s="30">
        <v>252300</v>
      </c>
      <c r="AB75" s="30">
        <v>336400</v>
      </c>
      <c r="AC75" s="22">
        <v>43467</v>
      </c>
      <c r="AD75" s="22">
        <v>35000</v>
      </c>
      <c r="AE75" s="22">
        <v>35000</v>
      </c>
      <c r="AF75" s="22">
        <v>35000</v>
      </c>
      <c r="AG75" s="22">
        <v>45000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30">
        <v>0</v>
      </c>
      <c r="AS75" s="30">
        <v>0</v>
      </c>
      <c r="AT75" s="30">
        <v>0</v>
      </c>
      <c r="AU75" s="30">
        <v>0</v>
      </c>
      <c r="AV75" s="30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</row>
    <row r="76" spans="1:53" ht="12">
      <c r="A76" s="23">
        <v>4800</v>
      </c>
      <c r="B76" s="23">
        <v>4800</v>
      </c>
      <c r="C76" s="3" t="s">
        <v>161</v>
      </c>
      <c r="D76" s="29">
        <v>1842772.9300000002</v>
      </c>
      <c r="E76" s="29">
        <v>0</v>
      </c>
      <c r="F76" s="29">
        <v>0</v>
      </c>
      <c r="G76" s="29">
        <v>0</v>
      </c>
      <c r="H76" s="29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22">
        <v>1209969.26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30">
        <v>626242.32</v>
      </c>
      <c r="Y76" s="30">
        <v>0</v>
      </c>
      <c r="Z76" s="30">
        <v>0</v>
      </c>
      <c r="AA76" s="30">
        <v>0</v>
      </c>
      <c r="AB76" s="30">
        <v>0</v>
      </c>
      <c r="AC76" s="22">
        <v>3411</v>
      </c>
      <c r="AD76" s="22">
        <v>0</v>
      </c>
      <c r="AE76" s="22">
        <v>0</v>
      </c>
      <c r="AF76" s="22">
        <v>0</v>
      </c>
      <c r="AG76" s="22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22">
        <v>3150.35</v>
      </c>
      <c r="AX76" s="22">
        <v>0</v>
      </c>
      <c r="AY76" s="22">
        <v>0</v>
      </c>
      <c r="AZ76" s="22">
        <v>0</v>
      </c>
      <c r="BA76" s="22">
        <v>0</v>
      </c>
    </row>
    <row r="77" spans="1:53" ht="12">
      <c r="A77" s="23">
        <v>6550</v>
      </c>
      <c r="B77" s="23">
        <v>6550</v>
      </c>
      <c r="C77" s="3" t="s">
        <v>110</v>
      </c>
      <c r="D77" s="29">
        <v>588681.49</v>
      </c>
      <c r="E77" s="29">
        <v>458000</v>
      </c>
      <c r="F77" s="29">
        <v>619000</v>
      </c>
      <c r="G77" s="29">
        <v>756000</v>
      </c>
      <c r="H77" s="29">
        <v>907000</v>
      </c>
      <c r="I77" s="30">
        <v>42385.79</v>
      </c>
      <c r="J77" s="30">
        <v>5000</v>
      </c>
      <c r="K77" s="30">
        <v>15000</v>
      </c>
      <c r="L77" s="30">
        <v>30000</v>
      </c>
      <c r="M77" s="30">
        <v>30000</v>
      </c>
      <c r="N77" s="22">
        <v>260628.73</v>
      </c>
      <c r="O77" s="22">
        <v>200000</v>
      </c>
      <c r="P77" s="22">
        <v>300000</v>
      </c>
      <c r="Q77" s="22">
        <v>400000</v>
      </c>
      <c r="R77" s="22">
        <v>500000</v>
      </c>
      <c r="S77" s="22">
        <v>73143.55</v>
      </c>
      <c r="T77" s="22">
        <v>150000</v>
      </c>
      <c r="U77" s="22">
        <v>175000</v>
      </c>
      <c r="V77" s="22">
        <v>175000</v>
      </c>
      <c r="W77" s="22">
        <v>175000</v>
      </c>
      <c r="X77" s="30">
        <v>67783</v>
      </c>
      <c r="Y77" s="30">
        <v>20000</v>
      </c>
      <c r="Z77" s="30">
        <v>28000</v>
      </c>
      <c r="AA77" s="30">
        <v>32000</v>
      </c>
      <c r="AB77" s="30">
        <v>40000</v>
      </c>
      <c r="AC77" s="22">
        <v>65255.35</v>
      </c>
      <c r="AD77" s="22">
        <v>50000</v>
      </c>
      <c r="AE77" s="22">
        <v>50000</v>
      </c>
      <c r="AF77" s="22">
        <v>50000</v>
      </c>
      <c r="AG77" s="22">
        <v>80000</v>
      </c>
      <c r="AH77" s="30">
        <v>0</v>
      </c>
      <c r="AI77" s="30">
        <v>8000</v>
      </c>
      <c r="AJ77" s="30">
        <v>16000</v>
      </c>
      <c r="AK77" s="30">
        <v>24000</v>
      </c>
      <c r="AL77" s="30">
        <v>32000</v>
      </c>
      <c r="AM77" s="22">
        <v>22882.77</v>
      </c>
      <c r="AN77" s="22">
        <v>0</v>
      </c>
      <c r="AO77" s="22">
        <v>5000</v>
      </c>
      <c r="AP77" s="22">
        <v>10000</v>
      </c>
      <c r="AQ77" s="22">
        <v>10000</v>
      </c>
      <c r="AR77" s="30">
        <v>14762.3</v>
      </c>
      <c r="AS77" s="30">
        <v>20000</v>
      </c>
      <c r="AT77" s="30">
        <v>20000</v>
      </c>
      <c r="AU77" s="30">
        <v>20000</v>
      </c>
      <c r="AV77" s="30">
        <v>20000</v>
      </c>
      <c r="AW77" s="22">
        <v>41840</v>
      </c>
      <c r="AX77" s="22">
        <v>5000</v>
      </c>
      <c r="AY77" s="22">
        <v>10000</v>
      </c>
      <c r="AZ77" s="22">
        <v>15000</v>
      </c>
      <c r="BA77" s="22">
        <v>20000</v>
      </c>
    </row>
    <row r="78" spans="1:53" ht="12">
      <c r="A78" s="23">
        <v>6555</v>
      </c>
      <c r="B78" s="23">
        <v>6555</v>
      </c>
      <c r="C78" s="3" t="s">
        <v>111</v>
      </c>
      <c r="D78" s="29">
        <v>17950</v>
      </c>
      <c r="E78" s="29">
        <v>133000</v>
      </c>
      <c r="F78" s="29">
        <v>193000</v>
      </c>
      <c r="G78" s="29">
        <v>253000</v>
      </c>
      <c r="H78" s="29">
        <v>313000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22">
        <v>0</v>
      </c>
      <c r="O78" s="22">
        <v>70000</v>
      </c>
      <c r="P78" s="22">
        <v>130000</v>
      </c>
      <c r="Q78" s="22">
        <v>190000</v>
      </c>
      <c r="R78" s="22">
        <v>250000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30">
        <v>0</v>
      </c>
      <c r="Y78" s="30">
        <v>63000</v>
      </c>
      <c r="Z78" s="30">
        <v>63000</v>
      </c>
      <c r="AA78" s="30">
        <v>63000</v>
      </c>
      <c r="AB78" s="30">
        <v>63000</v>
      </c>
      <c r="AC78" s="22">
        <v>17950</v>
      </c>
      <c r="AD78" s="22">
        <v>0</v>
      </c>
      <c r="AE78" s="22">
        <v>0</v>
      </c>
      <c r="AF78" s="22">
        <v>0</v>
      </c>
      <c r="AG78" s="22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</row>
    <row r="79" spans="1:53" ht="12.75">
      <c r="A79" s="19"/>
      <c r="B79" s="19"/>
      <c r="C79" s="14" t="s">
        <v>46</v>
      </c>
      <c r="D79" s="31">
        <f>SUM(D68:D78)</f>
        <v>6462891.5200000005</v>
      </c>
      <c r="E79" s="31">
        <f aca="true" t="shared" si="9" ref="E79:BA79">SUM(E68:E78)</f>
        <v>1887850</v>
      </c>
      <c r="F79" s="31">
        <f t="shared" si="9"/>
        <v>3104305</v>
      </c>
      <c r="G79" s="31">
        <f t="shared" si="9"/>
        <v>3883905</v>
      </c>
      <c r="H79" s="31">
        <f t="shared" si="9"/>
        <v>4947330</v>
      </c>
      <c r="I79" s="32">
        <f t="shared" si="9"/>
        <v>52985.79</v>
      </c>
      <c r="J79" s="32">
        <f t="shared" si="9"/>
        <v>5000</v>
      </c>
      <c r="K79" s="32">
        <f t="shared" si="9"/>
        <v>15000</v>
      </c>
      <c r="L79" s="32">
        <f t="shared" si="9"/>
        <v>30000</v>
      </c>
      <c r="M79" s="32">
        <f t="shared" si="9"/>
        <v>30000</v>
      </c>
      <c r="N79" s="15">
        <f t="shared" si="9"/>
        <v>2725575.6599999997</v>
      </c>
      <c r="O79" s="15">
        <f t="shared" si="9"/>
        <v>715000</v>
      </c>
      <c r="P79" s="15">
        <f t="shared" si="9"/>
        <v>1230000</v>
      </c>
      <c r="Q79" s="15">
        <f t="shared" si="9"/>
        <v>1730000</v>
      </c>
      <c r="R79" s="15">
        <f t="shared" si="9"/>
        <v>2000000</v>
      </c>
      <c r="S79" s="15">
        <f>SUM(S68:S78)</f>
        <v>1335490.78</v>
      </c>
      <c r="T79" s="15">
        <f>SUM(T68:T78)</f>
        <v>298750</v>
      </c>
      <c r="U79" s="15">
        <f>SUM(U68:U78)</f>
        <v>608750</v>
      </c>
      <c r="V79" s="15">
        <f>SUM(V68:V78)</f>
        <v>663750</v>
      </c>
      <c r="W79" s="15">
        <f>SUM(W68:W78)</f>
        <v>764250</v>
      </c>
      <c r="X79" s="32">
        <f t="shared" si="9"/>
        <v>1459544.21</v>
      </c>
      <c r="Y79" s="32">
        <f t="shared" si="9"/>
        <v>430100</v>
      </c>
      <c r="Z79" s="32">
        <f t="shared" si="9"/>
        <v>609055</v>
      </c>
      <c r="AA79" s="32">
        <f t="shared" si="9"/>
        <v>716155</v>
      </c>
      <c r="AB79" s="32">
        <f t="shared" si="9"/>
        <v>853080</v>
      </c>
      <c r="AC79" s="15">
        <f t="shared" si="9"/>
        <v>611133.8099999999</v>
      </c>
      <c r="AD79" s="15">
        <f t="shared" si="9"/>
        <v>385000</v>
      </c>
      <c r="AE79" s="15">
        <f t="shared" si="9"/>
        <v>520000</v>
      </c>
      <c r="AF79" s="15">
        <f t="shared" si="9"/>
        <v>595000</v>
      </c>
      <c r="AG79" s="15">
        <f t="shared" si="9"/>
        <v>825000</v>
      </c>
      <c r="AH79" s="32">
        <f t="shared" si="9"/>
        <v>1200</v>
      </c>
      <c r="AI79" s="32">
        <f t="shared" si="9"/>
        <v>8000</v>
      </c>
      <c r="AJ79" s="32">
        <f t="shared" si="9"/>
        <v>19000</v>
      </c>
      <c r="AK79" s="32">
        <f t="shared" si="9"/>
        <v>27000</v>
      </c>
      <c r="AL79" s="32">
        <f t="shared" si="9"/>
        <v>35000</v>
      </c>
      <c r="AM79" s="15">
        <f t="shared" si="9"/>
        <v>37211.770000000004</v>
      </c>
      <c r="AN79" s="15">
        <f t="shared" si="9"/>
        <v>0</v>
      </c>
      <c r="AO79" s="15">
        <f t="shared" si="9"/>
        <v>16500</v>
      </c>
      <c r="AP79" s="15">
        <f t="shared" si="9"/>
        <v>28500</v>
      </c>
      <c r="AQ79" s="15">
        <f t="shared" si="9"/>
        <v>28500</v>
      </c>
      <c r="AR79" s="32">
        <f t="shared" si="9"/>
        <v>60012.3</v>
      </c>
      <c r="AS79" s="32">
        <f t="shared" si="9"/>
        <v>30000</v>
      </c>
      <c r="AT79" s="32">
        <f t="shared" si="9"/>
        <v>30000</v>
      </c>
      <c r="AU79" s="32">
        <f t="shared" si="9"/>
        <v>30000</v>
      </c>
      <c r="AV79" s="32">
        <f t="shared" si="9"/>
        <v>30000</v>
      </c>
      <c r="AW79" s="15">
        <f t="shared" si="9"/>
        <v>179737.2</v>
      </c>
      <c r="AX79" s="15">
        <f t="shared" si="9"/>
        <v>16000</v>
      </c>
      <c r="AY79" s="15">
        <f t="shared" si="9"/>
        <v>56000</v>
      </c>
      <c r="AZ79" s="15">
        <f t="shared" si="9"/>
        <v>63500</v>
      </c>
      <c r="BA79" s="15">
        <f t="shared" si="9"/>
        <v>381500</v>
      </c>
    </row>
    <row r="80" spans="1:53" ht="12">
      <c r="A80" s="23"/>
      <c r="B80" s="23"/>
      <c r="C80" s="3"/>
      <c r="D80" s="29"/>
      <c r="E80" s="29"/>
      <c r="F80" s="29"/>
      <c r="G80" s="29"/>
      <c r="H80" s="29"/>
      <c r="I80" s="30"/>
      <c r="J80" s="30"/>
      <c r="K80" s="30"/>
      <c r="L80" s="30"/>
      <c r="M80" s="30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30"/>
      <c r="Y80" s="30"/>
      <c r="Z80" s="30"/>
      <c r="AA80" s="30"/>
      <c r="AB80" s="30"/>
      <c r="AC80" s="22"/>
      <c r="AD80" s="22"/>
      <c r="AE80" s="22"/>
      <c r="AF80" s="22"/>
      <c r="AG80" s="22"/>
      <c r="AH80" s="30"/>
      <c r="AI80" s="30"/>
      <c r="AJ80" s="30"/>
      <c r="AK80" s="30"/>
      <c r="AL80" s="30"/>
      <c r="AM80" s="22"/>
      <c r="AN80" s="22"/>
      <c r="AO80" s="22"/>
      <c r="AP80" s="22"/>
      <c r="AQ80" s="22"/>
      <c r="AR80" s="30"/>
      <c r="AS80" s="30"/>
      <c r="AT80" s="30"/>
      <c r="AU80" s="30"/>
      <c r="AV80" s="30"/>
      <c r="AW80" s="22"/>
      <c r="AX80" s="22"/>
      <c r="AY80" s="22"/>
      <c r="AZ80" s="22"/>
      <c r="BA80" s="22"/>
    </row>
    <row r="81" spans="1:53" ht="12">
      <c r="A81" s="23">
        <v>4225</v>
      </c>
      <c r="B81" s="23">
        <v>4225</v>
      </c>
      <c r="C81" s="3" t="s">
        <v>170</v>
      </c>
      <c r="D81" s="29">
        <v>927428.37</v>
      </c>
      <c r="E81" s="29">
        <v>167000</v>
      </c>
      <c r="F81" s="29">
        <v>312000</v>
      </c>
      <c r="G81" s="29">
        <v>415600</v>
      </c>
      <c r="H81" s="29">
        <v>515600</v>
      </c>
      <c r="I81" s="30">
        <v>1151.4</v>
      </c>
      <c r="J81" s="30">
        <v>0</v>
      </c>
      <c r="K81" s="30">
        <v>0</v>
      </c>
      <c r="L81" s="30">
        <v>0</v>
      </c>
      <c r="M81" s="30">
        <v>0</v>
      </c>
      <c r="N81" s="22">
        <v>538813.08</v>
      </c>
      <c r="O81" s="22">
        <v>100000</v>
      </c>
      <c r="P81" s="22">
        <v>200000</v>
      </c>
      <c r="Q81" s="22">
        <v>300000</v>
      </c>
      <c r="R81" s="22">
        <v>400000</v>
      </c>
      <c r="S81" s="22">
        <v>7220.9</v>
      </c>
      <c r="T81" s="22">
        <v>0</v>
      </c>
      <c r="U81" s="22">
        <v>0</v>
      </c>
      <c r="V81" s="22">
        <v>0</v>
      </c>
      <c r="W81" s="22">
        <v>0</v>
      </c>
      <c r="X81" s="30">
        <v>22058</v>
      </c>
      <c r="Y81" s="30">
        <v>0</v>
      </c>
      <c r="Z81" s="30">
        <v>40000</v>
      </c>
      <c r="AA81" s="30">
        <v>40000</v>
      </c>
      <c r="AB81" s="30">
        <v>40000</v>
      </c>
      <c r="AC81" s="22">
        <v>45178.76</v>
      </c>
      <c r="AD81" s="22">
        <v>0</v>
      </c>
      <c r="AE81" s="22">
        <v>0</v>
      </c>
      <c r="AF81" s="22">
        <v>0</v>
      </c>
      <c r="AG81" s="22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30">
        <v>0</v>
      </c>
      <c r="AS81" s="30">
        <v>5000</v>
      </c>
      <c r="AT81" s="30">
        <v>10000</v>
      </c>
      <c r="AU81" s="30">
        <v>10000</v>
      </c>
      <c r="AV81" s="30">
        <v>10000</v>
      </c>
      <c r="AW81" s="22">
        <v>313006.23</v>
      </c>
      <c r="AX81" s="22">
        <v>62000</v>
      </c>
      <c r="AY81" s="22">
        <v>62000</v>
      </c>
      <c r="AZ81" s="22">
        <v>65600</v>
      </c>
      <c r="BA81" s="22">
        <v>65600</v>
      </c>
    </row>
    <row r="82" spans="1:53" ht="12">
      <c r="A82" s="23">
        <v>4228</v>
      </c>
      <c r="B82" s="23">
        <v>4228</v>
      </c>
      <c r="C82" s="3" t="s">
        <v>171</v>
      </c>
      <c r="D82" s="29">
        <v>0</v>
      </c>
      <c r="E82" s="29">
        <v>15000</v>
      </c>
      <c r="F82" s="29">
        <v>20000</v>
      </c>
      <c r="G82" s="29">
        <v>20000</v>
      </c>
      <c r="H82" s="29">
        <v>20000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22">
        <v>0</v>
      </c>
      <c r="O82" s="22">
        <v>0</v>
      </c>
      <c r="P82" s="22">
        <v>5000</v>
      </c>
      <c r="Q82" s="22">
        <v>5000</v>
      </c>
      <c r="R82" s="22">
        <v>5000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22">
        <v>0</v>
      </c>
      <c r="AX82" s="22">
        <v>15000</v>
      </c>
      <c r="AY82" s="22">
        <v>15000</v>
      </c>
      <c r="AZ82" s="22">
        <v>15000</v>
      </c>
      <c r="BA82" s="22">
        <v>15000</v>
      </c>
    </row>
    <row r="83" spans="1:53" ht="12">
      <c r="A83" s="23">
        <v>4331</v>
      </c>
      <c r="B83" s="23">
        <v>4331</v>
      </c>
      <c r="C83" s="3" t="s">
        <v>91</v>
      </c>
      <c r="D83" s="29">
        <v>94824.36</v>
      </c>
      <c r="E83" s="29">
        <v>32000</v>
      </c>
      <c r="F83" s="29">
        <v>47000</v>
      </c>
      <c r="G83" s="29">
        <v>57000</v>
      </c>
      <c r="H83" s="29">
        <v>77000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22">
        <v>29096.71</v>
      </c>
      <c r="O83" s="22">
        <v>0</v>
      </c>
      <c r="P83" s="22">
        <v>5000</v>
      </c>
      <c r="Q83" s="22">
        <v>5000</v>
      </c>
      <c r="R83" s="22">
        <v>5000</v>
      </c>
      <c r="S83" s="22">
        <v>25130.3</v>
      </c>
      <c r="T83" s="22">
        <v>0</v>
      </c>
      <c r="U83" s="22">
        <v>0</v>
      </c>
      <c r="V83" s="22">
        <v>0</v>
      </c>
      <c r="W83" s="22">
        <v>0</v>
      </c>
      <c r="X83" s="30">
        <v>18148.73</v>
      </c>
      <c r="Y83" s="30">
        <v>25000</v>
      </c>
      <c r="Z83" s="30">
        <v>35000</v>
      </c>
      <c r="AA83" s="30">
        <v>45000</v>
      </c>
      <c r="AB83" s="30">
        <v>60000</v>
      </c>
      <c r="AC83" s="22">
        <v>22448.62</v>
      </c>
      <c r="AD83" s="22">
        <v>0</v>
      </c>
      <c r="AE83" s="22">
        <v>0</v>
      </c>
      <c r="AF83" s="22">
        <v>0</v>
      </c>
      <c r="AG83" s="22">
        <v>5000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22">
        <v>0</v>
      </c>
      <c r="AX83" s="22">
        <v>7000</v>
      </c>
      <c r="AY83" s="22">
        <v>7000</v>
      </c>
      <c r="AZ83" s="22">
        <v>7000</v>
      </c>
      <c r="BA83" s="22">
        <v>7000</v>
      </c>
    </row>
    <row r="84" spans="1:53" ht="12">
      <c r="A84" s="23">
        <v>7400</v>
      </c>
      <c r="B84" s="23">
        <v>7400</v>
      </c>
      <c r="C84" s="3" t="s">
        <v>130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30">
        <v>0</v>
      </c>
      <c r="AS84" s="30">
        <v>0</v>
      </c>
      <c r="AT84" s="30">
        <v>0</v>
      </c>
      <c r="AU84" s="30">
        <v>0</v>
      </c>
      <c r="AV84" s="30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</row>
    <row r="85" spans="1:53" ht="12.75">
      <c r="A85" s="19"/>
      <c r="B85" s="19"/>
      <c r="C85" s="14" t="s">
        <v>47</v>
      </c>
      <c r="D85" s="31">
        <f>SUM(D81:D84)</f>
        <v>1022252.73</v>
      </c>
      <c r="E85" s="31">
        <f aca="true" t="shared" si="10" ref="E85:BA85">SUM(E81:E84)</f>
        <v>214000</v>
      </c>
      <c r="F85" s="31">
        <f t="shared" si="10"/>
        <v>379000</v>
      </c>
      <c r="G85" s="31">
        <f t="shared" si="10"/>
        <v>492600</v>
      </c>
      <c r="H85" s="31">
        <f t="shared" si="10"/>
        <v>612600</v>
      </c>
      <c r="I85" s="32">
        <f t="shared" si="10"/>
        <v>1151.4</v>
      </c>
      <c r="J85" s="32">
        <f t="shared" si="10"/>
        <v>0</v>
      </c>
      <c r="K85" s="32">
        <f t="shared" si="10"/>
        <v>0</v>
      </c>
      <c r="L85" s="32">
        <f t="shared" si="10"/>
        <v>0</v>
      </c>
      <c r="M85" s="32">
        <f t="shared" si="10"/>
        <v>0</v>
      </c>
      <c r="N85" s="15">
        <f t="shared" si="10"/>
        <v>567909.7899999999</v>
      </c>
      <c r="O85" s="15">
        <f t="shared" si="10"/>
        <v>100000</v>
      </c>
      <c r="P85" s="15">
        <f t="shared" si="10"/>
        <v>210000</v>
      </c>
      <c r="Q85" s="15">
        <f t="shared" si="10"/>
        <v>310000</v>
      </c>
      <c r="R85" s="15">
        <f t="shared" si="10"/>
        <v>410000</v>
      </c>
      <c r="S85" s="15">
        <f>SUM(S81:S84)</f>
        <v>32351.199999999997</v>
      </c>
      <c r="T85" s="15">
        <f>SUM(T81:T84)</f>
        <v>0</v>
      </c>
      <c r="U85" s="15">
        <f>SUM(U81:U84)</f>
        <v>0</v>
      </c>
      <c r="V85" s="15">
        <f>SUM(V81:V84)</f>
        <v>0</v>
      </c>
      <c r="W85" s="15">
        <f>SUM(W81:W84)</f>
        <v>0</v>
      </c>
      <c r="X85" s="32">
        <f t="shared" si="10"/>
        <v>40206.729999999996</v>
      </c>
      <c r="Y85" s="32">
        <f t="shared" si="10"/>
        <v>25000</v>
      </c>
      <c r="Z85" s="32">
        <f t="shared" si="10"/>
        <v>75000</v>
      </c>
      <c r="AA85" s="32">
        <f t="shared" si="10"/>
        <v>85000</v>
      </c>
      <c r="AB85" s="32">
        <f t="shared" si="10"/>
        <v>100000</v>
      </c>
      <c r="AC85" s="15">
        <f t="shared" si="10"/>
        <v>67627.38</v>
      </c>
      <c r="AD85" s="15">
        <f t="shared" si="10"/>
        <v>0</v>
      </c>
      <c r="AE85" s="15">
        <f t="shared" si="10"/>
        <v>0</v>
      </c>
      <c r="AF85" s="15">
        <f t="shared" si="10"/>
        <v>0</v>
      </c>
      <c r="AG85" s="15">
        <f t="shared" si="10"/>
        <v>5000</v>
      </c>
      <c r="AH85" s="32">
        <f t="shared" si="10"/>
        <v>0</v>
      </c>
      <c r="AI85" s="32">
        <f t="shared" si="10"/>
        <v>0</v>
      </c>
      <c r="AJ85" s="32">
        <f t="shared" si="10"/>
        <v>0</v>
      </c>
      <c r="AK85" s="32">
        <f t="shared" si="10"/>
        <v>0</v>
      </c>
      <c r="AL85" s="32">
        <f t="shared" si="10"/>
        <v>0</v>
      </c>
      <c r="AM85" s="15">
        <f t="shared" si="10"/>
        <v>0</v>
      </c>
      <c r="AN85" s="15">
        <f t="shared" si="10"/>
        <v>0</v>
      </c>
      <c r="AO85" s="15">
        <f t="shared" si="10"/>
        <v>0</v>
      </c>
      <c r="AP85" s="15">
        <f t="shared" si="10"/>
        <v>0</v>
      </c>
      <c r="AQ85" s="15">
        <f t="shared" si="10"/>
        <v>0</v>
      </c>
      <c r="AR85" s="32">
        <f t="shared" si="10"/>
        <v>0</v>
      </c>
      <c r="AS85" s="32">
        <f t="shared" si="10"/>
        <v>5000</v>
      </c>
      <c r="AT85" s="32">
        <f t="shared" si="10"/>
        <v>10000</v>
      </c>
      <c r="AU85" s="32">
        <f t="shared" si="10"/>
        <v>10000</v>
      </c>
      <c r="AV85" s="32">
        <f t="shared" si="10"/>
        <v>10000</v>
      </c>
      <c r="AW85" s="15">
        <f t="shared" si="10"/>
        <v>313006.23</v>
      </c>
      <c r="AX85" s="15">
        <f t="shared" si="10"/>
        <v>84000</v>
      </c>
      <c r="AY85" s="15">
        <f t="shared" si="10"/>
        <v>84000</v>
      </c>
      <c r="AZ85" s="15">
        <f t="shared" si="10"/>
        <v>87600</v>
      </c>
      <c r="BA85" s="15">
        <f t="shared" si="10"/>
        <v>87600</v>
      </c>
    </row>
    <row r="86" spans="1:53" ht="12">
      <c r="A86" s="23"/>
      <c r="B86" s="23"/>
      <c r="C86" s="3"/>
      <c r="D86" s="29"/>
      <c r="E86" s="29"/>
      <c r="F86" s="29"/>
      <c r="G86" s="29"/>
      <c r="H86" s="29"/>
      <c r="I86" s="30"/>
      <c r="J86" s="30"/>
      <c r="K86" s="30"/>
      <c r="L86" s="30"/>
      <c r="M86" s="30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30"/>
      <c r="Y86" s="30"/>
      <c r="Z86" s="30"/>
      <c r="AA86" s="30"/>
      <c r="AB86" s="30"/>
      <c r="AC86" s="22"/>
      <c r="AD86" s="22"/>
      <c r="AE86" s="22"/>
      <c r="AF86" s="22"/>
      <c r="AG86" s="22"/>
      <c r="AH86" s="30"/>
      <c r="AI86" s="30"/>
      <c r="AJ86" s="30"/>
      <c r="AK86" s="30"/>
      <c r="AL86" s="30"/>
      <c r="AM86" s="22"/>
      <c r="AN86" s="22"/>
      <c r="AO86" s="22"/>
      <c r="AP86" s="22"/>
      <c r="AQ86" s="22"/>
      <c r="AR86" s="30"/>
      <c r="AS86" s="30"/>
      <c r="AT86" s="30"/>
      <c r="AU86" s="30"/>
      <c r="AV86" s="30"/>
      <c r="AW86" s="22"/>
      <c r="AX86" s="22"/>
      <c r="AY86" s="22"/>
      <c r="AZ86" s="22"/>
      <c r="BA86" s="22"/>
    </row>
    <row r="87" spans="1:53" ht="12">
      <c r="A87" s="23">
        <v>4300</v>
      </c>
      <c r="B87" s="23">
        <v>4300</v>
      </c>
      <c r="C87" s="3" t="s">
        <v>90</v>
      </c>
      <c r="D87" s="29">
        <v>953064.59</v>
      </c>
      <c r="E87" s="29">
        <v>335000</v>
      </c>
      <c r="F87" s="29">
        <v>435000</v>
      </c>
      <c r="G87" s="29">
        <v>535000</v>
      </c>
      <c r="H87" s="29">
        <v>900000</v>
      </c>
      <c r="I87" s="30">
        <v>797186.5</v>
      </c>
      <c r="J87" s="30">
        <v>300000</v>
      </c>
      <c r="K87" s="30">
        <v>400000</v>
      </c>
      <c r="L87" s="30">
        <v>500000</v>
      </c>
      <c r="M87" s="30">
        <v>750000</v>
      </c>
      <c r="N87" s="22">
        <v>50214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22">
        <v>105664.09</v>
      </c>
      <c r="AD87" s="22">
        <v>35000</v>
      </c>
      <c r="AE87" s="22">
        <v>35000</v>
      </c>
      <c r="AF87" s="22">
        <v>35000</v>
      </c>
      <c r="AG87" s="22">
        <v>150000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30">
        <v>0</v>
      </c>
      <c r="AS87" s="30">
        <v>0</v>
      </c>
      <c r="AT87" s="30">
        <v>0</v>
      </c>
      <c r="AU87" s="30">
        <v>0</v>
      </c>
      <c r="AV87" s="30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</row>
    <row r="88" spans="1:53" ht="12">
      <c r="A88" s="23">
        <v>4400</v>
      </c>
      <c r="B88" s="23">
        <v>4400</v>
      </c>
      <c r="C88" s="3" t="s">
        <v>172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30">
        <v>0</v>
      </c>
      <c r="AS88" s="30">
        <v>0</v>
      </c>
      <c r="AT88" s="30">
        <v>0</v>
      </c>
      <c r="AU88" s="30">
        <v>0</v>
      </c>
      <c r="AV88" s="30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</row>
    <row r="89" spans="1:53" ht="12">
      <c r="A89" s="23">
        <v>4990</v>
      </c>
      <c r="B89" s="23">
        <v>4990</v>
      </c>
      <c r="C89" s="3" t="s">
        <v>92</v>
      </c>
      <c r="D89" s="29">
        <v>124524</v>
      </c>
      <c r="E89" s="29">
        <v>1500</v>
      </c>
      <c r="F89" s="29">
        <v>2000</v>
      </c>
      <c r="G89" s="29">
        <v>2500</v>
      </c>
      <c r="H89" s="29">
        <v>4000</v>
      </c>
      <c r="I89" s="30">
        <v>94804</v>
      </c>
      <c r="J89" s="30">
        <v>0</v>
      </c>
      <c r="K89" s="30">
        <v>0</v>
      </c>
      <c r="L89" s="30">
        <v>0</v>
      </c>
      <c r="M89" s="30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22">
        <v>22372</v>
      </c>
      <c r="AD89" s="22">
        <v>0</v>
      </c>
      <c r="AE89" s="22">
        <v>0</v>
      </c>
      <c r="AF89" s="22">
        <v>0</v>
      </c>
      <c r="AG89" s="22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30">
        <v>200</v>
      </c>
      <c r="AS89" s="30">
        <v>0</v>
      </c>
      <c r="AT89" s="30">
        <v>0</v>
      </c>
      <c r="AU89" s="30">
        <v>0</v>
      </c>
      <c r="AV89" s="30">
        <v>0</v>
      </c>
      <c r="AW89" s="22">
        <v>7148</v>
      </c>
      <c r="AX89" s="22">
        <v>1500</v>
      </c>
      <c r="AY89" s="22">
        <v>2000</v>
      </c>
      <c r="AZ89" s="22">
        <v>2500</v>
      </c>
      <c r="BA89" s="22">
        <v>4000</v>
      </c>
    </row>
    <row r="90" spans="1:53" ht="12.75">
      <c r="A90" s="19"/>
      <c r="B90" s="19"/>
      <c r="C90" s="14" t="s">
        <v>48</v>
      </c>
      <c r="D90" s="31">
        <f aca="true" t="shared" si="11" ref="D90:BA90">SUM(D87:D89)</f>
        <v>1077588.5899999999</v>
      </c>
      <c r="E90" s="31">
        <f t="shared" si="11"/>
        <v>336500</v>
      </c>
      <c r="F90" s="31">
        <f t="shared" si="11"/>
        <v>437000</v>
      </c>
      <c r="G90" s="31">
        <f t="shared" si="11"/>
        <v>537500</v>
      </c>
      <c r="H90" s="31">
        <f t="shared" si="11"/>
        <v>904000</v>
      </c>
      <c r="I90" s="32">
        <f t="shared" si="11"/>
        <v>891990.5</v>
      </c>
      <c r="J90" s="32">
        <f t="shared" si="11"/>
        <v>300000</v>
      </c>
      <c r="K90" s="32">
        <f t="shared" si="11"/>
        <v>400000</v>
      </c>
      <c r="L90" s="32">
        <f t="shared" si="11"/>
        <v>500000</v>
      </c>
      <c r="M90" s="32">
        <f t="shared" si="11"/>
        <v>750000</v>
      </c>
      <c r="N90" s="15">
        <f t="shared" si="11"/>
        <v>50214</v>
      </c>
      <c r="O90" s="15">
        <f t="shared" si="11"/>
        <v>0</v>
      </c>
      <c r="P90" s="15">
        <f t="shared" si="11"/>
        <v>0</v>
      </c>
      <c r="Q90" s="15">
        <f t="shared" si="11"/>
        <v>0</v>
      </c>
      <c r="R90" s="15">
        <f t="shared" si="11"/>
        <v>0</v>
      </c>
      <c r="S90" s="15">
        <f>SUM(S87:S89)</f>
        <v>0</v>
      </c>
      <c r="T90" s="15">
        <f>SUM(T87:T89)</f>
        <v>0</v>
      </c>
      <c r="U90" s="15">
        <f>SUM(U87:U89)</f>
        <v>0</v>
      </c>
      <c r="V90" s="15">
        <f>SUM(V87:V89)</f>
        <v>0</v>
      </c>
      <c r="W90" s="15">
        <f>SUM(W87:W89)</f>
        <v>0</v>
      </c>
      <c r="X90" s="32">
        <f t="shared" si="11"/>
        <v>0</v>
      </c>
      <c r="Y90" s="32">
        <f t="shared" si="11"/>
        <v>0</v>
      </c>
      <c r="Z90" s="32">
        <f t="shared" si="11"/>
        <v>0</v>
      </c>
      <c r="AA90" s="32">
        <f t="shared" si="11"/>
        <v>0</v>
      </c>
      <c r="AB90" s="32">
        <f t="shared" si="11"/>
        <v>0</v>
      </c>
      <c r="AC90" s="15">
        <f t="shared" si="11"/>
        <v>128036.09</v>
      </c>
      <c r="AD90" s="15">
        <f t="shared" si="11"/>
        <v>35000</v>
      </c>
      <c r="AE90" s="15">
        <f t="shared" si="11"/>
        <v>35000</v>
      </c>
      <c r="AF90" s="15">
        <f t="shared" si="11"/>
        <v>35000</v>
      </c>
      <c r="AG90" s="15">
        <f t="shared" si="11"/>
        <v>150000</v>
      </c>
      <c r="AH90" s="32">
        <f t="shared" si="11"/>
        <v>0</v>
      </c>
      <c r="AI90" s="32">
        <f t="shared" si="11"/>
        <v>0</v>
      </c>
      <c r="AJ90" s="32">
        <f t="shared" si="11"/>
        <v>0</v>
      </c>
      <c r="AK90" s="32">
        <f t="shared" si="11"/>
        <v>0</v>
      </c>
      <c r="AL90" s="32">
        <f t="shared" si="11"/>
        <v>0</v>
      </c>
      <c r="AM90" s="15">
        <f t="shared" si="11"/>
        <v>0</v>
      </c>
      <c r="AN90" s="15">
        <f t="shared" si="11"/>
        <v>0</v>
      </c>
      <c r="AO90" s="15">
        <f t="shared" si="11"/>
        <v>0</v>
      </c>
      <c r="AP90" s="15">
        <f t="shared" si="11"/>
        <v>0</v>
      </c>
      <c r="AQ90" s="15">
        <f t="shared" si="11"/>
        <v>0</v>
      </c>
      <c r="AR90" s="32">
        <f t="shared" si="11"/>
        <v>200</v>
      </c>
      <c r="AS90" s="32">
        <f t="shared" si="11"/>
        <v>0</v>
      </c>
      <c r="AT90" s="32">
        <f t="shared" si="11"/>
        <v>0</v>
      </c>
      <c r="AU90" s="32">
        <f t="shared" si="11"/>
        <v>0</v>
      </c>
      <c r="AV90" s="32">
        <f t="shared" si="11"/>
        <v>0</v>
      </c>
      <c r="AW90" s="15">
        <f t="shared" si="11"/>
        <v>7148</v>
      </c>
      <c r="AX90" s="15">
        <f t="shared" si="11"/>
        <v>1500</v>
      </c>
      <c r="AY90" s="15">
        <f t="shared" si="11"/>
        <v>2000</v>
      </c>
      <c r="AZ90" s="15">
        <f t="shared" si="11"/>
        <v>2500</v>
      </c>
      <c r="BA90" s="15">
        <f t="shared" si="11"/>
        <v>4000</v>
      </c>
    </row>
    <row r="91" spans="1:53" ht="12">
      <c r="A91" s="23"/>
      <c r="B91" s="23"/>
      <c r="C91" s="3"/>
      <c r="D91" s="29"/>
      <c r="E91" s="29"/>
      <c r="F91" s="29"/>
      <c r="G91" s="29"/>
      <c r="H91" s="29"/>
      <c r="I91" s="30"/>
      <c r="J91" s="30"/>
      <c r="K91" s="30"/>
      <c r="L91" s="30"/>
      <c r="M91" s="30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30"/>
      <c r="Y91" s="30"/>
      <c r="Z91" s="30"/>
      <c r="AA91" s="30"/>
      <c r="AB91" s="30"/>
      <c r="AC91" s="22"/>
      <c r="AD91" s="22"/>
      <c r="AE91" s="22"/>
      <c r="AF91" s="22"/>
      <c r="AG91" s="22"/>
      <c r="AH91" s="30"/>
      <c r="AI91" s="30"/>
      <c r="AJ91" s="30"/>
      <c r="AK91" s="30"/>
      <c r="AL91" s="30"/>
      <c r="AM91" s="22"/>
      <c r="AN91" s="22"/>
      <c r="AO91" s="22"/>
      <c r="AP91" s="22"/>
      <c r="AQ91" s="22"/>
      <c r="AR91" s="30"/>
      <c r="AS91" s="30"/>
      <c r="AT91" s="30"/>
      <c r="AU91" s="30"/>
      <c r="AV91" s="30"/>
      <c r="AW91" s="22"/>
      <c r="AX91" s="22"/>
      <c r="AY91" s="22"/>
      <c r="AZ91" s="22"/>
      <c r="BA91" s="22"/>
    </row>
    <row r="92" spans="1:53" ht="12.75">
      <c r="A92" s="19"/>
      <c r="B92" s="19"/>
      <c r="C92" s="14" t="s">
        <v>7</v>
      </c>
      <c r="D92" s="31">
        <f aca="true" t="shared" si="12" ref="D92:BA92">+D90+D85+D79</f>
        <v>8562732.84</v>
      </c>
      <c r="E92" s="31">
        <f t="shared" si="12"/>
        <v>2438350</v>
      </c>
      <c r="F92" s="31">
        <f t="shared" si="12"/>
        <v>3920305</v>
      </c>
      <c r="G92" s="31">
        <f t="shared" si="12"/>
        <v>4914005</v>
      </c>
      <c r="H92" s="31">
        <f t="shared" si="12"/>
        <v>6463930</v>
      </c>
      <c r="I92" s="32">
        <f t="shared" si="12"/>
        <v>946127.6900000001</v>
      </c>
      <c r="J92" s="32">
        <f t="shared" si="12"/>
        <v>305000</v>
      </c>
      <c r="K92" s="32">
        <f t="shared" si="12"/>
        <v>415000</v>
      </c>
      <c r="L92" s="32">
        <f t="shared" si="12"/>
        <v>530000</v>
      </c>
      <c r="M92" s="32">
        <f t="shared" si="12"/>
        <v>780000</v>
      </c>
      <c r="N92" s="15">
        <f t="shared" si="12"/>
        <v>3343699.4499999997</v>
      </c>
      <c r="O92" s="15">
        <f t="shared" si="12"/>
        <v>815000</v>
      </c>
      <c r="P92" s="15">
        <f t="shared" si="12"/>
        <v>1440000</v>
      </c>
      <c r="Q92" s="15">
        <f t="shared" si="12"/>
        <v>2040000</v>
      </c>
      <c r="R92" s="15">
        <f t="shared" si="12"/>
        <v>2410000</v>
      </c>
      <c r="S92" s="15">
        <f>+S90+S85+S79</f>
        <v>1367841.98</v>
      </c>
      <c r="T92" s="15">
        <f>+T90+T85+T79</f>
        <v>298750</v>
      </c>
      <c r="U92" s="15">
        <f>+U90+U85+U79</f>
        <v>608750</v>
      </c>
      <c r="V92" s="15">
        <f>+V90+V85+V79</f>
        <v>663750</v>
      </c>
      <c r="W92" s="15">
        <f>+W90+W85+W79</f>
        <v>764250</v>
      </c>
      <c r="X92" s="32">
        <f t="shared" si="12"/>
        <v>1499750.94</v>
      </c>
      <c r="Y92" s="32">
        <f t="shared" si="12"/>
        <v>455100</v>
      </c>
      <c r="Z92" s="32">
        <f t="shared" si="12"/>
        <v>684055</v>
      </c>
      <c r="AA92" s="32">
        <f t="shared" si="12"/>
        <v>801155</v>
      </c>
      <c r="AB92" s="32">
        <f t="shared" si="12"/>
        <v>953080</v>
      </c>
      <c r="AC92" s="15">
        <f t="shared" si="12"/>
        <v>806797.2799999999</v>
      </c>
      <c r="AD92" s="15">
        <f t="shared" si="12"/>
        <v>420000</v>
      </c>
      <c r="AE92" s="15">
        <f t="shared" si="12"/>
        <v>555000</v>
      </c>
      <c r="AF92" s="15">
        <f t="shared" si="12"/>
        <v>630000</v>
      </c>
      <c r="AG92" s="15">
        <f t="shared" si="12"/>
        <v>980000</v>
      </c>
      <c r="AH92" s="32">
        <f t="shared" si="12"/>
        <v>1200</v>
      </c>
      <c r="AI92" s="32">
        <f t="shared" si="12"/>
        <v>8000</v>
      </c>
      <c r="AJ92" s="32">
        <f t="shared" si="12"/>
        <v>19000</v>
      </c>
      <c r="AK92" s="32">
        <f t="shared" si="12"/>
        <v>27000</v>
      </c>
      <c r="AL92" s="32">
        <f t="shared" si="12"/>
        <v>35000</v>
      </c>
      <c r="AM92" s="15">
        <f t="shared" si="12"/>
        <v>37211.770000000004</v>
      </c>
      <c r="AN92" s="15">
        <f t="shared" si="12"/>
        <v>0</v>
      </c>
      <c r="AO92" s="15">
        <f t="shared" si="12"/>
        <v>16500</v>
      </c>
      <c r="AP92" s="15">
        <f t="shared" si="12"/>
        <v>28500</v>
      </c>
      <c r="AQ92" s="15">
        <f t="shared" si="12"/>
        <v>28500</v>
      </c>
      <c r="AR92" s="32">
        <f t="shared" si="12"/>
        <v>60212.3</v>
      </c>
      <c r="AS92" s="32">
        <f t="shared" si="12"/>
        <v>35000</v>
      </c>
      <c r="AT92" s="32">
        <f t="shared" si="12"/>
        <v>40000</v>
      </c>
      <c r="AU92" s="32">
        <f t="shared" si="12"/>
        <v>40000</v>
      </c>
      <c r="AV92" s="32">
        <f t="shared" si="12"/>
        <v>40000</v>
      </c>
      <c r="AW92" s="15">
        <f t="shared" si="12"/>
        <v>499891.43</v>
      </c>
      <c r="AX92" s="15">
        <f t="shared" si="12"/>
        <v>101500</v>
      </c>
      <c r="AY92" s="15">
        <f t="shared" si="12"/>
        <v>142000</v>
      </c>
      <c r="AZ92" s="15">
        <f t="shared" si="12"/>
        <v>153600</v>
      </c>
      <c r="BA92" s="15">
        <f t="shared" si="12"/>
        <v>473100</v>
      </c>
    </row>
    <row r="93" spans="1:53" ht="12">
      <c r="A93" s="23"/>
      <c r="B93" s="23"/>
      <c r="C93" s="3"/>
      <c r="D93" s="29"/>
      <c r="E93" s="29"/>
      <c r="F93" s="29"/>
      <c r="G93" s="29"/>
      <c r="H93" s="29"/>
      <c r="I93" s="30"/>
      <c r="J93" s="30"/>
      <c r="K93" s="30"/>
      <c r="L93" s="30"/>
      <c r="M93" s="30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30"/>
      <c r="Y93" s="30"/>
      <c r="Z93" s="30"/>
      <c r="AA93" s="30"/>
      <c r="AB93" s="30"/>
      <c r="AC93" s="22"/>
      <c r="AD93" s="22"/>
      <c r="AE93" s="22"/>
      <c r="AF93" s="22"/>
      <c r="AG93" s="22"/>
      <c r="AH93" s="30"/>
      <c r="AI93" s="30"/>
      <c r="AJ93" s="30"/>
      <c r="AK93" s="30"/>
      <c r="AL93" s="30"/>
      <c r="AM93" s="22"/>
      <c r="AN93" s="22"/>
      <c r="AO93" s="22"/>
      <c r="AP93" s="22"/>
      <c r="AQ93" s="22"/>
      <c r="AR93" s="30"/>
      <c r="AS93" s="30"/>
      <c r="AT93" s="30"/>
      <c r="AU93" s="30"/>
      <c r="AV93" s="30"/>
      <c r="AW93" s="22"/>
      <c r="AX93" s="22"/>
      <c r="AY93" s="22"/>
      <c r="AZ93" s="22"/>
      <c r="BA93" s="22"/>
    </row>
    <row r="94" spans="1:53" ht="12">
      <c r="A94" s="23">
        <v>4240</v>
      </c>
      <c r="B94" s="23">
        <v>4240</v>
      </c>
      <c r="C94" s="3" t="s">
        <v>86</v>
      </c>
      <c r="D94" s="29">
        <v>421017.41</v>
      </c>
      <c r="E94" s="29">
        <v>71400</v>
      </c>
      <c r="F94" s="29">
        <v>143950</v>
      </c>
      <c r="G94" s="29">
        <v>235600</v>
      </c>
      <c r="H94" s="29">
        <v>349140</v>
      </c>
      <c r="I94" s="30">
        <v>47640</v>
      </c>
      <c r="J94" s="30">
        <v>0</v>
      </c>
      <c r="K94" s="30">
        <v>0</v>
      </c>
      <c r="L94" s="30">
        <v>0</v>
      </c>
      <c r="M94" s="30">
        <v>0</v>
      </c>
      <c r="N94" s="22">
        <v>63762.3</v>
      </c>
      <c r="O94" s="22">
        <v>5000</v>
      </c>
      <c r="P94" s="22">
        <v>10000</v>
      </c>
      <c r="Q94" s="22">
        <v>15000</v>
      </c>
      <c r="R94" s="22">
        <v>20000</v>
      </c>
      <c r="S94" s="22">
        <v>123300.11</v>
      </c>
      <c r="T94" s="22">
        <v>50000</v>
      </c>
      <c r="U94" s="22">
        <v>100000</v>
      </c>
      <c r="V94" s="22">
        <v>150000</v>
      </c>
      <c r="W94" s="22">
        <v>234240</v>
      </c>
      <c r="X94" s="30">
        <v>120194</v>
      </c>
      <c r="Y94" s="30">
        <v>0</v>
      </c>
      <c r="Z94" s="30">
        <v>0</v>
      </c>
      <c r="AA94" s="30">
        <v>0</v>
      </c>
      <c r="AB94" s="30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22">
        <v>2250</v>
      </c>
      <c r="AN94" s="22">
        <v>0</v>
      </c>
      <c r="AO94" s="22">
        <v>0</v>
      </c>
      <c r="AP94" s="22">
        <v>0</v>
      </c>
      <c r="AQ94" s="22">
        <v>0</v>
      </c>
      <c r="AR94" s="30">
        <v>6800</v>
      </c>
      <c r="AS94" s="30">
        <v>6400</v>
      </c>
      <c r="AT94" s="30">
        <v>6400</v>
      </c>
      <c r="AU94" s="30">
        <v>6400</v>
      </c>
      <c r="AV94" s="30">
        <v>9600</v>
      </c>
      <c r="AW94" s="22">
        <v>57071</v>
      </c>
      <c r="AX94" s="22">
        <v>10000</v>
      </c>
      <c r="AY94" s="22">
        <v>27550</v>
      </c>
      <c r="AZ94" s="22">
        <v>64200</v>
      </c>
      <c r="BA94" s="22">
        <v>85300</v>
      </c>
    </row>
    <row r="95" spans="1:53" ht="12">
      <c r="A95" s="23">
        <v>4250</v>
      </c>
      <c r="B95" s="23">
        <v>4250</v>
      </c>
      <c r="C95" s="3" t="s">
        <v>88</v>
      </c>
      <c r="D95" s="29">
        <v>288.94</v>
      </c>
      <c r="E95" s="29">
        <v>5000</v>
      </c>
      <c r="F95" s="29">
        <v>15000</v>
      </c>
      <c r="G95" s="29">
        <v>25000</v>
      </c>
      <c r="H95" s="29">
        <v>30000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22">
        <v>288.94</v>
      </c>
      <c r="O95" s="22">
        <v>5000</v>
      </c>
      <c r="P95" s="22">
        <v>10000</v>
      </c>
      <c r="Q95" s="22">
        <v>15000</v>
      </c>
      <c r="R95" s="22">
        <v>20000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22">
        <v>0</v>
      </c>
      <c r="AN95" s="22">
        <v>0</v>
      </c>
      <c r="AO95" s="22">
        <v>5000</v>
      </c>
      <c r="AP95" s="22">
        <v>10000</v>
      </c>
      <c r="AQ95" s="22">
        <v>10000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</row>
    <row r="96" spans="1:53" ht="12">
      <c r="A96" s="23">
        <v>5000</v>
      </c>
      <c r="B96" s="23">
        <v>5000</v>
      </c>
      <c r="C96" s="3" t="s">
        <v>93</v>
      </c>
      <c r="D96" s="29">
        <v>6431425.39</v>
      </c>
      <c r="E96" s="29">
        <v>1807500</v>
      </c>
      <c r="F96" s="29">
        <v>3615000</v>
      </c>
      <c r="G96" s="29">
        <v>5422500</v>
      </c>
      <c r="H96" s="29">
        <v>7289438</v>
      </c>
      <c r="I96" s="30">
        <v>1317090.39</v>
      </c>
      <c r="J96" s="30">
        <v>360000</v>
      </c>
      <c r="K96" s="30">
        <v>720000</v>
      </c>
      <c r="L96" s="30">
        <v>1080000</v>
      </c>
      <c r="M96" s="30">
        <v>1530000</v>
      </c>
      <c r="N96" s="22">
        <v>3662827</v>
      </c>
      <c r="O96" s="22">
        <v>1100000</v>
      </c>
      <c r="P96" s="22">
        <v>2200000</v>
      </c>
      <c r="Q96" s="22">
        <v>3300000</v>
      </c>
      <c r="R96" s="22">
        <v>4400000</v>
      </c>
      <c r="S96" s="22">
        <v>1068828</v>
      </c>
      <c r="T96" s="22">
        <v>240000</v>
      </c>
      <c r="U96" s="22">
        <v>480000</v>
      </c>
      <c r="V96" s="22">
        <v>720000</v>
      </c>
      <c r="W96" s="22">
        <v>929438</v>
      </c>
      <c r="X96" s="30">
        <v>382680</v>
      </c>
      <c r="Y96" s="30">
        <v>107500</v>
      </c>
      <c r="Z96" s="30">
        <v>215000</v>
      </c>
      <c r="AA96" s="30">
        <v>322500</v>
      </c>
      <c r="AB96" s="30">
        <v>430000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30">
        <v>0</v>
      </c>
      <c r="AS96" s="30">
        <v>0</v>
      </c>
      <c r="AT96" s="30">
        <v>0</v>
      </c>
      <c r="AU96" s="30">
        <v>0</v>
      </c>
      <c r="AV96" s="30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</row>
    <row r="97" spans="1:53" ht="12">
      <c r="A97" s="23">
        <v>5002</v>
      </c>
      <c r="B97" s="23">
        <v>5002</v>
      </c>
      <c r="C97" s="3" t="s">
        <v>187</v>
      </c>
      <c r="D97" s="29">
        <v>0</v>
      </c>
      <c r="E97" s="29">
        <v>55000</v>
      </c>
      <c r="F97" s="29">
        <v>115000</v>
      </c>
      <c r="G97" s="29">
        <v>180000</v>
      </c>
      <c r="H97" s="29">
        <v>231137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55000</v>
      </c>
      <c r="U97" s="22">
        <v>115000</v>
      </c>
      <c r="V97" s="22">
        <v>180000</v>
      </c>
      <c r="W97" s="22">
        <v>231137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30">
        <v>0</v>
      </c>
      <c r="AS97" s="30">
        <v>0</v>
      </c>
      <c r="AT97" s="30">
        <v>0</v>
      </c>
      <c r="AU97" s="30">
        <v>0</v>
      </c>
      <c r="AV97" s="30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</row>
    <row r="98" spans="1:53" ht="12">
      <c r="A98" s="23">
        <v>5006</v>
      </c>
      <c r="B98" s="23">
        <v>5006</v>
      </c>
      <c r="C98" s="3" t="s">
        <v>154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30">
        <v>0</v>
      </c>
      <c r="AS98" s="30">
        <v>0</v>
      </c>
      <c r="AT98" s="30">
        <v>0</v>
      </c>
      <c r="AU98" s="30">
        <v>0</v>
      </c>
      <c r="AV98" s="30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</row>
    <row r="99" spans="1:53" ht="12">
      <c r="A99" s="23">
        <v>5007</v>
      </c>
      <c r="B99" s="23">
        <v>5007</v>
      </c>
      <c r="C99" s="3" t="s">
        <v>36</v>
      </c>
      <c r="D99" s="29">
        <v>1579122</v>
      </c>
      <c r="E99" s="29">
        <v>225000</v>
      </c>
      <c r="F99" s="29">
        <v>450000</v>
      </c>
      <c r="G99" s="29">
        <v>675000</v>
      </c>
      <c r="H99" s="29">
        <v>900000</v>
      </c>
      <c r="I99" s="30">
        <v>157753</v>
      </c>
      <c r="J99" s="30">
        <v>0</v>
      </c>
      <c r="K99" s="30">
        <v>0</v>
      </c>
      <c r="L99" s="30">
        <v>0</v>
      </c>
      <c r="M99" s="30">
        <v>0</v>
      </c>
      <c r="N99" s="22">
        <v>889619</v>
      </c>
      <c r="O99" s="22">
        <v>225000</v>
      </c>
      <c r="P99" s="22">
        <v>450000</v>
      </c>
      <c r="Q99" s="22">
        <v>675000</v>
      </c>
      <c r="R99" s="22">
        <v>900000</v>
      </c>
      <c r="S99" s="22">
        <v>78176</v>
      </c>
      <c r="T99" s="22">
        <v>0</v>
      </c>
      <c r="U99" s="22">
        <v>0</v>
      </c>
      <c r="V99" s="22">
        <v>0</v>
      </c>
      <c r="W99" s="22">
        <v>0</v>
      </c>
      <c r="X99" s="30">
        <v>453574</v>
      </c>
      <c r="Y99" s="30">
        <v>0</v>
      </c>
      <c r="Z99" s="30">
        <v>0</v>
      </c>
      <c r="AA99" s="30">
        <v>0</v>
      </c>
      <c r="AB99" s="30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</row>
    <row r="100" spans="1:53" ht="12">
      <c r="A100" s="23">
        <v>5008</v>
      </c>
      <c r="B100" s="23">
        <v>5008</v>
      </c>
      <c r="C100" s="3" t="s">
        <v>164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</row>
    <row r="101" spans="1:53" ht="12">
      <c r="A101" s="23">
        <v>5010</v>
      </c>
      <c r="B101" s="23">
        <v>5010</v>
      </c>
      <c r="C101" s="3" t="s">
        <v>94</v>
      </c>
      <c r="D101" s="29">
        <v>27667.7</v>
      </c>
      <c r="E101" s="29">
        <v>0</v>
      </c>
      <c r="F101" s="29">
        <v>10000</v>
      </c>
      <c r="G101" s="29">
        <v>20000</v>
      </c>
      <c r="H101" s="29">
        <v>20000</v>
      </c>
      <c r="I101" s="30">
        <v>25567.7</v>
      </c>
      <c r="J101" s="30">
        <v>0</v>
      </c>
      <c r="K101" s="30">
        <v>0</v>
      </c>
      <c r="L101" s="30">
        <v>0</v>
      </c>
      <c r="M101" s="30">
        <v>0</v>
      </c>
      <c r="N101" s="22">
        <v>2100</v>
      </c>
      <c r="O101" s="22">
        <v>0</v>
      </c>
      <c r="P101" s="22">
        <v>10000</v>
      </c>
      <c r="Q101" s="22">
        <v>20000</v>
      </c>
      <c r="R101" s="22">
        <v>20000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30">
        <v>0</v>
      </c>
      <c r="AS101" s="30">
        <v>0</v>
      </c>
      <c r="AT101" s="30">
        <v>0</v>
      </c>
      <c r="AU101" s="30">
        <v>0</v>
      </c>
      <c r="AV101" s="30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</row>
    <row r="102" spans="1:53" ht="12">
      <c r="A102" s="23">
        <v>5040</v>
      </c>
      <c r="B102" s="23">
        <v>5040</v>
      </c>
      <c r="C102" s="3" t="s">
        <v>26</v>
      </c>
      <c r="D102" s="29">
        <v>70000</v>
      </c>
      <c r="E102" s="29">
        <v>0</v>
      </c>
      <c r="F102" s="29">
        <v>0</v>
      </c>
      <c r="G102" s="29">
        <v>0</v>
      </c>
      <c r="H102" s="29">
        <v>0</v>
      </c>
      <c r="I102" s="30">
        <v>50000</v>
      </c>
      <c r="J102" s="30">
        <v>0</v>
      </c>
      <c r="K102" s="30">
        <v>0</v>
      </c>
      <c r="L102" s="30">
        <v>0</v>
      </c>
      <c r="M102" s="30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30">
        <v>20000</v>
      </c>
      <c r="Y102" s="30">
        <v>0</v>
      </c>
      <c r="Z102" s="30">
        <v>0</v>
      </c>
      <c r="AA102" s="30">
        <v>0</v>
      </c>
      <c r="AB102" s="30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30">
        <v>0</v>
      </c>
      <c r="AS102" s="30">
        <v>0</v>
      </c>
      <c r="AT102" s="30">
        <v>0</v>
      </c>
      <c r="AU102" s="30">
        <v>0</v>
      </c>
      <c r="AV102" s="30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</row>
    <row r="103" spans="1:53" ht="12">
      <c r="A103" s="23">
        <v>5050</v>
      </c>
      <c r="B103" s="23">
        <v>5050</v>
      </c>
      <c r="C103" s="3" t="s">
        <v>173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</row>
    <row r="104" spans="1:53" ht="12">
      <c r="A104" s="23">
        <v>5090</v>
      </c>
      <c r="B104" s="23">
        <v>5090</v>
      </c>
      <c r="C104" s="3" t="s">
        <v>95</v>
      </c>
      <c r="D104" s="29">
        <v>-94167</v>
      </c>
      <c r="E104" s="29">
        <v>0</v>
      </c>
      <c r="F104" s="29">
        <v>0</v>
      </c>
      <c r="G104" s="29">
        <v>0</v>
      </c>
      <c r="H104" s="29">
        <v>0</v>
      </c>
      <c r="I104" s="30">
        <v>-64258</v>
      </c>
      <c r="J104" s="30">
        <v>0</v>
      </c>
      <c r="K104" s="30">
        <v>0</v>
      </c>
      <c r="L104" s="30">
        <v>0</v>
      </c>
      <c r="M104" s="30">
        <v>0</v>
      </c>
      <c r="N104" s="22">
        <v>-24909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30">
        <v>-5000</v>
      </c>
      <c r="Y104" s="30">
        <v>0</v>
      </c>
      <c r="Z104" s="30">
        <v>0</v>
      </c>
      <c r="AA104" s="30">
        <v>0</v>
      </c>
      <c r="AB104" s="30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30">
        <v>0</v>
      </c>
      <c r="AS104" s="30">
        <v>0</v>
      </c>
      <c r="AT104" s="30">
        <v>0</v>
      </c>
      <c r="AU104" s="30">
        <v>0</v>
      </c>
      <c r="AV104" s="30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</row>
    <row r="105" spans="1:53" ht="12">
      <c r="A105" s="23">
        <v>5100</v>
      </c>
      <c r="B105" s="23">
        <v>5100</v>
      </c>
      <c r="C105" s="3" t="s">
        <v>31</v>
      </c>
      <c r="D105" s="29">
        <v>611302</v>
      </c>
      <c r="E105" s="29">
        <v>410863</v>
      </c>
      <c r="F105" s="29">
        <v>600259</v>
      </c>
      <c r="G105" s="29">
        <v>706322</v>
      </c>
      <c r="H105" s="29">
        <v>1097097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30">
        <v>0</v>
      </c>
      <c r="Y105" s="30">
        <v>70063</v>
      </c>
      <c r="Z105" s="30">
        <v>140126</v>
      </c>
      <c r="AA105" s="30">
        <v>210189</v>
      </c>
      <c r="AB105" s="30">
        <v>280250</v>
      </c>
      <c r="AC105" s="22">
        <v>168483</v>
      </c>
      <c r="AD105" s="22">
        <v>100000</v>
      </c>
      <c r="AE105" s="22">
        <v>130000</v>
      </c>
      <c r="AF105" s="22">
        <v>130000</v>
      </c>
      <c r="AG105" s="22">
        <v>305000</v>
      </c>
      <c r="AH105" s="30">
        <v>12320</v>
      </c>
      <c r="AI105" s="30">
        <v>6000</v>
      </c>
      <c r="AJ105" s="30">
        <v>8000</v>
      </c>
      <c r="AK105" s="30">
        <v>9000</v>
      </c>
      <c r="AL105" s="30">
        <v>12000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30">
        <v>0</v>
      </c>
      <c r="AS105" s="30">
        <v>1000</v>
      </c>
      <c r="AT105" s="30">
        <v>1000</v>
      </c>
      <c r="AU105" s="30">
        <v>1000</v>
      </c>
      <c r="AV105" s="30">
        <v>1000</v>
      </c>
      <c r="AW105" s="22">
        <v>430499</v>
      </c>
      <c r="AX105" s="22">
        <v>233800</v>
      </c>
      <c r="AY105" s="22">
        <v>321133</v>
      </c>
      <c r="AZ105" s="22">
        <v>356133</v>
      </c>
      <c r="BA105" s="22">
        <v>498847</v>
      </c>
    </row>
    <row r="106" spans="1:53" ht="12">
      <c r="A106" s="23">
        <v>5180</v>
      </c>
      <c r="B106" s="23">
        <v>5180</v>
      </c>
      <c r="C106" s="3" t="s">
        <v>96</v>
      </c>
      <c r="D106" s="29">
        <v>785651.58</v>
      </c>
      <c r="E106" s="29">
        <v>232364</v>
      </c>
      <c r="F106" s="29">
        <v>447152</v>
      </c>
      <c r="G106" s="29">
        <v>655660</v>
      </c>
      <c r="H106" s="29">
        <v>877092</v>
      </c>
      <c r="I106" s="30">
        <v>168053.96</v>
      </c>
      <c r="J106" s="30">
        <v>55000</v>
      </c>
      <c r="K106" s="30">
        <v>110000</v>
      </c>
      <c r="L106" s="30">
        <v>165000</v>
      </c>
      <c r="M106" s="30">
        <v>220000</v>
      </c>
      <c r="N106" s="22">
        <v>443416.66</v>
      </c>
      <c r="O106" s="22">
        <v>125000</v>
      </c>
      <c r="P106" s="22">
        <v>250000</v>
      </c>
      <c r="Q106" s="22">
        <v>375000</v>
      </c>
      <c r="R106" s="22">
        <v>500000</v>
      </c>
      <c r="S106" s="22">
        <v>128259.36</v>
      </c>
      <c r="T106" s="22">
        <v>0</v>
      </c>
      <c r="U106" s="22">
        <v>0</v>
      </c>
      <c r="V106" s="22">
        <v>0</v>
      </c>
      <c r="W106" s="22">
        <v>0</v>
      </c>
      <c r="X106" s="30">
        <v>45921.6</v>
      </c>
      <c r="Y106" s="30">
        <v>24308</v>
      </c>
      <c r="Z106" s="30">
        <v>48616</v>
      </c>
      <c r="AA106" s="30">
        <v>72924</v>
      </c>
      <c r="AB106" s="30">
        <v>97230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30">
        <v>0</v>
      </c>
      <c r="AS106" s="30">
        <v>0</v>
      </c>
      <c r="AT106" s="30">
        <v>0</v>
      </c>
      <c r="AU106" s="30">
        <v>0</v>
      </c>
      <c r="AV106" s="30">
        <v>0</v>
      </c>
      <c r="AW106" s="22">
        <v>0</v>
      </c>
      <c r="AX106" s="22">
        <v>28056</v>
      </c>
      <c r="AY106" s="22">
        <v>38536</v>
      </c>
      <c r="AZ106" s="22">
        <v>42736</v>
      </c>
      <c r="BA106" s="22">
        <v>59862</v>
      </c>
    </row>
    <row r="107" spans="1:53" ht="12">
      <c r="A107" s="23">
        <v>5182</v>
      </c>
      <c r="B107" s="23">
        <v>5182</v>
      </c>
      <c r="C107" s="3" t="s">
        <v>97</v>
      </c>
      <c r="D107" s="29">
        <v>110776.94</v>
      </c>
      <c r="E107" s="29">
        <v>32767</v>
      </c>
      <c r="F107" s="29">
        <v>66534</v>
      </c>
      <c r="G107" s="29">
        <v>97301</v>
      </c>
      <c r="H107" s="29">
        <v>131068</v>
      </c>
      <c r="I107" s="30">
        <v>23695.66</v>
      </c>
      <c r="J107" s="30">
        <v>7000</v>
      </c>
      <c r="K107" s="30">
        <v>15000</v>
      </c>
      <c r="L107" s="30">
        <v>20000</v>
      </c>
      <c r="M107" s="30">
        <v>28000</v>
      </c>
      <c r="N107" s="22">
        <v>62521.74</v>
      </c>
      <c r="O107" s="22">
        <v>20000</v>
      </c>
      <c r="P107" s="22">
        <v>40000</v>
      </c>
      <c r="Q107" s="22">
        <v>60000</v>
      </c>
      <c r="R107" s="22">
        <v>80000</v>
      </c>
      <c r="S107" s="22">
        <v>18084.6</v>
      </c>
      <c r="T107" s="22">
        <v>0</v>
      </c>
      <c r="U107" s="22">
        <v>0</v>
      </c>
      <c r="V107" s="22">
        <v>0</v>
      </c>
      <c r="W107" s="22">
        <v>0</v>
      </c>
      <c r="X107" s="30">
        <v>6474.94</v>
      </c>
      <c r="Y107" s="30">
        <v>5767</v>
      </c>
      <c r="Z107" s="30">
        <v>11534</v>
      </c>
      <c r="AA107" s="30">
        <v>17301</v>
      </c>
      <c r="AB107" s="30">
        <v>23068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30">
        <v>0</v>
      </c>
      <c r="AS107" s="30">
        <v>0</v>
      </c>
      <c r="AT107" s="30">
        <v>0</v>
      </c>
      <c r="AU107" s="30">
        <v>0</v>
      </c>
      <c r="AV107" s="30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</row>
    <row r="108" spans="1:53" ht="12">
      <c r="A108" s="23">
        <v>5210</v>
      </c>
      <c r="B108" s="23">
        <v>5210</v>
      </c>
      <c r="C108" s="3" t="s">
        <v>98</v>
      </c>
      <c r="D108" s="29">
        <v>10248</v>
      </c>
      <c r="E108" s="29">
        <v>2000</v>
      </c>
      <c r="F108" s="29">
        <v>4000</v>
      </c>
      <c r="G108" s="29">
        <v>7000</v>
      </c>
      <c r="H108" s="29">
        <v>9000</v>
      </c>
      <c r="I108" s="30">
        <v>5856</v>
      </c>
      <c r="J108" s="30">
        <v>1000</v>
      </c>
      <c r="K108" s="30">
        <v>2000</v>
      </c>
      <c r="L108" s="30">
        <v>3000</v>
      </c>
      <c r="M108" s="30">
        <v>4000</v>
      </c>
      <c r="N108" s="22">
        <v>4392</v>
      </c>
      <c r="O108" s="22">
        <v>1000</v>
      </c>
      <c r="P108" s="22">
        <v>2000</v>
      </c>
      <c r="Q108" s="22">
        <v>4000</v>
      </c>
      <c r="R108" s="22">
        <v>5000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30">
        <v>0</v>
      </c>
      <c r="AS108" s="30">
        <v>0</v>
      </c>
      <c r="AT108" s="30">
        <v>0</v>
      </c>
      <c r="AU108" s="30">
        <v>0</v>
      </c>
      <c r="AV108" s="30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</row>
    <row r="109" spans="1:53" ht="12">
      <c r="A109" s="23">
        <v>5230</v>
      </c>
      <c r="B109" s="23">
        <v>5230</v>
      </c>
      <c r="C109" s="3" t="s">
        <v>32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</row>
    <row r="110" spans="1:53" ht="12">
      <c r="A110" s="23">
        <v>5231</v>
      </c>
      <c r="B110" s="23">
        <v>5231</v>
      </c>
      <c r="C110" s="3" t="s">
        <v>33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30">
        <v>0</v>
      </c>
      <c r="AS110" s="30">
        <v>0</v>
      </c>
      <c r="AT110" s="30">
        <v>0</v>
      </c>
      <c r="AU110" s="30">
        <v>0</v>
      </c>
      <c r="AV110" s="30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</row>
    <row r="111" spans="1:53" ht="12">
      <c r="A111" s="23">
        <v>5250</v>
      </c>
      <c r="B111" s="23">
        <v>5250</v>
      </c>
      <c r="C111" s="3" t="s">
        <v>99</v>
      </c>
      <c r="D111" s="29">
        <v>93935</v>
      </c>
      <c r="E111" s="29">
        <v>0</v>
      </c>
      <c r="F111" s="29">
        <v>0</v>
      </c>
      <c r="G111" s="29">
        <v>0</v>
      </c>
      <c r="H111" s="29">
        <v>15000</v>
      </c>
      <c r="I111" s="30">
        <v>93935</v>
      </c>
      <c r="J111" s="30">
        <v>0</v>
      </c>
      <c r="K111" s="30">
        <v>0</v>
      </c>
      <c r="L111" s="30">
        <v>0</v>
      </c>
      <c r="M111" s="30">
        <v>15000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30">
        <v>0</v>
      </c>
      <c r="AS111" s="30">
        <v>0</v>
      </c>
      <c r="AT111" s="30">
        <v>0</v>
      </c>
      <c r="AU111" s="30">
        <v>0</v>
      </c>
      <c r="AV111" s="30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</row>
    <row r="112" spans="1:53" ht="12">
      <c r="A112" s="23">
        <v>5290</v>
      </c>
      <c r="B112" s="23">
        <v>5290</v>
      </c>
      <c r="C112" s="3" t="s">
        <v>100</v>
      </c>
      <c r="D112" s="29">
        <v>-104183</v>
      </c>
      <c r="E112" s="29">
        <v>0</v>
      </c>
      <c r="F112" s="29">
        <v>0</v>
      </c>
      <c r="G112" s="29">
        <v>0</v>
      </c>
      <c r="H112" s="29">
        <v>0</v>
      </c>
      <c r="I112" s="30">
        <v>-99791</v>
      </c>
      <c r="J112" s="30">
        <v>0</v>
      </c>
      <c r="K112" s="30">
        <v>0</v>
      </c>
      <c r="L112" s="30">
        <v>0</v>
      </c>
      <c r="M112" s="30">
        <v>0</v>
      </c>
      <c r="N112" s="22">
        <v>-4392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30">
        <v>0</v>
      </c>
      <c r="AS112" s="30">
        <v>0</v>
      </c>
      <c r="AT112" s="30">
        <v>0</v>
      </c>
      <c r="AU112" s="30">
        <v>0</v>
      </c>
      <c r="AV112" s="30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</row>
    <row r="113" spans="1:53" ht="12">
      <c r="A113" s="23">
        <v>5330</v>
      </c>
      <c r="B113" s="23">
        <v>5330</v>
      </c>
      <c r="C113" s="3" t="s">
        <v>101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</row>
    <row r="114" spans="1:53" ht="12">
      <c r="A114" s="23">
        <v>5400</v>
      </c>
      <c r="B114" s="23">
        <v>5400</v>
      </c>
      <c r="C114" s="3" t="s">
        <v>102</v>
      </c>
      <c r="D114" s="29">
        <v>1157423.24</v>
      </c>
      <c r="E114" s="29">
        <v>243683</v>
      </c>
      <c r="F114" s="29">
        <v>487366</v>
      </c>
      <c r="G114" s="29">
        <v>731049</v>
      </c>
      <c r="H114" s="29">
        <v>974730</v>
      </c>
      <c r="I114" s="30">
        <v>232371.14</v>
      </c>
      <c r="J114" s="30">
        <v>50000</v>
      </c>
      <c r="K114" s="30">
        <v>100000</v>
      </c>
      <c r="L114" s="30">
        <v>150000</v>
      </c>
      <c r="M114" s="30">
        <v>200000</v>
      </c>
      <c r="N114" s="22">
        <v>642387.67</v>
      </c>
      <c r="O114" s="22">
        <v>175000</v>
      </c>
      <c r="P114" s="22">
        <v>350000</v>
      </c>
      <c r="Q114" s="22">
        <v>525000</v>
      </c>
      <c r="R114" s="22">
        <v>700000</v>
      </c>
      <c r="S114" s="22">
        <v>161678.4</v>
      </c>
      <c r="T114" s="22">
        <v>0</v>
      </c>
      <c r="U114" s="22">
        <v>0</v>
      </c>
      <c r="V114" s="22">
        <v>0</v>
      </c>
      <c r="W114" s="22">
        <v>0</v>
      </c>
      <c r="X114" s="30">
        <v>120731.81</v>
      </c>
      <c r="Y114" s="30">
        <v>18683</v>
      </c>
      <c r="Z114" s="30">
        <v>37366</v>
      </c>
      <c r="AA114" s="30">
        <v>56049</v>
      </c>
      <c r="AB114" s="30">
        <v>74730</v>
      </c>
      <c r="AC114" s="22">
        <v>254.22</v>
      </c>
      <c r="AD114" s="22">
        <v>0</v>
      </c>
      <c r="AE114" s="22">
        <v>0</v>
      </c>
      <c r="AF114" s="22">
        <v>0</v>
      </c>
      <c r="AG114" s="22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30">
        <v>0</v>
      </c>
      <c r="AS114" s="30">
        <v>0</v>
      </c>
      <c r="AT114" s="30">
        <v>0</v>
      </c>
      <c r="AU114" s="30">
        <v>0</v>
      </c>
      <c r="AV114" s="30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</row>
    <row r="115" spans="1:53" ht="12">
      <c r="A115" s="23">
        <v>5425</v>
      </c>
      <c r="B115" s="23">
        <v>5425</v>
      </c>
      <c r="C115" s="3" t="s">
        <v>103</v>
      </c>
      <c r="D115" s="29">
        <v>93934.93000000001</v>
      </c>
      <c r="E115" s="29">
        <v>15000</v>
      </c>
      <c r="F115" s="29">
        <v>30000</v>
      </c>
      <c r="G115" s="29">
        <v>45000</v>
      </c>
      <c r="H115" s="29">
        <v>190000</v>
      </c>
      <c r="I115" s="30">
        <v>-14389.32</v>
      </c>
      <c r="J115" s="30">
        <v>15000</v>
      </c>
      <c r="K115" s="30">
        <v>30000</v>
      </c>
      <c r="L115" s="30">
        <v>45000</v>
      </c>
      <c r="M115" s="30">
        <v>60000</v>
      </c>
      <c r="N115" s="22">
        <v>88204.39</v>
      </c>
      <c r="O115" s="22">
        <v>0</v>
      </c>
      <c r="P115" s="22">
        <v>0</v>
      </c>
      <c r="Q115" s="22">
        <v>0</v>
      </c>
      <c r="R115" s="22">
        <v>130000</v>
      </c>
      <c r="S115" s="22">
        <v>10217.73</v>
      </c>
      <c r="T115" s="22">
        <v>0</v>
      </c>
      <c r="U115" s="22">
        <v>0</v>
      </c>
      <c r="V115" s="22">
        <v>0</v>
      </c>
      <c r="W115" s="22">
        <v>0</v>
      </c>
      <c r="X115" s="30">
        <v>9902.13</v>
      </c>
      <c r="Y115" s="30">
        <v>0</v>
      </c>
      <c r="Z115" s="30">
        <v>0</v>
      </c>
      <c r="AA115" s="30">
        <v>0</v>
      </c>
      <c r="AB115" s="30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</row>
    <row r="116" spans="1:53" ht="12">
      <c r="A116" s="23">
        <v>5800</v>
      </c>
      <c r="B116" s="23">
        <v>5800</v>
      </c>
      <c r="C116" s="3" t="s">
        <v>34</v>
      </c>
      <c r="D116" s="29">
        <v>-5525</v>
      </c>
      <c r="E116" s="29">
        <v>0</v>
      </c>
      <c r="F116" s="29">
        <v>0</v>
      </c>
      <c r="G116" s="29">
        <v>0</v>
      </c>
      <c r="H116" s="29">
        <v>0</v>
      </c>
      <c r="I116" s="30">
        <v>-5525</v>
      </c>
      <c r="J116" s="30">
        <v>0</v>
      </c>
      <c r="K116" s="30">
        <v>0</v>
      </c>
      <c r="L116" s="30">
        <v>0</v>
      </c>
      <c r="M116" s="30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30">
        <v>0</v>
      </c>
      <c r="AS116" s="30">
        <v>0</v>
      </c>
      <c r="AT116" s="30">
        <v>0</v>
      </c>
      <c r="AU116" s="30">
        <v>0</v>
      </c>
      <c r="AV116" s="30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</row>
    <row r="117" spans="1:53" ht="12">
      <c r="A117" s="23">
        <v>5910</v>
      </c>
      <c r="B117" s="23">
        <v>5910</v>
      </c>
      <c r="C117" s="3" t="s">
        <v>168</v>
      </c>
      <c r="D117" s="29">
        <v>13832.689999999999</v>
      </c>
      <c r="E117" s="29">
        <v>2500</v>
      </c>
      <c r="F117" s="29">
        <v>5000</v>
      </c>
      <c r="G117" s="29">
        <v>7500</v>
      </c>
      <c r="H117" s="29">
        <v>10000</v>
      </c>
      <c r="I117" s="30">
        <v>12477.08</v>
      </c>
      <c r="J117" s="30">
        <v>0</v>
      </c>
      <c r="K117" s="30">
        <v>0</v>
      </c>
      <c r="L117" s="30">
        <v>0</v>
      </c>
      <c r="M117" s="30">
        <v>0</v>
      </c>
      <c r="N117" s="22">
        <v>290.31</v>
      </c>
      <c r="O117" s="22">
        <v>2500</v>
      </c>
      <c r="P117" s="22">
        <v>5000</v>
      </c>
      <c r="Q117" s="22">
        <v>7500</v>
      </c>
      <c r="R117" s="22">
        <v>10000</v>
      </c>
      <c r="S117" s="22">
        <v>1065.3</v>
      </c>
      <c r="T117" s="22">
        <v>0</v>
      </c>
      <c r="U117" s="22">
        <v>0</v>
      </c>
      <c r="V117" s="22">
        <v>0</v>
      </c>
      <c r="W117" s="22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30">
        <v>0</v>
      </c>
      <c r="AS117" s="30">
        <v>0</v>
      </c>
      <c r="AT117" s="30">
        <v>0</v>
      </c>
      <c r="AU117" s="30">
        <v>0</v>
      </c>
      <c r="AV117" s="30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</row>
    <row r="118" spans="1:53" ht="12">
      <c r="A118" s="23">
        <v>5950</v>
      </c>
      <c r="B118" s="23">
        <v>5950</v>
      </c>
      <c r="C118" s="36" t="s">
        <v>104</v>
      </c>
      <c r="D118" s="29">
        <v>0</v>
      </c>
      <c r="E118" s="29">
        <v>15000</v>
      </c>
      <c r="F118" s="29">
        <v>20000</v>
      </c>
      <c r="G118" s="29">
        <v>25000</v>
      </c>
      <c r="H118" s="29">
        <v>25000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22">
        <v>0</v>
      </c>
      <c r="O118" s="22">
        <v>5000</v>
      </c>
      <c r="P118" s="22">
        <v>10000</v>
      </c>
      <c r="Q118" s="22">
        <v>15000</v>
      </c>
      <c r="R118" s="22">
        <v>15000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22">
        <v>0</v>
      </c>
      <c r="AD118" s="22">
        <v>10000</v>
      </c>
      <c r="AE118" s="22">
        <v>10000</v>
      </c>
      <c r="AF118" s="22">
        <v>10000</v>
      </c>
      <c r="AG118" s="22">
        <v>10000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30">
        <v>0</v>
      </c>
      <c r="AS118" s="30">
        <v>0</v>
      </c>
      <c r="AT118" s="30">
        <v>0</v>
      </c>
      <c r="AU118" s="30">
        <v>0</v>
      </c>
      <c r="AV118" s="30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</row>
    <row r="119" spans="1:53" ht="12">
      <c r="A119" s="23">
        <v>5990</v>
      </c>
      <c r="B119" s="23">
        <v>5990</v>
      </c>
      <c r="C119" s="3" t="s">
        <v>105</v>
      </c>
      <c r="D119" s="29">
        <v>30940.66</v>
      </c>
      <c r="E119" s="29">
        <v>0</v>
      </c>
      <c r="F119" s="29">
        <v>0</v>
      </c>
      <c r="G119" s="29">
        <v>0</v>
      </c>
      <c r="H119" s="29">
        <v>0</v>
      </c>
      <c r="I119" s="30">
        <v>940.66</v>
      </c>
      <c r="J119" s="30">
        <v>0</v>
      </c>
      <c r="K119" s="30">
        <v>0</v>
      </c>
      <c r="L119" s="30">
        <v>0</v>
      </c>
      <c r="M119" s="30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30000</v>
      </c>
      <c r="T119" s="22">
        <v>0</v>
      </c>
      <c r="U119" s="22">
        <v>0</v>
      </c>
      <c r="V119" s="22">
        <v>0</v>
      </c>
      <c r="W119" s="22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30">
        <v>0</v>
      </c>
      <c r="AS119" s="30">
        <v>0</v>
      </c>
      <c r="AT119" s="30">
        <v>0</v>
      </c>
      <c r="AU119" s="30">
        <v>0</v>
      </c>
      <c r="AV119" s="30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</row>
    <row r="120" spans="1:53" ht="12">
      <c r="A120" s="23">
        <v>7100</v>
      </c>
      <c r="B120" s="23">
        <v>7100</v>
      </c>
      <c r="C120" s="3" t="s">
        <v>127</v>
      </c>
      <c r="D120" s="29">
        <v>154680.65</v>
      </c>
      <c r="E120" s="29">
        <v>25000</v>
      </c>
      <c r="F120" s="29">
        <v>50000</v>
      </c>
      <c r="G120" s="29">
        <v>75000</v>
      </c>
      <c r="H120" s="29">
        <v>80000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22">
        <v>21964</v>
      </c>
      <c r="O120" s="22">
        <v>10000</v>
      </c>
      <c r="P120" s="22">
        <v>20000</v>
      </c>
      <c r="Q120" s="22">
        <v>30000</v>
      </c>
      <c r="R120" s="22">
        <v>30000</v>
      </c>
      <c r="S120" s="22">
        <v>128650.77</v>
      </c>
      <c r="T120" s="22">
        <v>15000</v>
      </c>
      <c r="U120" s="22">
        <v>30000</v>
      </c>
      <c r="V120" s="22">
        <v>45000</v>
      </c>
      <c r="W120" s="22">
        <v>50000</v>
      </c>
      <c r="X120" s="30">
        <v>2345.98</v>
      </c>
      <c r="Y120" s="30">
        <v>0</v>
      </c>
      <c r="Z120" s="30">
        <v>0</v>
      </c>
      <c r="AA120" s="30">
        <v>0</v>
      </c>
      <c r="AB120" s="30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30">
        <v>0</v>
      </c>
      <c r="AS120" s="30">
        <v>0</v>
      </c>
      <c r="AT120" s="30">
        <v>0</v>
      </c>
      <c r="AU120" s="30">
        <v>0</v>
      </c>
      <c r="AV120" s="30">
        <v>0</v>
      </c>
      <c r="AW120" s="22">
        <v>1719.9</v>
      </c>
      <c r="AX120" s="22">
        <v>0</v>
      </c>
      <c r="AY120" s="22">
        <v>0</v>
      </c>
      <c r="AZ120" s="22">
        <v>0</v>
      </c>
      <c r="BA120" s="22">
        <v>0</v>
      </c>
    </row>
    <row r="121" spans="1:53" ht="12.75">
      <c r="A121" s="19"/>
      <c r="B121" s="19"/>
      <c r="C121" s="14" t="s">
        <v>8</v>
      </c>
      <c r="D121" s="31">
        <f aca="true" t="shared" si="13" ref="D121:M121">SUM(D94:D120)</f>
        <v>11388372.129999997</v>
      </c>
      <c r="E121" s="31">
        <f t="shared" si="13"/>
        <v>3143077</v>
      </c>
      <c r="F121" s="31">
        <f t="shared" si="13"/>
        <v>6059261</v>
      </c>
      <c r="G121" s="31">
        <f t="shared" si="13"/>
        <v>8907932</v>
      </c>
      <c r="H121" s="31">
        <f t="shared" si="13"/>
        <v>12228702</v>
      </c>
      <c r="I121" s="32">
        <f t="shared" si="13"/>
        <v>1951417.2699999996</v>
      </c>
      <c r="J121" s="32">
        <f t="shared" si="13"/>
        <v>488000</v>
      </c>
      <c r="K121" s="32">
        <f t="shared" si="13"/>
        <v>977000</v>
      </c>
      <c r="L121" s="32">
        <f t="shared" si="13"/>
        <v>1463000</v>
      </c>
      <c r="M121" s="32">
        <f t="shared" si="13"/>
        <v>2057000</v>
      </c>
      <c r="N121" s="15">
        <f aca="true" t="shared" si="14" ref="N121:BA121">SUM(N94:N120)</f>
        <v>5852473.01</v>
      </c>
      <c r="O121" s="15">
        <f t="shared" si="14"/>
        <v>1673500</v>
      </c>
      <c r="P121" s="15">
        <f t="shared" si="14"/>
        <v>3357000</v>
      </c>
      <c r="Q121" s="15">
        <f t="shared" si="14"/>
        <v>5041500</v>
      </c>
      <c r="R121" s="15">
        <f t="shared" si="14"/>
        <v>6830000</v>
      </c>
      <c r="S121" s="15">
        <f>SUM(S94:S120)</f>
        <v>1748260.2700000003</v>
      </c>
      <c r="T121" s="15">
        <f>SUM(T94:T120)</f>
        <v>360000</v>
      </c>
      <c r="U121" s="15">
        <f>SUM(U94:U120)</f>
        <v>725000</v>
      </c>
      <c r="V121" s="15">
        <f>SUM(V94:V120)</f>
        <v>1095000</v>
      </c>
      <c r="W121" s="15">
        <f>SUM(W94:W120)</f>
        <v>1444815</v>
      </c>
      <c r="X121" s="32">
        <f t="shared" si="14"/>
        <v>1156824.4599999997</v>
      </c>
      <c r="Y121" s="32">
        <f t="shared" si="14"/>
        <v>226321</v>
      </c>
      <c r="Z121" s="32">
        <f t="shared" si="14"/>
        <v>452642</v>
      </c>
      <c r="AA121" s="32">
        <f t="shared" si="14"/>
        <v>678963</v>
      </c>
      <c r="AB121" s="32">
        <f t="shared" si="14"/>
        <v>905278</v>
      </c>
      <c r="AC121" s="15">
        <f t="shared" si="14"/>
        <v>168737.22</v>
      </c>
      <c r="AD121" s="15">
        <f t="shared" si="14"/>
        <v>110000</v>
      </c>
      <c r="AE121" s="15">
        <f t="shared" si="14"/>
        <v>140000</v>
      </c>
      <c r="AF121" s="15">
        <f t="shared" si="14"/>
        <v>140000</v>
      </c>
      <c r="AG121" s="15">
        <f t="shared" si="14"/>
        <v>315000</v>
      </c>
      <c r="AH121" s="32">
        <f t="shared" si="14"/>
        <v>12320</v>
      </c>
      <c r="AI121" s="32">
        <f t="shared" si="14"/>
        <v>6000</v>
      </c>
      <c r="AJ121" s="32">
        <f t="shared" si="14"/>
        <v>8000</v>
      </c>
      <c r="AK121" s="32">
        <f t="shared" si="14"/>
        <v>9000</v>
      </c>
      <c r="AL121" s="32">
        <f t="shared" si="14"/>
        <v>12000</v>
      </c>
      <c r="AM121" s="15">
        <f t="shared" si="14"/>
        <v>2250</v>
      </c>
      <c r="AN121" s="15">
        <f t="shared" si="14"/>
        <v>0</v>
      </c>
      <c r="AO121" s="15">
        <f t="shared" si="14"/>
        <v>5000</v>
      </c>
      <c r="AP121" s="15">
        <f t="shared" si="14"/>
        <v>10000</v>
      </c>
      <c r="AQ121" s="15">
        <f t="shared" si="14"/>
        <v>10000</v>
      </c>
      <c r="AR121" s="32">
        <f t="shared" si="14"/>
        <v>6800</v>
      </c>
      <c r="AS121" s="32">
        <f t="shared" si="14"/>
        <v>7400</v>
      </c>
      <c r="AT121" s="32">
        <f t="shared" si="14"/>
        <v>7400</v>
      </c>
      <c r="AU121" s="32">
        <f t="shared" si="14"/>
        <v>7400</v>
      </c>
      <c r="AV121" s="32">
        <f t="shared" si="14"/>
        <v>10600</v>
      </c>
      <c r="AW121" s="15">
        <f t="shared" si="14"/>
        <v>489289.9</v>
      </c>
      <c r="AX121" s="15">
        <f t="shared" si="14"/>
        <v>271856</v>
      </c>
      <c r="AY121" s="15">
        <f t="shared" si="14"/>
        <v>387219</v>
      </c>
      <c r="AZ121" s="15">
        <f t="shared" si="14"/>
        <v>463069</v>
      </c>
      <c r="BA121" s="15">
        <f t="shared" si="14"/>
        <v>644009</v>
      </c>
    </row>
    <row r="122" spans="1:53" ht="12.75">
      <c r="A122" s="23"/>
      <c r="B122" s="23"/>
      <c r="C122" s="3"/>
      <c r="D122" s="29"/>
      <c r="E122" s="29"/>
      <c r="F122" s="29"/>
      <c r="G122" s="29"/>
      <c r="H122" s="31"/>
      <c r="I122" s="30"/>
      <c r="J122" s="30"/>
      <c r="K122" s="30"/>
      <c r="L122" s="30"/>
      <c r="M122" s="32"/>
      <c r="N122" s="22"/>
      <c r="O122" s="22"/>
      <c r="P122" s="22"/>
      <c r="Q122" s="22"/>
      <c r="R122" s="15"/>
      <c r="S122" s="22"/>
      <c r="T122" s="22"/>
      <c r="U122" s="22"/>
      <c r="V122" s="22"/>
      <c r="W122" s="15"/>
      <c r="X122" s="30"/>
      <c r="Y122" s="30"/>
      <c r="Z122" s="30"/>
      <c r="AA122" s="30"/>
      <c r="AB122" s="32"/>
      <c r="AC122" s="22"/>
      <c r="AD122" s="22"/>
      <c r="AE122" s="22"/>
      <c r="AF122" s="22"/>
      <c r="AG122" s="15"/>
      <c r="AH122" s="30"/>
      <c r="AI122" s="30"/>
      <c r="AJ122" s="30"/>
      <c r="AK122" s="30"/>
      <c r="AL122" s="32"/>
      <c r="AM122" s="22"/>
      <c r="AN122" s="22"/>
      <c r="AO122" s="22"/>
      <c r="AP122" s="22"/>
      <c r="AQ122" s="15"/>
      <c r="AR122" s="30"/>
      <c r="AS122" s="30"/>
      <c r="AT122" s="30"/>
      <c r="AU122" s="30"/>
      <c r="AV122" s="32"/>
      <c r="AW122" s="22"/>
      <c r="AX122" s="22"/>
      <c r="AY122" s="22"/>
      <c r="AZ122" s="22"/>
      <c r="BA122" s="15"/>
    </row>
    <row r="123" spans="1:53" ht="12">
      <c r="A123" s="23">
        <v>4120</v>
      </c>
      <c r="B123" s="23">
        <v>4120</v>
      </c>
      <c r="C123" s="3" t="s">
        <v>84</v>
      </c>
      <c r="D123" s="29">
        <v>54760.13</v>
      </c>
      <c r="E123" s="29">
        <v>20000</v>
      </c>
      <c r="F123" s="29">
        <v>45000</v>
      </c>
      <c r="G123" s="29">
        <v>65000</v>
      </c>
      <c r="H123" s="29">
        <v>85000</v>
      </c>
      <c r="I123" s="30">
        <v>54760.13</v>
      </c>
      <c r="J123" s="30">
        <v>0</v>
      </c>
      <c r="K123" s="30">
        <v>0</v>
      </c>
      <c r="L123" s="30">
        <v>0</v>
      </c>
      <c r="M123" s="30">
        <v>0</v>
      </c>
      <c r="N123" s="22">
        <v>0</v>
      </c>
      <c r="O123" s="22">
        <v>0</v>
      </c>
      <c r="P123" s="22">
        <v>5000</v>
      </c>
      <c r="Q123" s="22">
        <v>5000</v>
      </c>
      <c r="R123" s="22">
        <v>5000</v>
      </c>
      <c r="S123" s="22">
        <v>0</v>
      </c>
      <c r="T123" s="22">
        <v>20000</v>
      </c>
      <c r="U123" s="22">
        <v>40000</v>
      </c>
      <c r="V123" s="22">
        <v>60000</v>
      </c>
      <c r="W123" s="22">
        <v>80000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</row>
    <row r="124" spans="1:53" ht="12">
      <c r="A124" s="23">
        <v>6320</v>
      </c>
      <c r="B124" s="23">
        <v>6320</v>
      </c>
      <c r="C124" s="3" t="s">
        <v>106</v>
      </c>
      <c r="D124" s="29">
        <v>118350.16</v>
      </c>
      <c r="E124" s="29">
        <v>35000</v>
      </c>
      <c r="F124" s="29">
        <v>45000</v>
      </c>
      <c r="G124" s="29">
        <v>65000</v>
      </c>
      <c r="H124" s="29">
        <v>75000</v>
      </c>
      <c r="I124" s="30">
        <v>116891.33</v>
      </c>
      <c r="J124" s="30">
        <v>25000</v>
      </c>
      <c r="K124" s="30">
        <v>25000</v>
      </c>
      <c r="L124" s="30">
        <v>25000</v>
      </c>
      <c r="M124" s="30">
        <v>25000</v>
      </c>
      <c r="N124" s="22">
        <v>0</v>
      </c>
      <c r="O124" s="22">
        <v>10000</v>
      </c>
      <c r="P124" s="22">
        <v>20000</v>
      </c>
      <c r="Q124" s="22">
        <v>40000</v>
      </c>
      <c r="R124" s="22">
        <v>50000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22">
        <v>1458.83</v>
      </c>
      <c r="AD124" s="22">
        <v>0</v>
      </c>
      <c r="AE124" s="22">
        <v>0</v>
      </c>
      <c r="AF124" s="22">
        <v>0</v>
      </c>
      <c r="AG124" s="22">
        <v>0</v>
      </c>
      <c r="AH124" s="30">
        <v>0</v>
      </c>
      <c r="AI124" s="30">
        <v>0</v>
      </c>
      <c r="AJ124" s="30">
        <v>0</v>
      </c>
      <c r="AK124" s="30">
        <v>0</v>
      </c>
      <c r="AL124" s="30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30">
        <v>0</v>
      </c>
      <c r="AS124" s="30">
        <v>0</v>
      </c>
      <c r="AT124" s="30">
        <v>0</v>
      </c>
      <c r="AU124" s="30">
        <v>0</v>
      </c>
      <c r="AV124" s="30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</row>
    <row r="125" spans="1:53" ht="12">
      <c r="A125" s="23">
        <v>6340</v>
      </c>
      <c r="B125" s="23">
        <v>6340</v>
      </c>
      <c r="C125" s="3" t="s">
        <v>107</v>
      </c>
      <c r="D125" s="29">
        <v>969769.74</v>
      </c>
      <c r="E125" s="29">
        <v>100000</v>
      </c>
      <c r="F125" s="29">
        <v>150000</v>
      </c>
      <c r="G125" s="29">
        <v>175000</v>
      </c>
      <c r="H125" s="29">
        <v>620000</v>
      </c>
      <c r="I125" s="30">
        <v>413034.48</v>
      </c>
      <c r="J125" s="30">
        <v>100000</v>
      </c>
      <c r="K125" s="30">
        <v>150000</v>
      </c>
      <c r="L125" s="30">
        <v>175000</v>
      </c>
      <c r="M125" s="30">
        <v>200000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22">
        <v>556735.26</v>
      </c>
      <c r="AD125" s="22">
        <v>0</v>
      </c>
      <c r="AE125" s="22">
        <v>0</v>
      </c>
      <c r="AF125" s="22">
        <v>0</v>
      </c>
      <c r="AG125" s="22">
        <v>420000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</row>
    <row r="126" spans="1:53" ht="12">
      <c r="A126" s="23">
        <v>6360</v>
      </c>
      <c r="B126" s="23">
        <v>6360</v>
      </c>
      <c r="C126" s="3" t="s">
        <v>174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30">
        <v>0</v>
      </c>
      <c r="AS126" s="30">
        <v>0</v>
      </c>
      <c r="AT126" s="30">
        <v>0</v>
      </c>
      <c r="AU126" s="30">
        <v>0</v>
      </c>
      <c r="AV126" s="30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</row>
    <row r="127" spans="1:53" ht="12">
      <c r="A127" s="23">
        <v>6420</v>
      </c>
      <c r="B127" s="23">
        <v>6420</v>
      </c>
      <c r="C127" s="3" t="s">
        <v>108</v>
      </c>
      <c r="D127" s="29">
        <v>111282.86</v>
      </c>
      <c r="E127" s="29">
        <v>21500</v>
      </c>
      <c r="F127" s="29">
        <v>42000</v>
      </c>
      <c r="G127" s="29">
        <v>62500</v>
      </c>
      <c r="H127" s="29">
        <v>83000</v>
      </c>
      <c r="I127" s="30">
        <v>90030.48</v>
      </c>
      <c r="J127" s="30">
        <v>20000</v>
      </c>
      <c r="K127" s="30">
        <v>40000</v>
      </c>
      <c r="L127" s="30">
        <v>60000</v>
      </c>
      <c r="M127" s="30">
        <v>80000</v>
      </c>
      <c r="N127" s="22">
        <v>2362.5</v>
      </c>
      <c r="O127" s="22">
        <v>0</v>
      </c>
      <c r="P127" s="22">
        <v>0</v>
      </c>
      <c r="Q127" s="22">
        <v>0</v>
      </c>
      <c r="R127" s="22">
        <v>0</v>
      </c>
      <c r="S127" s="22">
        <v>16776.38</v>
      </c>
      <c r="T127" s="22">
        <v>0</v>
      </c>
      <c r="U127" s="22">
        <v>0</v>
      </c>
      <c r="V127" s="22">
        <v>0</v>
      </c>
      <c r="W127" s="22">
        <v>0</v>
      </c>
      <c r="X127" s="30">
        <v>2113.5</v>
      </c>
      <c r="Y127" s="30">
        <v>1500</v>
      </c>
      <c r="Z127" s="30">
        <v>2000</v>
      </c>
      <c r="AA127" s="30">
        <v>2500</v>
      </c>
      <c r="AB127" s="30">
        <v>3000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30">
        <v>0</v>
      </c>
      <c r="AS127" s="30">
        <v>0</v>
      </c>
      <c r="AT127" s="30">
        <v>0</v>
      </c>
      <c r="AU127" s="30">
        <v>0</v>
      </c>
      <c r="AV127" s="30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</row>
    <row r="128" spans="1:53" ht="12">
      <c r="A128" s="23">
        <v>6430</v>
      </c>
      <c r="B128" s="23">
        <v>6430</v>
      </c>
      <c r="C128" s="3" t="s">
        <v>165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30">
        <v>0</v>
      </c>
      <c r="AS128" s="30">
        <v>0</v>
      </c>
      <c r="AT128" s="30">
        <v>0</v>
      </c>
      <c r="AU128" s="30">
        <v>0</v>
      </c>
      <c r="AV128" s="30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</row>
    <row r="129" spans="1:53" ht="12">
      <c r="A129" s="23">
        <v>6500</v>
      </c>
      <c r="B129" s="23">
        <v>6500</v>
      </c>
      <c r="C129" s="3" t="s">
        <v>109</v>
      </c>
      <c r="D129" s="29">
        <v>333245.66</v>
      </c>
      <c r="E129" s="29">
        <v>58750</v>
      </c>
      <c r="F129" s="29">
        <v>67500</v>
      </c>
      <c r="G129" s="29">
        <v>101250</v>
      </c>
      <c r="H129" s="29">
        <v>137500</v>
      </c>
      <c r="I129" s="30">
        <v>161709.12</v>
      </c>
      <c r="J129" s="30">
        <v>5000</v>
      </c>
      <c r="K129" s="30">
        <v>10000</v>
      </c>
      <c r="L129" s="30">
        <v>15000</v>
      </c>
      <c r="M129" s="30">
        <v>20000</v>
      </c>
      <c r="N129" s="22">
        <v>130683.35</v>
      </c>
      <c r="O129" s="22">
        <v>50000</v>
      </c>
      <c r="P129" s="22">
        <v>50000</v>
      </c>
      <c r="Q129" s="22">
        <v>75000</v>
      </c>
      <c r="R129" s="22">
        <v>100000</v>
      </c>
      <c r="S129" s="22">
        <v>8597.92</v>
      </c>
      <c r="T129" s="22">
        <v>0</v>
      </c>
      <c r="U129" s="22">
        <v>0</v>
      </c>
      <c r="V129" s="22">
        <v>0</v>
      </c>
      <c r="W129" s="22">
        <v>0</v>
      </c>
      <c r="X129" s="30">
        <v>0</v>
      </c>
      <c r="Y129" s="30">
        <v>3750</v>
      </c>
      <c r="Z129" s="30">
        <v>7500</v>
      </c>
      <c r="AA129" s="30">
        <v>11250</v>
      </c>
      <c r="AB129" s="30">
        <v>15000</v>
      </c>
      <c r="AC129" s="22">
        <v>32255.27</v>
      </c>
      <c r="AD129" s="22">
        <v>0</v>
      </c>
      <c r="AE129" s="22">
        <v>0</v>
      </c>
      <c r="AF129" s="22">
        <v>0</v>
      </c>
      <c r="AG129" s="22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30">
        <v>0</v>
      </c>
      <c r="AS129" s="30">
        <v>0</v>
      </c>
      <c r="AT129" s="30">
        <v>0</v>
      </c>
      <c r="AU129" s="30">
        <v>0</v>
      </c>
      <c r="AV129" s="30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2500</v>
      </c>
    </row>
    <row r="130" spans="1:53" ht="12">
      <c r="A130" s="23">
        <v>6600</v>
      </c>
      <c r="B130" s="23">
        <v>6600</v>
      </c>
      <c r="C130" s="3" t="s">
        <v>112</v>
      </c>
      <c r="D130" s="29">
        <v>0</v>
      </c>
      <c r="E130" s="29">
        <v>10000</v>
      </c>
      <c r="F130" s="29">
        <v>20000</v>
      </c>
      <c r="G130" s="29">
        <v>30000</v>
      </c>
      <c r="H130" s="29">
        <v>40000</v>
      </c>
      <c r="I130" s="30">
        <v>0</v>
      </c>
      <c r="J130" s="30">
        <v>10000</v>
      </c>
      <c r="K130" s="30">
        <v>20000</v>
      </c>
      <c r="L130" s="30">
        <v>30000</v>
      </c>
      <c r="M130" s="30">
        <v>40000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30">
        <v>0</v>
      </c>
      <c r="AS130" s="30">
        <v>0</v>
      </c>
      <c r="AT130" s="30">
        <v>0</v>
      </c>
      <c r="AU130" s="30">
        <v>0</v>
      </c>
      <c r="AV130" s="30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</row>
    <row r="131" spans="1:53" ht="12">
      <c r="A131" s="23">
        <v>6610</v>
      </c>
      <c r="B131" s="23">
        <v>6610</v>
      </c>
      <c r="C131" s="3" t="s">
        <v>163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30">
        <v>0</v>
      </c>
      <c r="AS131" s="30">
        <v>0</v>
      </c>
      <c r="AT131" s="30">
        <v>0</v>
      </c>
      <c r="AU131" s="30">
        <v>0</v>
      </c>
      <c r="AV131" s="30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</row>
    <row r="132" spans="1:53" ht="12">
      <c r="A132" s="23">
        <v>6620</v>
      </c>
      <c r="B132" s="23">
        <v>6620</v>
      </c>
      <c r="C132" s="3" t="s">
        <v>113</v>
      </c>
      <c r="D132" s="29">
        <v>48974.05</v>
      </c>
      <c r="E132" s="29">
        <v>50000</v>
      </c>
      <c r="F132" s="29">
        <v>50000</v>
      </c>
      <c r="G132" s="29">
        <v>75000</v>
      </c>
      <c r="H132" s="29">
        <v>100000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22">
        <v>0</v>
      </c>
      <c r="O132" s="22">
        <v>50000</v>
      </c>
      <c r="P132" s="22">
        <v>50000</v>
      </c>
      <c r="Q132" s="22">
        <v>75000</v>
      </c>
      <c r="R132" s="22">
        <v>100000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22">
        <v>48974.05</v>
      </c>
      <c r="AD132" s="22">
        <v>0</v>
      </c>
      <c r="AE132" s="22">
        <v>0</v>
      </c>
      <c r="AF132" s="22">
        <v>0</v>
      </c>
      <c r="AG132" s="22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30">
        <v>0</v>
      </c>
      <c r="AS132" s="30">
        <v>0</v>
      </c>
      <c r="AT132" s="30">
        <v>0</v>
      </c>
      <c r="AU132" s="30">
        <v>0</v>
      </c>
      <c r="AV132" s="30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</row>
    <row r="133" spans="1:53" ht="12">
      <c r="A133" s="23">
        <v>6625</v>
      </c>
      <c r="B133" s="23">
        <v>6625</v>
      </c>
      <c r="C133" s="3" t="s">
        <v>114</v>
      </c>
      <c r="D133" s="29">
        <v>194491.63</v>
      </c>
      <c r="E133" s="29">
        <v>20000</v>
      </c>
      <c r="F133" s="29">
        <v>40000</v>
      </c>
      <c r="G133" s="29">
        <v>60000</v>
      </c>
      <c r="H133" s="29">
        <v>100000</v>
      </c>
      <c r="I133" s="30">
        <v>193405.73</v>
      </c>
      <c r="J133" s="30">
        <v>20000</v>
      </c>
      <c r="K133" s="30">
        <v>40000</v>
      </c>
      <c r="L133" s="30">
        <v>60000</v>
      </c>
      <c r="M133" s="30">
        <v>100000</v>
      </c>
      <c r="N133" s="22">
        <v>1085.9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</row>
    <row r="134" spans="1:53" ht="12">
      <c r="A134" s="23">
        <v>6630</v>
      </c>
      <c r="B134" s="23">
        <v>6630</v>
      </c>
      <c r="C134" s="3" t="s">
        <v>115</v>
      </c>
      <c r="D134" s="29">
        <v>1506339.6700000002</v>
      </c>
      <c r="E134" s="29">
        <v>423000</v>
      </c>
      <c r="F134" s="29">
        <v>641000</v>
      </c>
      <c r="G134" s="29">
        <v>883000</v>
      </c>
      <c r="H134" s="29">
        <v>1293000</v>
      </c>
      <c r="I134" s="30">
        <v>44836.62</v>
      </c>
      <c r="J134" s="30">
        <v>0</v>
      </c>
      <c r="K134" s="30">
        <v>0</v>
      </c>
      <c r="L134" s="30">
        <v>0</v>
      </c>
      <c r="M134" s="30">
        <v>0</v>
      </c>
      <c r="N134" s="22">
        <v>1351056.8</v>
      </c>
      <c r="O134" s="22">
        <v>400000</v>
      </c>
      <c r="P134" s="22">
        <v>600000</v>
      </c>
      <c r="Q134" s="22">
        <v>800000</v>
      </c>
      <c r="R134" s="22">
        <v>1000000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30">
        <v>4632</v>
      </c>
      <c r="Y134" s="30">
        <v>0</v>
      </c>
      <c r="Z134" s="30">
        <v>10000</v>
      </c>
      <c r="AA134" s="30">
        <v>50000</v>
      </c>
      <c r="AB134" s="30">
        <v>70000</v>
      </c>
      <c r="AC134" s="22">
        <v>100714.25</v>
      </c>
      <c r="AD134" s="22">
        <v>15000</v>
      </c>
      <c r="AE134" s="22">
        <v>15000</v>
      </c>
      <c r="AF134" s="22">
        <v>15000</v>
      </c>
      <c r="AG134" s="22">
        <v>205000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22">
        <v>5100</v>
      </c>
      <c r="AN134" s="22">
        <v>0</v>
      </c>
      <c r="AO134" s="22">
        <v>8000</v>
      </c>
      <c r="AP134" s="22">
        <v>10000</v>
      </c>
      <c r="AQ134" s="22">
        <v>10000</v>
      </c>
      <c r="AR134" s="30">
        <v>0</v>
      </c>
      <c r="AS134" s="30">
        <v>0</v>
      </c>
      <c r="AT134" s="30">
        <v>0</v>
      </c>
      <c r="AU134" s="30">
        <v>0</v>
      </c>
      <c r="AV134" s="30">
        <v>0</v>
      </c>
      <c r="AW134" s="22">
        <v>0</v>
      </c>
      <c r="AX134" s="22">
        <v>8000</v>
      </c>
      <c r="AY134" s="22">
        <v>8000</v>
      </c>
      <c r="AZ134" s="22">
        <v>8000</v>
      </c>
      <c r="BA134" s="22">
        <v>8000</v>
      </c>
    </row>
    <row r="135" spans="1:53" ht="12">
      <c r="A135" s="23">
        <v>6700</v>
      </c>
      <c r="B135" s="23">
        <v>6700</v>
      </c>
      <c r="C135" s="3" t="s">
        <v>116</v>
      </c>
      <c r="D135" s="29">
        <v>35000</v>
      </c>
      <c r="E135" s="29">
        <v>25000</v>
      </c>
      <c r="F135" s="29">
        <v>25000</v>
      </c>
      <c r="G135" s="29">
        <v>40000</v>
      </c>
      <c r="H135" s="29">
        <v>40000</v>
      </c>
      <c r="I135" s="30">
        <v>35000</v>
      </c>
      <c r="J135" s="30">
        <v>25000</v>
      </c>
      <c r="K135" s="30">
        <v>25000</v>
      </c>
      <c r="L135" s="30">
        <v>40000</v>
      </c>
      <c r="M135" s="30">
        <v>40000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30">
        <v>0</v>
      </c>
      <c r="AS135" s="30">
        <v>0</v>
      </c>
      <c r="AT135" s="30">
        <v>0</v>
      </c>
      <c r="AU135" s="30">
        <v>0</v>
      </c>
      <c r="AV135" s="30">
        <v>0</v>
      </c>
      <c r="AW135" s="22">
        <v>0</v>
      </c>
      <c r="AX135" s="22">
        <v>0</v>
      </c>
      <c r="AY135" s="22">
        <v>0</v>
      </c>
      <c r="AZ135" s="22">
        <v>0</v>
      </c>
      <c r="BA135" s="22">
        <v>0</v>
      </c>
    </row>
    <row r="136" spans="1:53" ht="12">
      <c r="A136" s="23">
        <v>6710</v>
      </c>
      <c r="B136" s="23">
        <v>6710</v>
      </c>
      <c r="C136" s="3" t="s">
        <v>117</v>
      </c>
      <c r="D136" s="29">
        <v>405811.77</v>
      </c>
      <c r="E136" s="29">
        <v>90000</v>
      </c>
      <c r="F136" s="29">
        <v>150000</v>
      </c>
      <c r="G136" s="29">
        <v>200000</v>
      </c>
      <c r="H136" s="29">
        <v>225000</v>
      </c>
      <c r="I136" s="30">
        <v>405811.77</v>
      </c>
      <c r="J136" s="30">
        <v>90000</v>
      </c>
      <c r="K136" s="30">
        <v>150000</v>
      </c>
      <c r="L136" s="30">
        <v>200000</v>
      </c>
      <c r="M136" s="30">
        <v>225000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30">
        <v>0</v>
      </c>
      <c r="AS136" s="30">
        <v>0</v>
      </c>
      <c r="AT136" s="30">
        <v>0</v>
      </c>
      <c r="AU136" s="30">
        <v>0</v>
      </c>
      <c r="AV136" s="30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</row>
    <row r="137" spans="1:53" ht="12">
      <c r="A137" s="23">
        <v>6790</v>
      </c>
      <c r="B137" s="23">
        <v>6790</v>
      </c>
      <c r="C137" s="3" t="s">
        <v>118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30">
        <v>0</v>
      </c>
      <c r="AS137" s="30">
        <v>0</v>
      </c>
      <c r="AT137" s="30">
        <v>0</v>
      </c>
      <c r="AU137" s="30">
        <v>0</v>
      </c>
      <c r="AV137" s="30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</row>
    <row r="138" spans="1:53" ht="12">
      <c r="A138" s="23">
        <v>6800</v>
      </c>
      <c r="B138" s="23">
        <v>6800</v>
      </c>
      <c r="C138" s="3" t="s">
        <v>119</v>
      </c>
      <c r="D138" s="29">
        <v>23282.83</v>
      </c>
      <c r="E138" s="29">
        <v>5000</v>
      </c>
      <c r="F138" s="29">
        <v>10000</v>
      </c>
      <c r="G138" s="29">
        <v>15000</v>
      </c>
      <c r="H138" s="29">
        <v>20000</v>
      </c>
      <c r="I138" s="30">
        <v>22207.25</v>
      </c>
      <c r="J138" s="30">
        <v>5000</v>
      </c>
      <c r="K138" s="30">
        <v>10000</v>
      </c>
      <c r="L138" s="30">
        <v>15000</v>
      </c>
      <c r="M138" s="30">
        <v>20000</v>
      </c>
      <c r="N138" s="22">
        <v>1075.58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30">
        <v>0</v>
      </c>
      <c r="AS138" s="30">
        <v>0</v>
      </c>
      <c r="AT138" s="30">
        <v>0</v>
      </c>
      <c r="AU138" s="30">
        <v>0</v>
      </c>
      <c r="AV138" s="30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</row>
    <row r="139" spans="1:53" ht="12">
      <c r="A139" s="23">
        <v>6815</v>
      </c>
      <c r="B139" s="23">
        <v>6815</v>
      </c>
      <c r="C139" s="3" t="s">
        <v>120</v>
      </c>
      <c r="D139" s="29">
        <v>145751.01</v>
      </c>
      <c r="E139" s="29">
        <v>40500</v>
      </c>
      <c r="F139" s="29">
        <v>81000</v>
      </c>
      <c r="G139" s="29">
        <v>113500</v>
      </c>
      <c r="H139" s="29">
        <v>154000</v>
      </c>
      <c r="I139" s="30">
        <v>19279.53</v>
      </c>
      <c r="J139" s="30">
        <v>8000</v>
      </c>
      <c r="K139" s="30">
        <v>16000</v>
      </c>
      <c r="L139" s="30">
        <v>16000</v>
      </c>
      <c r="M139" s="30">
        <v>24000</v>
      </c>
      <c r="N139" s="22">
        <v>105410.92</v>
      </c>
      <c r="O139" s="22">
        <v>30000</v>
      </c>
      <c r="P139" s="22">
        <v>60000</v>
      </c>
      <c r="Q139" s="22">
        <v>90000</v>
      </c>
      <c r="R139" s="22">
        <v>120000</v>
      </c>
      <c r="S139" s="22">
        <v>17941.14</v>
      </c>
      <c r="T139" s="22">
        <v>0</v>
      </c>
      <c r="U139" s="22">
        <v>0</v>
      </c>
      <c r="V139" s="22">
        <v>0</v>
      </c>
      <c r="W139" s="22">
        <v>0</v>
      </c>
      <c r="X139" s="30">
        <v>1805.66</v>
      </c>
      <c r="Y139" s="30">
        <v>2500</v>
      </c>
      <c r="Z139" s="30">
        <v>5000</v>
      </c>
      <c r="AA139" s="30">
        <v>7500</v>
      </c>
      <c r="AB139" s="30">
        <v>10000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22">
        <v>1313.76</v>
      </c>
      <c r="AN139" s="22">
        <v>0</v>
      </c>
      <c r="AO139" s="22">
        <v>0</v>
      </c>
      <c r="AP139" s="22">
        <v>0</v>
      </c>
      <c r="AQ139" s="22">
        <v>0</v>
      </c>
      <c r="AR139" s="30">
        <v>0</v>
      </c>
      <c r="AS139" s="30">
        <v>0</v>
      </c>
      <c r="AT139" s="30">
        <v>0</v>
      </c>
      <c r="AU139" s="30">
        <v>0</v>
      </c>
      <c r="AV139" s="30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</row>
    <row r="140" spans="1:53" ht="12">
      <c r="A140" s="23">
        <v>6820</v>
      </c>
      <c r="B140" s="23">
        <v>6820</v>
      </c>
      <c r="C140" s="3" t="s">
        <v>121</v>
      </c>
      <c r="D140" s="29">
        <v>16164.73</v>
      </c>
      <c r="E140" s="29">
        <v>5000</v>
      </c>
      <c r="F140" s="29">
        <v>5000</v>
      </c>
      <c r="G140" s="29">
        <v>10000</v>
      </c>
      <c r="H140" s="29">
        <v>10000</v>
      </c>
      <c r="I140" s="30">
        <v>2414.73</v>
      </c>
      <c r="J140" s="30">
        <v>0</v>
      </c>
      <c r="K140" s="30">
        <v>0</v>
      </c>
      <c r="L140" s="30">
        <v>5000</v>
      </c>
      <c r="M140" s="30">
        <v>5000</v>
      </c>
      <c r="N140" s="22">
        <v>1956.25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22">
        <v>6218.75</v>
      </c>
      <c r="AD140" s="22">
        <v>5000</v>
      </c>
      <c r="AE140" s="22">
        <v>5000</v>
      </c>
      <c r="AF140" s="22">
        <v>5000</v>
      </c>
      <c r="AG140" s="22">
        <v>5000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30">
        <v>0</v>
      </c>
      <c r="AS140" s="30">
        <v>0</v>
      </c>
      <c r="AT140" s="30">
        <v>0</v>
      </c>
      <c r="AU140" s="30">
        <v>0</v>
      </c>
      <c r="AV140" s="30">
        <v>0</v>
      </c>
      <c r="AW140" s="22">
        <v>5575</v>
      </c>
      <c r="AX140" s="22">
        <v>0</v>
      </c>
      <c r="AY140" s="22">
        <v>0</v>
      </c>
      <c r="AZ140" s="22">
        <v>0</v>
      </c>
      <c r="BA140" s="22">
        <v>0</v>
      </c>
    </row>
    <row r="141" spans="1:53" ht="12">
      <c r="A141" s="23">
        <v>6860</v>
      </c>
      <c r="B141" s="23">
        <v>6860</v>
      </c>
      <c r="C141" s="3" t="s">
        <v>122</v>
      </c>
      <c r="D141" s="29">
        <v>23804.379999999997</v>
      </c>
      <c r="E141" s="29">
        <v>10000</v>
      </c>
      <c r="F141" s="29">
        <v>18000</v>
      </c>
      <c r="G141" s="29">
        <v>25000</v>
      </c>
      <c r="H141" s="29">
        <v>25000</v>
      </c>
      <c r="I141" s="30">
        <v>5813</v>
      </c>
      <c r="J141" s="30">
        <v>0</v>
      </c>
      <c r="K141" s="30">
        <v>0</v>
      </c>
      <c r="L141" s="30">
        <v>0</v>
      </c>
      <c r="M141" s="30">
        <v>0</v>
      </c>
      <c r="N141" s="22">
        <v>2665.3</v>
      </c>
      <c r="O141" s="22">
        <v>5000</v>
      </c>
      <c r="P141" s="22">
        <v>10000</v>
      </c>
      <c r="Q141" s="22">
        <v>10000</v>
      </c>
      <c r="R141" s="22">
        <v>10000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30">
        <v>9590.58</v>
      </c>
      <c r="Y141" s="30">
        <v>5000</v>
      </c>
      <c r="Z141" s="30">
        <v>8000</v>
      </c>
      <c r="AA141" s="30">
        <v>15000</v>
      </c>
      <c r="AB141" s="30">
        <v>15000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30">
        <v>0</v>
      </c>
      <c r="AS141" s="30">
        <v>0</v>
      </c>
      <c r="AT141" s="30">
        <v>0</v>
      </c>
      <c r="AU141" s="30">
        <v>0</v>
      </c>
      <c r="AV141" s="30">
        <v>0</v>
      </c>
      <c r="AW141" s="22">
        <v>5735.5</v>
      </c>
      <c r="AX141" s="22">
        <v>0</v>
      </c>
      <c r="AY141" s="22">
        <v>0</v>
      </c>
      <c r="AZ141" s="22">
        <v>0</v>
      </c>
      <c r="BA141" s="22">
        <v>0</v>
      </c>
    </row>
    <row r="142" spans="1:53" ht="12">
      <c r="A142" s="23">
        <v>6900</v>
      </c>
      <c r="B142" s="23">
        <v>6900</v>
      </c>
      <c r="C142" s="3" t="s">
        <v>123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30">
        <v>0</v>
      </c>
      <c r="AS142" s="30">
        <v>0</v>
      </c>
      <c r="AT142" s="30">
        <v>0</v>
      </c>
      <c r="AU142" s="30">
        <v>0</v>
      </c>
      <c r="AV142" s="30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0</v>
      </c>
    </row>
    <row r="143" spans="1:53" ht="12">
      <c r="A143" s="23">
        <v>6920</v>
      </c>
      <c r="B143" s="23">
        <v>6920</v>
      </c>
      <c r="C143" s="3" t="s">
        <v>124</v>
      </c>
      <c r="D143" s="29">
        <v>21995.1</v>
      </c>
      <c r="E143" s="29">
        <v>3000</v>
      </c>
      <c r="F143" s="29">
        <v>6000</v>
      </c>
      <c r="G143" s="29">
        <v>9000</v>
      </c>
      <c r="H143" s="29">
        <v>12000</v>
      </c>
      <c r="I143" s="30">
        <v>13030.65</v>
      </c>
      <c r="J143" s="30">
        <v>2000</v>
      </c>
      <c r="K143" s="30">
        <v>4000</v>
      </c>
      <c r="L143" s="30">
        <v>6000</v>
      </c>
      <c r="M143" s="30">
        <v>8000</v>
      </c>
      <c r="N143" s="22">
        <v>8964.45</v>
      </c>
      <c r="O143" s="22">
        <v>1000</v>
      </c>
      <c r="P143" s="22">
        <v>2000</v>
      </c>
      <c r="Q143" s="22">
        <v>3000</v>
      </c>
      <c r="R143" s="22">
        <v>4000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0</v>
      </c>
    </row>
    <row r="144" spans="1:53" ht="12">
      <c r="A144" s="23">
        <v>6930</v>
      </c>
      <c r="B144" s="23">
        <v>6930</v>
      </c>
      <c r="C144" s="3" t="s">
        <v>125</v>
      </c>
      <c r="D144" s="29">
        <v>32850</v>
      </c>
      <c r="E144" s="29">
        <v>8500</v>
      </c>
      <c r="F144" s="29">
        <v>17000</v>
      </c>
      <c r="G144" s="29">
        <v>25500</v>
      </c>
      <c r="H144" s="29">
        <v>34000</v>
      </c>
      <c r="I144" s="30">
        <v>32850</v>
      </c>
      <c r="J144" s="30">
        <v>7500</v>
      </c>
      <c r="K144" s="30">
        <v>15000</v>
      </c>
      <c r="L144" s="30">
        <v>22500</v>
      </c>
      <c r="M144" s="30">
        <v>30000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30">
        <v>0</v>
      </c>
      <c r="Y144" s="30">
        <v>1000</v>
      </c>
      <c r="Z144" s="30">
        <v>2000</v>
      </c>
      <c r="AA144" s="30">
        <v>3000</v>
      </c>
      <c r="AB144" s="30">
        <v>4000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30">
        <v>0</v>
      </c>
      <c r="AS144" s="30">
        <v>0</v>
      </c>
      <c r="AT144" s="30">
        <v>0</v>
      </c>
      <c r="AU144" s="30">
        <v>0</v>
      </c>
      <c r="AV144" s="30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</row>
    <row r="145" spans="1:53" ht="12">
      <c r="A145" s="23">
        <v>6940</v>
      </c>
      <c r="B145" s="23">
        <v>6940</v>
      </c>
      <c r="C145" s="3" t="s">
        <v>126</v>
      </c>
      <c r="D145" s="29">
        <v>248</v>
      </c>
      <c r="E145" s="29">
        <v>1000</v>
      </c>
      <c r="F145" s="29">
        <v>2000</v>
      </c>
      <c r="G145" s="29">
        <v>3000</v>
      </c>
      <c r="H145" s="29">
        <v>4000</v>
      </c>
      <c r="I145" s="30">
        <v>248</v>
      </c>
      <c r="J145" s="30">
        <v>1000</v>
      </c>
      <c r="K145" s="30">
        <v>2000</v>
      </c>
      <c r="L145" s="30">
        <v>3000</v>
      </c>
      <c r="M145" s="30">
        <v>4000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30">
        <v>0</v>
      </c>
      <c r="AS145" s="30">
        <v>0</v>
      </c>
      <c r="AT145" s="30">
        <v>0</v>
      </c>
      <c r="AU145" s="30">
        <v>0</v>
      </c>
      <c r="AV145" s="30">
        <v>0</v>
      </c>
      <c r="AW145" s="22">
        <v>0</v>
      </c>
      <c r="AX145" s="22">
        <v>0</v>
      </c>
      <c r="AY145" s="22">
        <v>0</v>
      </c>
      <c r="AZ145" s="22">
        <v>0</v>
      </c>
      <c r="BA145" s="22">
        <v>0</v>
      </c>
    </row>
    <row r="146" spans="1:53" ht="12">
      <c r="A146" s="23">
        <v>7140</v>
      </c>
      <c r="B146" s="23">
        <v>7140</v>
      </c>
      <c r="C146" s="3" t="s">
        <v>128</v>
      </c>
      <c r="D146" s="29">
        <v>-964</v>
      </c>
      <c r="E146" s="29">
        <v>0</v>
      </c>
      <c r="F146" s="29">
        <v>0</v>
      </c>
      <c r="G146" s="29">
        <v>0</v>
      </c>
      <c r="H146" s="29">
        <v>16000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22">
        <v>-964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30">
        <v>0</v>
      </c>
      <c r="AS146" s="30">
        <v>0</v>
      </c>
      <c r="AT146" s="30">
        <v>0</v>
      </c>
      <c r="AU146" s="30">
        <v>0</v>
      </c>
      <c r="AV146" s="30">
        <v>0</v>
      </c>
      <c r="AW146" s="22">
        <v>0</v>
      </c>
      <c r="AX146" s="22">
        <v>0</v>
      </c>
      <c r="AY146" s="22">
        <v>0</v>
      </c>
      <c r="AZ146" s="22">
        <v>0</v>
      </c>
      <c r="BA146" s="22">
        <v>16000</v>
      </c>
    </row>
    <row r="147" spans="1:53" ht="12">
      <c r="A147" s="23">
        <v>7320</v>
      </c>
      <c r="B147" s="23">
        <v>7320</v>
      </c>
      <c r="C147" s="3" t="s">
        <v>129</v>
      </c>
      <c r="D147" s="29">
        <v>4994</v>
      </c>
      <c r="E147" s="29">
        <v>2000</v>
      </c>
      <c r="F147" s="29">
        <v>3000</v>
      </c>
      <c r="G147" s="29">
        <v>4000</v>
      </c>
      <c r="H147" s="29">
        <v>5300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22">
        <v>4994</v>
      </c>
      <c r="AX147" s="22">
        <v>2000</v>
      </c>
      <c r="AY147" s="22">
        <v>3000</v>
      </c>
      <c r="AZ147" s="22">
        <v>4000</v>
      </c>
      <c r="BA147" s="22">
        <v>5300</v>
      </c>
    </row>
    <row r="148" spans="1:53" ht="12">
      <c r="A148" s="23">
        <v>7430</v>
      </c>
      <c r="B148" s="23">
        <v>7430</v>
      </c>
      <c r="C148" s="3" t="s">
        <v>131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30">
        <v>0</v>
      </c>
      <c r="AS148" s="30">
        <v>0</v>
      </c>
      <c r="AT148" s="30">
        <v>0</v>
      </c>
      <c r="AU148" s="30">
        <v>0</v>
      </c>
      <c r="AV148" s="30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</row>
    <row r="149" spans="1:53" ht="12">
      <c r="A149" s="23">
        <v>7500</v>
      </c>
      <c r="B149" s="23">
        <v>7500</v>
      </c>
      <c r="C149" s="3" t="s">
        <v>132</v>
      </c>
      <c r="D149" s="29">
        <v>90219.33</v>
      </c>
      <c r="E149" s="29">
        <v>18000</v>
      </c>
      <c r="F149" s="29">
        <v>46000</v>
      </c>
      <c r="G149" s="29">
        <v>59000</v>
      </c>
      <c r="H149" s="29">
        <v>82000</v>
      </c>
      <c r="I149" s="30">
        <v>79607.58</v>
      </c>
      <c r="J149" s="30">
        <v>15000</v>
      </c>
      <c r="K149" s="30">
        <v>40000</v>
      </c>
      <c r="L149" s="30">
        <v>50000</v>
      </c>
      <c r="M149" s="30">
        <v>70000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22">
        <v>10611.75</v>
      </c>
      <c r="AD149" s="22">
        <v>3000</v>
      </c>
      <c r="AE149" s="22">
        <v>6000</v>
      </c>
      <c r="AF149" s="22">
        <v>9000</v>
      </c>
      <c r="AG149" s="22">
        <v>12000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30">
        <v>0</v>
      </c>
      <c r="AS149" s="30">
        <v>0</v>
      </c>
      <c r="AT149" s="30">
        <v>0</v>
      </c>
      <c r="AU149" s="30">
        <v>0</v>
      </c>
      <c r="AV149" s="30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</row>
    <row r="150" spans="1:53" ht="12">
      <c r="A150" s="23">
        <v>7601</v>
      </c>
      <c r="B150" s="23">
        <v>7601</v>
      </c>
      <c r="C150" s="3" t="s">
        <v>133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30">
        <v>0</v>
      </c>
      <c r="AS150" s="30">
        <v>0</v>
      </c>
      <c r="AT150" s="30">
        <v>0</v>
      </c>
      <c r="AU150" s="30">
        <v>0</v>
      </c>
      <c r="AV150" s="30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</row>
    <row r="151" spans="1:53" ht="12">
      <c r="A151" s="23">
        <v>7740</v>
      </c>
      <c r="B151" s="23">
        <v>7740</v>
      </c>
      <c r="C151" s="3" t="s">
        <v>134</v>
      </c>
      <c r="D151" s="29">
        <v>-0.36</v>
      </c>
      <c r="E151" s="29">
        <v>0</v>
      </c>
      <c r="F151" s="29">
        <v>0</v>
      </c>
      <c r="G151" s="29">
        <v>0</v>
      </c>
      <c r="H151" s="29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22">
        <v>-0.36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</row>
    <row r="152" spans="1:53" ht="12">
      <c r="A152" s="23">
        <v>7770</v>
      </c>
      <c r="B152" s="23">
        <v>7770</v>
      </c>
      <c r="C152" s="3" t="s">
        <v>135</v>
      </c>
      <c r="D152" s="29">
        <v>24485.71</v>
      </c>
      <c r="E152" s="29">
        <v>5850</v>
      </c>
      <c r="F152" s="29">
        <v>11200</v>
      </c>
      <c r="G152" s="29">
        <v>16550</v>
      </c>
      <c r="H152" s="29">
        <v>22200</v>
      </c>
      <c r="I152" s="30">
        <v>22130.5</v>
      </c>
      <c r="J152" s="30">
        <v>5000</v>
      </c>
      <c r="K152" s="30">
        <v>10000</v>
      </c>
      <c r="L152" s="30">
        <v>15000</v>
      </c>
      <c r="M152" s="30">
        <v>20000</v>
      </c>
      <c r="N152" s="22">
        <v>1148.75</v>
      </c>
      <c r="O152" s="22">
        <v>0</v>
      </c>
      <c r="P152" s="22">
        <v>0</v>
      </c>
      <c r="Q152" s="22">
        <v>0</v>
      </c>
      <c r="R152" s="22">
        <v>0</v>
      </c>
      <c r="S152" s="22">
        <v>169.5</v>
      </c>
      <c r="T152" s="22">
        <v>0</v>
      </c>
      <c r="U152" s="22">
        <v>0</v>
      </c>
      <c r="V152" s="22">
        <v>0</v>
      </c>
      <c r="W152" s="22">
        <v>0</v>
      </c>
      <c r="X152" s="30">
        <v>440.71</v>
      </c>
      <c r="Y152" s="30">
        <v>250</v>
      </c>
      <c r="Z152" s="30">
        <v>500</v>
      </c>
      <c r="AA152" s="30">
        <v>750</v>
      </c>
      <c r="AB152" s="30">
        <v>1000</v>
      </c>
      <c r="AC152" s="22">
        <v>174.25</v>
      </c>
      <c r="AD152" s="22">
        <v>500</v>
      </c>
      <c r="AE152" s="22">
        <v>500</v>
      </c>
      <c r="AF152" s="22">
        <v>500</v>
      </c>
      <c r="AG152" s="22">
        <v>500</v>
      </c>
      <c r="AH152" s="30">
        <v>25.75</v>
      </c>
      <c r="AI152" s="30">
        <v>0</v>
      </c>
      <c r="AJ152" s="30">
        <v>0</v>
      </c>
      <c r="AK152" s="30">
        <v>0</v>
      </c>
      <c r="AL152" s="30">
        <v>0</v>
      </c>
      <c r="AM152" s="22">
        <v>1.5</v>
      </c>
      <c r="AN152" s="22">
        <v>0</v>
      </c>
      <c r="AO152" s="22">
        <v>0</v>
      </c>
      <c r="AP152" s="22">
        <v>0</v>
      </c>
      <c r="AQ152" s="22">
        <v>0</v>
      </c>
      <c r="AR152" s="30">
        <v>3</v>
      </c>
      <c r="AS152" s="30">
        <v>0</v>
      </c>
      <c r="AT152" s="30">
        <v>0</v>
      </c>
      <c r="AU152" s="30">
        <v>0</v>
      </c>
      <c r="AV152" s="30">
        <v>0</v>
      </c>
      <c r="AW152" s="22">
        <v>391.75</v>
      </c>
      <c r="AX152" s="22">
        <v>100</v>
      </c>
      <c r="AY152" s="22">
        <v>200</v>
      </c>
      <c r="AZ152" s="22">
        <v>300</v>
      </c>
      <c r="BA152" s="22">
        <v>700</v>
      </c>
    </row>
    <row r="153" spans="1:53" ht="12">
      <c r="A153" s="23">
        <v>7780</v>
      </c>
      <c r="B153" s="23">
        <v>7780</v>
      </c>
      <c r="C153" s="3" t="s">
        <v>136</v>
      </c>
      <c r="D153" s="29">
        <v>682.86</v>
      </c>
      <c r="E153" s="29">
        <v>0</v>
      </c>
      <c r="F153" s="29">
        <v>0</v>
      </c>
      <c r="G153" s="29">
        <v>0</v>
      </c>
      <c r="H153" s="29">
        <v>0</v>
      </c>
      <c r="I153" s="30">
        <v>682.86</v>
      </c>
      <c r="J153" s="30">
        <v>0</v>
      </c>
      <c r="K153" s="30">
        <v>0</v>
      </c>
      <c r="L153" s="30">
        <v>0</v>
      </c>
      <c r="M153" s="30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</row>
    <row r="154" spans="1:53" ht="12">
      <c r="A154" s="23">
        <v>7790</v>
      </c>
      <c r="B154" s="23">
        <v>7790</v>
      </c>
      <c r="C154" s="3" t="s">
        <v>137</v>
      </c>
      <c r="D154" s="29">
        <v>78179.79000000001</v>
      </c>
      <c r="E154" s="29">
        <v>16000</v>
      </c>
      <c r="F154" s="29">
        <v>27000</v>
      </c>
      <c r="G154" s="29">
        <v>40000</v>
      </c>
      <c r="H154" s="29">
        <v>64000</v>
      </c>
      <c r="I154" s="30">
        <v>39294.93</v>
      </c>
      <c r="J154" s="30">
        <v>10000</v>
      </c>
      <c r="K154" s="30">
        <v>20000</v>
      </c>
      <c r="L154" s="30">
        <v>30000</v>
      </c>
      <c r="M154" s="30">
        <v>40000</v>
      </c>
      <c r="N154" s="22">
        <v>28481.37</v>
      </c>
      <c r="O154" s="22">
        <v>0</v>
      </c>
      <c r="P154" s="22">
        <v>0</v>
      </c>
      <c r="Q154" s="22">
        <v>0</v>
      </c>
      <c r="R154" s="22">
        <v>10000</v>
      </c>
      <c r="S154" s="22">
        <v>1156</v>
      </c>
      <c r="T154" s="22">
        <v>0</v>
      </c>
      <c r="U154" s="22">
        <v>0</v>
      </c>
      <c r="V154" s="22">
        <v>0</v>
      </c>
      <c r="W154" s="22">
        <v>0</v>
      </c>
      <c r="X154" s="30">
        <v>-506.76</v>
      </c>
      <c r="Y154" s="30">
        <v>5000</v>
      </c>
      <c r="Z154" s="30">
        <v>5000</v>
      </c>
      <c r="AA154" s="30">
        <v>7000</v>
      </c>
      <c r="AB154" s="30">
        <v>10000</v>
      </c>
      <c r="AC154" s="22">
        <v>9754.25</v>
      </c>
      <c r="AD154" s="22">
        <v>0</v>
      </c>
      <c r="AE154" s="22">
        <v>0</v>
      </c>
      <c r="AF154" s="22">
        <v>0</v>
      </c>
      <c r="AG154" s="22">
        <v>0</v>
      </c>
      <c r="AH154" s="30">
        <v>0</v>
      </c>
      <c r="AI154" s="30">
        <v>1000</v>
      </c>
      <c r="AJ154" s="30">
        <v>2000</v>
      </c>
      <c r="AK154" s="30">
        <v>3000</v>
      </c>
      <c r="AL154" s="30">
        <v>4000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30">
        <v>0</v>
      </c>
      <c r="AS154" s="30">
        <v>0</v>
      </c>
      <c r="AT154" s="30">
        <v>0</v>
      </c>
      <c r="AU154" s="30">
        <v>0</v>
      </c>
      <c r="AV154" s="30">
        <v>0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</row>
    <row r="155" spans="1:53" ht="12">
      <c r="A155" s="23">
        <v>7791</v>
      </c>
      <c r="B155" s="23">
        <v>7791</v>
      </c>
      <c r="C155" s="3" t="s">
        <v>153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30">
        <v>0</v>
      </c>
      <c r="AS155" s="30">
        <v>0</v>
      </c>
      <c r="AT155" s="30">
        <v>0</v>
      </c>
      <c r="AU155" s="30">
        <v>0</v>
      </c>
      <c r="AV155" s="30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</row>
    <row r="156" spans="1:53" ht="12">
      <c r="A156" s="23">
        <v>7795</v>
      </c>
      <c r="B156" s="23">
        <v>7795</v>
      </c>
      <c r="C156" s="3" t="s">
        <v>157</v>
      </c>
      <c r="D156" s="29">
        <v>54909.4</v>
      </c>
      <c r="E156" s="29">
        <v>20400</v>
      </c>
      <c r="F156" s="29">
        <v>62200</v>
      </c>
      <c r="G156" s="29">
        <v>79000</v>
      </c>
      <c r="H156" s="29">
        <v>95600</v>
      </c>
      <c r="I156" s="30">
        <v>32714.48</v>
      </c>
      <c r="J156" s="30">
        <v>5000</v>
      </c>
      <c r="K156" s="30">
        <v>25000</v>
      </c>
      <c r="L156" s="30">
        <v>30000</v>
      </c>
      <c r="M156" s="30">
        <v>35000</v>
      </c>
      <c r="N156" s="22">
        <v>1466.59</v>
      </c>
      <c r="O156" s="22">
        <v>10000</v>
      </c>
      <c r="P156" s="22">
        <v>30000</v>
      </c>
      <c r="Q156" s="22">
        <v>40000</v>
      </c>
      <c r="R156" s="22">
        <v>45000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30">
        <v>9595.68</v>
      </c>
      <c r="Y156" s="30">
        <v>2400</v>
      </c>
      <c r="Z156" s="30">
        <v>4000</v>
      </c>
      <c r="AA156" s="30">
        <v>5600</v>
      </c>
      <c r="AB156" s="30">
        <v>8000</v>
      </c>
      <c r="AC156" s="22">
        <v>7099.16</v>
      </c>
      <c r="AD156" s="22">
        <v>2000</v>
      </c>
      <c r="AE156" s="22">
        <v>2000</v>
      </c>
      <c r="AF156" s="22">
        <v>2000</v>
      </c>
      <c r="AG156" s="22">
        <v>2000</v>
      </c>
      <c r="AH156" s="30">
        <v>97.72</v>
      </c>
      <c r="AI156" s="30">
        <v>0</v>
      </c>
      <c r="AJ156" s="30">
        <v>0</v>
      </c>
      <c r="AK156" s="30">
        <v>0</v>
      </c>
      <c r="AL156" s="30">
        <v>0</v>
      </c>
      <c r="AM156" s="22">
        <v>424.73</v>
      </c>
      <c r="AN156" s="22">
        <v>0</v>
      </c>
      <c r="AO156" s="22">
        <v>200</v>
      </c>
      <c r="AP156" s="22">
        <v>400</v>
      </c>
      <c r="AQ156" s="22">
        <v>600</v>
      </c>
      <c r="AR156" s="30">
        <v>0</v>
      </c>
      <c r="AS156" s="30">
        <v>0</v>
      </c>
      <c r="AT156" s="30">
        <v>0</v>
      </c>
      <c r="AU156" s="30">
        <v>0</v>
      </c>
      <c r="AV156" s="30">
        <v>0</v>
      </c>
      <c r="AW156" s="22">
        <v>3511.04</v>
      </c>
      <c r="AX156" s="22">
        <v>1000</v>
      </c>
      <c r="AY156" s="22">
        <v>1000</v>
      </c>
      <c r="AZ156" s="22">
        <v>1000</v>
      </c>
      <c r="BA156" s="22">
        <v>5000</v>
      </c>
    </row>
    <row r="157" spans="1:53" ht="13.5" customHeight="1">
      <c r="A157" s="23">
        <v>7796</v>
      </c>
      <c r="B157" s="23">
        <v>7796</v>
      </c>
      <c r="C157" s="3" t="s">
        <v>158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</row>
    <row r="158" spans="1:53" ht="12">
      <c r="A158" s="23">
        <v>7797</v>
      </c>
      <c r="B158" s="23">
        <v>7797</v>
      </c>
      <c r="C158" s="3" t="s">
        <v>185</v>
      </c>
      <c r="D158" s="29">
        <v>32468.960000000003</v>
      </c>
      <c r="E158" s="29">
        <v>8000</v>
      </c>
      <c r="F158" s="29">
        <v>18200</v>
      </c>
      <c r="G158" s="29">
        <v>22400</v>
      </c>
      <c r="H158" s="29">
        <v>28400</v>
      </c>
      <c r="I158" s="30">
        <v>14424.96</v>
      </c>
      <c r="J158" s="30">
        <v>2000</v>
      </c>
      <c r="K158" s="30">
        <v>8000</v>
      </c>
      <c r="L158" s="30">
        <v>10000</v>
      </c>
      <c r="M158" s="30">
        <v>12000</v>
      </c>
      <c r="N158" s="22">
        <v>6784.12</v>
      </c>
      <c r="O158" s="22">
        <v>1000</v>
      </c>
      <c r="P158" s="22">
        <v>3000</v>
      </c>
      <c r="Q158" s="22">
        <v>5000</v>
      </c>
      <c r="R158" s="22">
        <v>6000</v>
      </c>
      <c r="S158" s="22">
        <v>1670.49</v>
      </c>
      <c r="T158" s="22">
        <v>0</v>
      </c>
      <c r="U158" s="22">
        <v>0</v>
      </c>
      <c r="V158" s="22">
        <v>0</v>
      </c>
      <c r="W158" s="22">
        <v>0</v>
      </c>
      <c r="X158" s="30">
        <v>4165.43</v>
      </c>
      <c r="Y158" s="30">
        <v>1000</v>
      </c>
      <c r="Z158" s="30">
        <v>3000</v>
      </c>
      <c r="AA158" s="30">
        <v>3000</v>
      </c>
      <c r="AB158" s="30">
        <v>5000</v>
      </c>
      <c r="AC158" s="22">
        <v>3787.31</v>
      </c>
      <c r="AD158" s="22">
        <v>3000</v>
      </c>
      <c r="AE158" s="22">
        <v>3000</v>
      </c>
      <c r="AF158" s="22">
        <v>3000</v>
      </c>
      <c r="AG158" s="22">
        <v>3000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22">
        <v>0</v>
      </c>
      <c r="AN158" s="22">
        <v>0</v>
      </c>
      <c r="AO158" s="22">
        <v>200</v>
      </c>
      <c r="AP158" s="22">
        <v>400</v>
      </c>
      <c r="AQ158" s="22">
        <v>400</v>
      </c>
      <c r="AR158" s="30">
        <v>6</v>
      </c>
      <c r="AS158" s="30">
        <v>0</v>
      </c>
      <c r="AT158" s="30">
        <v>0</v>
      </c>
      <c r="AU158" s="30">
        <v>0</v>
      </c>
      <c r="AV158" s="30">
        <v>0</v>
      </c>
      <c r="AW158" s="22">
        <v>1630.65</v>
      </c>
      <c r="AX158" s="22">
        <v>1000</v>
      </c>
      <c r="AY158" s="22">
        <v>1000</v>
      </c>
      <c r="AZ158" s="22">
        <v>1000</v>
      </c>
      <c r="BA158" s="22">
        <v>2000</v>
      </c>
    </row>
    <row r="159" spans="1:53" ht="12">
      <c r="A159" s="23">
        <v>7798</v>
      </c>
      <c r="B159" s="23">
        <v>7798</v>
      </c>
      <c r="C159" s="3" t="s">
        <v>166</v>
      </c>
      <c r="D159" s="29">
        <v>8569.91</v>
      </c>
      <c r="E159" s="29">
        <v>1700</v>
      </c>
      <c r="F159" s="29">
        <v>5000</v>
      </c>
      <c r="G159" s="29">
        <v>6500</v>
      </c>
      <c r="H159" s="29">
        <v>8000</v>
      </c>
      <c r="I159" s="30">
        <v>6927.19</v>
      </c>
      <c r="J159" s="30">
        <v>1000</v>
      </c>
      <c r="K159" s="30">
        <v>4000</v>
      </c>
      <c r="L159" s="30">
        <v>5000</v>
      </c>
      <c r="M159" s="30">
        <v>6000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21</v>
      </c>
      <c r="T159" s="22">
        <v>0</v>
      </c>
      <c r="U159" s="22">
        <v>0</v>
      </c>
      <c r="V159" s="22">
        <v>0</v>
      </c>
      <c r="W159" s="22">
        <v>0</v>
      </c>
      <c r="X159" s="30">
        <v>545.81</v>
      </c>
      <c r="Y159" s="30">
        <v>700</v>
      </c>
      <c r="Z159" s="30">
        <v>1000</v>
      </c>
      <c r="AA159" s="30">
        <v>1500</v>
      </c>
      <c r="AB159" s="30">
        <v>2000</v>
      </c>
      <c r="AC159" s="22">
        <v>1044.23</v>
      </c>
      <c r="AD159" s="22">
        <v>0</v>
      </c>
      <c r="AE159" s="22">
        <v>0</v>
      </c>
      <c r="AF159" s="22">
        <v>0</v>
      </c>
      <c r="AG159" s="22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22">
        <v>31.68</v>
      </c>
      <c r="AX159" s="22">
        <v>0</v>
      </c>
      <c r="AY159" s="22">
        <v>0</v>
      </c>
      <c r="AZ159" s="22">
        <v>0</v>
      </c>
      <c r="BA159" s="22">
        <v>0</v>
      </c>
    </row>
    <row r="160" spans="1:53" ht="12">
      <c r="A160" s="23">
        <v>7799</v>
      </c>
      <c r="B160" s="23">
        <v>7799</v>
      </c>
      <c r="C160" s="3" t="s">
        <v>186</v>
      </c>
      <c r="D160" s="29">
        <v>138151.54</v>
      </c>
      <c r="E160" s="29">
        <v>0</v>
      </c>
      <c r="F160" s="29">
        <v>0</v>
      </c>
      <c r="G160" s="29">
        <v>0</v>
      </c>
      <c r="H160" s="29">
        <v>0</v>
      </c>
      <c r="I160" s="30">
        <v>4785.5</v>
      </c>
      <c r="J160" s="30">
        <v>0</v>
      </c>
      <c r="K160" s="30">
        <v>0</v>
      </c>
      <c r="L160" s="30">
        <v>0</v>
      </c>
      <c r="M160" s="30">
        <v>0</v>
      </c>
      <c r="N160" s="22">
        <v>121402.85</v>
      </c>
      <c r="O160" s="22">
        <v>0</v>
      </c>
      <c r="P160" s="22">
        <v>0</v>
      </c>
      <c r="Q160" s="22">
        <v>0</v>
      </c>
      <c r="R160" s="22">
        <v>0</v>
      </c>
      <c r="S160" s="22">
        <v>1890.25</v>
      </c>
      <c r="T160" s="22">
        <v>0</v>
      </c>
      <c r="U160" s="22">
        <v>0</v>
      </c>
      <c r="V160" s="22">
        <v>0</v>
      </c>
      <c r="W160" s="22">
        <v>0</v>
      </c>
      <c r="X160" s="30">
        <v>1815</v>
      </c>
      <c r="Y160" s="30">
        <v>0</v>
      </c>
      <c r="Z160" s="30">
        <v>0</v>
      </c>
      <c r="AA160" s="30">
        <v>0</v>
      </c>
      <c r="AB160" s="30">
        <v>0</v>
      </c>
      <c r="AC160" s="22">
        <v>1630.25</v>
      </c>
      <c r="AD160" s="22">
        <v>0</v>
      </c>
      <c r="AE160" s="22">
        <v>0</v>
      </c>
      <c r="AF160" s="22">
        <v>0</v>
      </c>
      <c r="AG160" s="22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30">
        <v>0</v>
      </c>
      <c r="AS160" s="30">
        <v>0</v>
      </c>
      <c r="AT160" s="30">
        <v>0</v>
      </c>
      <c r="AU160" s="30">
        <v>0</v>
      </c>
      <c r="AV160" s="30">
        <v>0</v>
      </c>
      <c r="AW160" s="22">
        <v>6627.69</v>
      </c>
      <c r="AX160" s="22">
        <v>0</v>
      </c>
      <c r="AY160" s="22">
        <v>0</v>
      </c>
      <c r="AZ160" s="22">
        <v>0</v>
      </c>
      <c r="BA160" s="22">
        <v>0</v>
      </c>
    </row>
    <row r="161" spans="1:53" ht="12">
      <c r="A161" s="23">
        <v>7830</v>
      </c>
      <c r="B161" s="23">
        <v>7830</v>
      </c>
      <c r="C161" s="3" t="s">
        <v>138</v>
      </c>
      <c r="D161" s="29">
        <v>-148150</v>
      </c>
      <c r="E161" s="29">
        <v>0</v>
      </c>
      <c r="F161" s="29">
        <v>0</v>
      </c>
      <c r="G161" s="29">
        <v>0</v>
      </c>
      <c r="H161" s="29">
        <v>0</v>
      </c>
      <c r="I161" s="30">
        <v>-52400</v>
      </c>
      <c r="J161" s="30">
        <v>0</v>
      </c>
      <c r="K161" s="30">
        <v>0</v>
      </c>
      <c r="L161" s="30">
        <v>0</v>
      </c>
      <c r="M161" s="30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30">
        <v>-50000</v>
      </c>
      <c r="Y161" s="30">
        <v>0</v>
      </c>
      <c r="Z161" s="30">
        <v>0</v>
      </c>
      <c r="AA161" s="30">
        <v>0</v>
      </c>
      <c r="AB161" s="30">
        <v>0</v>
      </c>
      <c r="AC161" s="22">
        <v>-45750</v>
      </c>
      <c r="AD161" s="22">
        <v>0</v>
      </c>
      <c r="AE161" s="22">
        <v>0</v>
      </c>
      <c r="AF161" s="22">
        <v>0</v>
      </c>
      <c r="AG161" s="22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30">
        <v>0</v>
      </c>
      <c r="AS161" s="30">
        <v>0</v>
      </c>
      <c r="AT161" s="30">
        <v>0</v>
      </c>
      <c r="AU161" s="30">
        <v>0</v>
      </c>
      <c r="AV161" s="30">
        <v>0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</row>
    <row r="162" spans="1:53" ht="12">
      <c r="A162" s="23">
        <v>7990</v>
      </c>
      <c r="B162" s="23">
        <v>7990</v>
      </c>
      <c r="C162" s="3" t="s">
        <v>139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30">
        <v>0</v>
      </c>
      <c r="AS162" s="30">
        <v>0</v>
      </c>
      <c r="AT162" s="30">
        <v>0</v>
      </c>
      <c r="AU162" s="30">
        <v>0</v>
      </c>
      <c r="AV162" s="30">
        <v>0</v>
      </c>
      <c r="AW162" s="22">
        <v>0</v>
      </c>
      <c r="AX162" s="22">
        <v>0</v>
      </c>
      <c r="AY162" s="22">
        <v>0</v>
      </c>
      <c r="AZ162" s="22">
        <v>0</v>
      </c>
      <c r="BA162" s="22">
        <v>0</v>
      </c>
    </row>
    <row r="163" spans="1:53" ht="12">
      <c r="A163" s="23"/>
      <c r="B163" s="23"/>
      <c r="C163" s="3"/>
      <c r="D163" s="29"/>
      <c r="E163" s="29"/>
      <c r="F163" s="29"/>
      <c r="G163" s="29"/>
      <c r="H163" s="29"/>
      <c r="I163" s="30"/>
      <c r="J163" s="30"/>
      <c r="K163" s="30"/>
      <c r="L163" s="30"/>
      <c r="M163" s="30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30"/>
      <c r="Y163" s="30"/>
      <c r="Z163" s="30"/>
      <c r="AA163" s="30"/>
      <c r="AB163" s="30"/>
      <c r="AC163" s="22"/>
      <c r="AD163" s="22"/>
      <c r="AE163" s="22"/>
      <c r="AF163" s="22"/>
      <c r="AG163" s="22"/>
      <c r="AH163" s="30"/>
      <c r="AI163" s="30"/>
      <c r="AJ163" s="30"/>
      <c r="AK163" s="30"/>
      <c r="AL163" s="30"/>
      <c r="AM163" s="22"/>
      <c r="AN163" s="22"/>
      <c r="AO163" s="22"/>
      <c r="AP163" s="22"/>
      <c r="AQ163" s="22"/>
      <c r="AR163" s="30"/>
      <c r="AS163" s="30"/>
      <c r="AT163" s="30"/>
      <c r="AU163" s="30"/>
      <c r="AV163" s="30"/>
      <c r="AW163" s="22"/>
      <c r="AX163" s="22"/>
      <c r="AY163" s="22"/>
      <c r="AZ163" s="22"/>
      <c r="BA163" s="22"/>
    </row>
    <row r="164" spans="1:53" ht="12.75">
      <c r="A164" s="19"/>
      <c r="B164" s="19"/>
      <c r="C164" s="14" t="s">
        <v>9</v>
      </c>
      <c r="D164" s="31">
        <f aca="true" t="shared" si="15" ref="D164:BA164">SUM(D123:D163)</f>
        <v>4325668.860000001</v>
      </c>
      <c r="E164" s="31">
        <f t="shared" si="15"/>
        <v>998200</v>
      </c>
      <c r="F164" s="31">
        <f t="shared" si="15"/>
        <v>1587100</v>
      </c>
      <c r="G164" s="31">
        <f t="shared" si="15"/>
        <v>2185200</v>
      </c>
      <c r="H164" s="31">
        <f t="shared" si="15"/>
        <v>3379000</v>
      </c>
      <c r="I164" s="32">
        <f t="shared" si="15"/>
        <v>1759490.8199999998</v>
      </c>
      <c r="J164" s="32">
        <f t="shared" si="15"/>
        <v>356500</v>
      </c>
      <c r="K164" s="32">
        <f t="shared" si="15"/>
        <v>614000</v>
      </c>
      <c r="L164" s="32">
        <f t="shared" si="15"/>
        <v>812500</v>
      </c>
      <c r="M164" s="32">
        <f t="shared" si="15"/>
        <v>1004000</v>
      </c>
      <c r="N164" s="15">
        <f t="shared" si="15"/>
        <v>1763580.3700000003</v>
      </c>
      <c r="O164" s="15">
        <f t="shared" si="15"/>
        <v>557000</v>
      </c>
      <c r="P164" s="15">
        <f t="shared" si="15"/>
        <v>830000</v>
      </c>
      <c r="Q164" s="15">
        <f t="shared" si="15"/>
        <v>1143000</v>
      </c>
      <c r="R164" s="15">
        <f t="shared" si="15"/>
        <v>1450000</v>
      </c>
      <c r="S164" s="15">
        <f>SUM(S123:S163)</f>
        <v>48222.68</v>
      </c>
      <c r="T164" s="15">
        <f>SUM(T123:T163)</f>
        <v>20000</v>
      </c>
      <c r="U164" s="15">
        <f>SUM(U123:U163)</f>
        <v>40000</v>
      </c>
      <c r="V164" s="15">
        <f>SUM(V123:V163)</f>
        <v>60000</v>
      </c>
      <c r="W164" s="15">
        <f>SUM(W123:W163)</f>
        <v>80000</v>
      </c>
      <c r="X164" s="32">
        <f t="shared" si="15"/>
        <v>-15802.39</v>
      </c>
      <c r="Y164" s="32">
        <f t="shared" si="15"/>
        <v>23100</v>
      </c>
      <c r="Z164" s="32">
        <f t="shared" si="15"/>
        <v>48000</v>
      </c>
      <c r="AA164" s="32">
        <f t="shared" si="15"/>
        <v>107100</v>
      </c>
      <c r="AB164" s="32">
        <f t="shared" si="15"/>
        <v>143000</v>
      </c>
      <c r="AC164" s="15">
        <f t="shared" si="15"/>
        <v>734707.6100000001</v>
      </c>
      <c r="AD164" s="15">
        <f t="shared" si="15"/>
        <v>28500</v>
      </c>
      <c r="AE164" s="15">
        <f t="shared" si="15"/>
        <v>31500</v>
      </c>
      <c r="AF164" s="15">
        <f t="shared" si="15"/>
        <v>34500</v>
      </c>
      <c r="AG164" s="15">
        <f t="shared" si="15"/>
        <v>647500</v>
      </c>
      <c r="AH164" s="32">
        <f t="shared" si="15"/>
        <v>123.47</v>
      </c>
      <c r="AI164" s="32">
        <f t="shared" si="15"/>
        <v>1000</v>
      </c>
      <c r="AJ164" s="32">
        <f t="shared" si="15"/>
        <v>2000</v>
      </c>
      <c r="AK164" s="32">
        <f t="shared" si="15"/>
        <v>3000</v>
      </c>
      <c r="AL164" s="32">
        <f t="shared" si="15"/>
        <v>4000</v>
      </c>
      <c r="AM164" s="15">
        <f t="shared" si="15"/>
        <v>6839.99</v>
      </c>
      <c r="AN164" s="15">
        <f t="shared" si="15"/>
        <v>0</v>
      </c>
      <c r="AO164" s="15">
        <f t="shared" si="15"/>
        <v>8400</v>
      </c>
      <c r="AP164" s="15">
        <f t="shared" si="15"/>
        <v>10800</v>
      </c>
      <c r="AQ164" s="15">
        <f t="shared" si="15"/>
        <v>11000</v>
      </c>
      <c r="AR164" s="32">
        <f t="shared" si="15"/>
        <v>9</v>
      </c>
      <c r="AS164" s="32">
        <f t="shared" si="15"/>
        <v>0</v>
      </c>
      <c r="AT164" s="32">
        <f t="shared" si="15"/>
        <v>0</v>
      </c>
      <c r="AU164" s="32">
        <f t="shared" si="15"/>
        <v>0</v>
      </c>
      <c r="AV164" s="32">
        <f t="shared" si="15"/>
        <v>0</v>
      </c>
      <c r="AW164" s="15">
        <f t="shared" si="15"/>
        <v>28497.31</v>
      </c>
      <c r="AX164" s="15">
        <f t="shared" si="15"/>
        <v>12100</v>
      </c>
      <c r="AY164" s="15">
        <f t="shared" si="15"/>
        <v>13200</v>
      </c>
      <c r="AZ164" s="15">
        <f t="shared" si="15"/>
        <v>14300</v>
      </c>
      <c r="BA164" s="15">
        <f t="shared" si="15"/>
        <v>39500</v>
      </c>
    </row>
    <row r="165" spans="1:53" ht="12.75">
      <c r="A165" s="19"/>
      <c r="B165" s="19"/>
      <c r="C165" s="14"/>
      <c r="D165" s="31"/>
      <c r="E165" s="31"/>
      <c r="F165" s="31"/>
      <c r="G165" s="31"/>
      <c r="H165" s="31"/>
      <c r="I165" s="32"/>
      <c r="J165" s="32"/>
      <c r="K165" s="32"/>
      <c r="L165" s="32"/>
      <c r="M165" s="32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32"/>
      <c r="Y165" s="32"/>
      <c r="Z165" s="32"/>
      <c r="AA165" s="32"/>
      <c r="AB165" s="32"/>
      <c r="AC165" s="15"/>
      <c r="AD165" s="15"/>
      <c r="AE165" s="15"/>
      <c r="AF165" s="15"/>
      <c r="AG165" s="15"/>
      <c r="AH165" s="32"/>
      <c r="AI165" s="32"/>
      <c r="AJ165" s="32"/>
      <c r="AK165" s="32"/>
      <c r="AL165" s="32"/>
      <c r="AM165" s="15"/>
      <c r="AN165" s="15"/>
      <c r="AO165" s="15"/>
      <c r="AP165" s="15"/>
      <c r="AQ165" s="15"/>
      <c r="AR165" s="32"/>
      <c r="AS165" s="32"/>
      <c r="AT165" s="32"/>
      <c r="AU165" s="32"/>
      <c r="AV165" s="32"/>
      <c r="AW165" s="15"/>
      <c r="AX165" s="15"/>
      <c r="AY165" s="15"/>
      <c r="AZ165" s="15"/>
      <c r="BA165" s="15"/>
    </row>
    <row r="166" spans="1:53" ht="12">
      <c r="A166" s="23">
        <v>6000</v>
      </c>
      <c r="B166" s="23">
        <v>6000</v>
      </c>
      <c r="C166" s="3" t="s">
        <v>140</v>
      </c>
      <c r="D166" s="29">
        <v>333808</v>
      </c>
      <c r="E166" s="29">
        <v>140500</v>
      </c>
      <c r="F166" s="29">
        <v>281000</v>
      </c>
      <c r="G166" s="29">
        <v>472500</v>
      </c>
      <c r="H166" s="29">
        <v>690000</v>
      </c>
      <c r="I166" s="30">
        <v>75380</v>
      </c>
      <c r="J166" s="30">
        <v>38000</v>
      </c>
      <c r="K166" s="30">
        <v>76000</v>
      </c>
      <c r="L166" s="30">
        <v>165000</v>
      </c>
      <c r="M166" s="30">
        <v>280000</v>
      </c>
      <c r="N166" s="22">
        <v>248943</v>
      </c>
      <c r="O166" s="22">
        <v>100000</v>
      </c>
      <c r="P166" s="22">
        <v>200000</v>
      </c>
      <c r="Q166" s="22">
        <v>300000</v>
      </c>
      <c r="R166" s="22">
        <v>400000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30">
        <v>9485</v>
      </c>
      <c r="AI166" s="30">
        <v>2500</v>
      </c>
      <c r="AJ166" s="30">
        <v>5000</v>
      </c>
      <c r="AK166" s="30">
        <v>7500</v>
      </c>
      <c r="AL166" s="30">
        <v>10000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30">
        <v>0</v>
      </c>
      <c r="AS166" s="30">
        <v>0</v>
      </c>
      <c r="AT166" s="30">
        <v>0</v>
      </c>
      <c r="AU166" s="30">
        <v>0</v>
      </c>
      <c r="AV166" s="30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</row>
    <row r="167" spans="1:53" ht="12">
      <c r="A167" s="23">
        <v>6010</v>
      </c>
      <c r="B167" s="23">
        <v>6010</v>
      </c>
      <c r="C167" s="3" t="s">
        <v>141</v>
      </c>
      <c r="D167" s="29">
        <v>223692.3</v>
      </c>
      <c r="E167" s="29">
        <v>6000</v>
      </c>
      <c r="F167" s="29">
        <v>12000</v>
      </c>
      <c r="G167" s="29">
        <v>18000</v>
      </c>
      <c r="H167" s="29">
        <v>24000</v>
      </c>
      <c r="I167" s="30">
        <v>45234</v>
      </c>
      <c r="J167" s="30">
        <v>0</v>
      </c>
      <c r="K167" s="30">
        <v>0</v>
      </c>
      <c r="L167" s="30">
        <v>0</v>
      </c>
      <c r="M167" s="30">
        <v>0</v>
      </c>
      <c r="N167" s="22">
        <v>166926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22">
        <v>11532.3</v>
      </c>
      <c r="AD167" s="22">
        <v>6000</v>
      </c>
      <c r="AE167" s="22">
        <v>12000</v>
      </c>
      <c r="AF167" s="22">
        <v>18000</v>
      </c>
      <c r="AG167" s="22">
        <v>24000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30">
        <v>0</v>
      </c>
      <c r="AS167" s="30">
        <v>0</v>
      </c>
      <c r="AT167" s="30">
        <v>0</v>
      </c>
      <c r="AU167" s="30">
        <v>0</v>
      </c>
      <c r="AV167" s="30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</row>
    <row r="168" spans="1:53" ht="12.75">
      <c r="A168" s="19"/>
      <c r="B168" s="19"/>
      <c r="C168" s="14" t="s">
        <v>16</v>
      </c>
      <c r="D168" s="31">
        <f aca="true" t="shared" si="16" ref="D168:M168">SUM(D166:D167)</f>
        <v>557500.3</v>
      </c>
      <c r="E168" s="31">
        <f t="shared" si="16"/>
        <v>146500</v>
      </c>
      <c r="F168" s="31">
        <f t="shared" si="16"/>
        <v>293000</v>
      </c>
      <c r="G168" s="31">
        <f t="shared" si="16"/>
        <v>490500</v>
      </c>
      <c r="H168" s="31">
        <f t="shared" si="16"/>
        <v>714000</v>
      </c>
      <c r="I168" s="32">
        <f t="shared" si="16"/>
        <v>120614</v>
      </c>
      <c r="J168" s="32">
        <f t="shared" si="16"/>
        <v>38000</v>
      </c>
      <c r="K168" s="32">
        <f t="shared" si="16"/>
        <v>76000</v>
      </c>
      <c r="L168" s="32">
        <f t="shared" si="16"/>
        <v>165000</v>
      </c>
      <c r="M168" s="32">
        <f t="shared" si="16"/>
        <v>280000</v>
      </c>
      <c r="N168" s="15">
        <f aca="true" t="shared" si="17" ref="N168:BA168">SUM(N166:N167)</f>
        <v>415869</v>
      </c>
      <c r="O168" s="15">
        <f t="shared" si="17"/>
        <v>100000</v>
      </c>
      <c r="P168" s="15">
        <f t="shared" si="17"/>
        <v>200000</v>
      </c>
      <c r="Q168" s="15">
        <f t="shared" si="17"/>
        <v>300000</v>
      </c>
      <c r="R168" s="15">
        <f t="shared" si="17"/>
        <v>400000</v>
      </c>
      <c r="S168" s="15">
        <f>SUM(S166:S167)</f>
        <v>0</v>
      </c>
      <c r="T168" s="15">
        <f>SUM(T166:T167)</f>
        <v>0</v>
      </c>
      <c r="U168" s="15">
        <f>SUM(U166:U167)</f>
        <v>0</v>
      </c>
      <c r="V168" s="15">
        <f>SUM(V166:V167)</f>
        <v>0</v>
      </c>
      <c r="W168" s="15">
        <f>SUM(W166:W167)</f>
        <v>0</v>
      </c>
      <c r="X168" s="32">
        <f t="shared" si="17"/>
        <v>0</v>
      </c>
      <c r="Y168" s="32">
        <f t="shared" si="17"/>
        <v>0</v>
      </c>
      <c r="Z168" s="32">
        <f t="shared" si="17"/>
        <v>0</v>
      </c>
      <c r="AA168" s="32">
        <f t="shared" si="17"/>
        <v>0</v>
      </c>
      <c r="AB168" s="32">
        <f t="shared" si="17"/>
        <v>0</v>
      </c>
      <c r="AC168" s="15">
        <f t="shared" si="17"/>
        <v>11532.3</v>
      </c>
      <c r="AD168" s="15">
        <f t="shared" si="17"/>
        <v>6000</v>
      </c>
      <c r="AE168" s="15">
        <f t="shared" si="17"/>
        <v>12000</v>
      </c>
      <c r="AF168" s="15">
        <f t="shared" si="17"/>
        <v>18000</v>
      </c>
      <c r="AG168" s="15">
        <f t="shared" si="17"/>
        <v>24000</v>
      </c>
      <c r="AH168" s="32">
        <f t="shared" si="17"/>
        <v>9485</v>
      </c>
      <c r="AI168" s="32">
        <f t="shared" si="17"/>
        <v>2500</v>
      </c>
      <c r="AJ168" s="32">
        <f t="shared" si="17"/>
        <v>5000</v>
      </c>
      <c r="AK168" s="32">
        <f t="shared" si="17"/>
        <v>7500</v>
      </c>
      <c r="AL168" s="32">
        <f t="shared" si="17"/>
        <v>10000</v>
      </c>
      <c r="AM168" s="15">
        <f t="shared" si="17"/>
        <v>0</v>
      </c>
      <c r="AN168" s="15">
        <f t="shared" si="17"/>
        <v>0</v>
      </c>
      <c r="AO168" s="15">
        <f t="shared" si="17"/>
        <v>0</v>
      </c>
      <c r="AP168" s="15">
        <f t="shared" si="17"/>
        <v>0</v>
      </c>
      <c r="AQ168" s="15">
        <f t="shared" si="17"/>
        <v>0</v>
      </c>
      <c r="AR168" s="32">
        <f t="shared" si="17"/>
        <v>0</v>
      </c>
      <c r="AS168" s="32">
        <f t="shared" si="17"/>
        <v>0</v>
      </c>
      <c r="AT168" s="32">
        <f t="shared" si="17"/>
        <v>0</v>
      </c>
      <c r="AU168" s="32">
        <f t="shared" si="17"/>
        <v>0</v>
      </c>
      <c r="AV168" s="32">
        <f t="shared" si="17"/>
        <v>0</v>
      </c>
      <c r="AW168" s="15">
        <f t="shared" si="17"/>
        <v>0</v>
      </c>
      <c r="AX168" s="15">
        <f t="shared" si="17"/>
        <v>0</v>
      </c>
      <c r="AY168" s="15">
        <f t="shared" si="17"/>
        <v>0</v>
      </c>
      <c r="AZ168" s="15">
        <f t="shared" si="17"/>
        <v>0</v>
      </c>
      <c r="BA168" s="15">
        <f t="shared" si="17"/>
        <v>0</v>
      </c>
    </row>
    <row r="169" spans="1:53" ht="12">
      <c r="A169" s="23"/>
      <c r="B169" s="23"/>
      <c r="C169" s="3"/>
      <c r="D169" s="29"/>
      <c r="E169" s="29"/>
      <c r="F169" s="29"/>
      <c r="G169" s="29"/>
      <c r="H169" s="29"/>
      <c r="I169" s="30"/>
      <c r="J169" s="30"/>
      <c r="K169" s="30"/>
      <c r="L169" s="30"/>
      <c r="M169" s="30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30"/>
      <c r="Y169" s="30"/>
      <c r="Z169" s="30"/>
      <c r="AA169" s="30"/>
      <c r="AB169" s="30"/>
      <c r="AC169" s="22"/>
      <c r="AD169" s="22"/>
      <c r="AE169" s="22"/>
      <c r="AF169" s="22"/>
      <c r="AG169" s="22"/>
      <c r="AH169" s="30"/>
      <c r="AI169" s="30"/>
      <c r="AJ169" s="30"/>
      <c r="AK169" s="30"/>
      <c r="AL169" s="30"/>
      <c r="AM169" s="22"/>
      <c r="AN169" s="22"/>
      <c r="AO169" s="22"/>
      <c r="AP169" s="22"/>
      <c r="AQ169" s="22"/>
      <c r="AR169" s="30"/>
      <c r="AS169" s="30"/>
      <c r="AT169" s="30"/>
      <c r="AU169" s="30"/>
      <c r="AV169" s="30"/>
      <c r="AW169" s="22"/>
      <c r="AX169" s="22"/>
      <c r="AY169" s="22"/>
      <c r="AZ169" s="22"/>
      <c r="BA169" s="22"/>
    </row>
    <row r="170" spans="1:53" ht="13.5" customHeight="1">
      <c r="A170" s="19"/>
      <c r="B170" s="19"/>
      <c r="C170" s="14" t="s">
        <v>5</v>
      </c>
      <c r="D170" s="31">
        <f aca="true" t="shared" si="18" ref="D170:BA170">D66-D92-D121-D164-D168</f>
        <v>236950.89000000502</v>
      </c>
      <c r="E170" s="31">
        <f t="shared" si="18"/>
        <v>-1539460</v>
      </c>
      <c r="F170" s="31">
        <f t="shared" si="18"/>
        <v>532101</v>
      </c>
      <c r="G170" s="31">
        <f t="shared" si="18"/>
        <v>-142261</v>
      </c>
      <c r="H170" s="31">
        <f t="shared" si="18"/>
        <v>68214</v>
      </c>
      <c r="I170" s="32">
        <f t="shared" si="18"/>
        <v>-1465.4399999994785</v>
      </c>
      <c r="J170" s="32">
        <f t="shared" si="18"/>
        <v>520500</v>
      </c>
      <c r="K170" s="32">
        <f t="shared" si="18"/>
        <v>1664000</v>
      </c>
      <c r="L170" s="32">
        <f t="shared" si="18"/>
        <v>453500</v>
      </c>
      <c r="M170" s="32">
        <f t="shared" si="18"/>
        <v>66000</v>
      </c>
      <c r="N170" s="15">
        <f t="shared" si="18"/>
        <v>179678.83000000077</v>
      </c>
      <c r="O170" s="15">
        <f t="shared" si="18"/>
        <v>-1335500</v>
      </c>
      <c r="P170" s="15">
        <f t="shared" si="18"/>
        <v>53000</v>
      </c>
      <c r="Q170" s="15">
        <f t="shared" si="18"/>
        <v>-339500</v>
      </c>
      <c r="R170" s="15">
        <f t="shared" si="18"/>
        <v>1040000</v>
      </c>
      <c r="S170" s="15">
        <f>S66-S92-S121-S164-S168</f>
        <v>-39121.8600000004</v>
      </c>
      <c r="T170" s="15">
        <f>T66-T92-T121-T164-T168</f>
        <v>-547750</v>
      </c>
      <c r="U170" s="15">
        <f>U66-U92-U121-U164-U168</f>
        <v>-438750</v>
      </c>
      <c r="V170" s="15">
        <f>V66-V92-V121-V164-V168</f>
        <v>-685750</v>
      </c>
      <c r="W170" s="15">
        <f>W66-W92-W121-W164-W168</f>
        <v>-1008065</v>
      </c>
      <c r="X170" s="32">
        <f t="shared" si="18"/>
        <v>-205575.63999999955</v>
      </c>
      <c r="Y170" s="32">
        <f t="shared" si="18"/>
        <v>679</v>
      </c>
      <c r="Z170" s="32">
        <f t="shared" si="18"/>
        <v>-289497</v>
      </c>
      <c r="AA170" s="32">
        <f t="shared" si="18"/>
        <v>-131322</v>
      </c>
      <c r="AB170" s="32">
        <f t="shared" si="18"/>
        <v>-51570</v>
      </c>
      <c r="AC170" s="15">
        <f t="shared" si="18"/>
        <v>60226.06999999999</v>
      </c>
      <c r="AD170" s="15">
        <f t="shared" si="18"/>
        <v>-148500</v>
      </c>
      <c r="AE170" s="15">
        <f t="shared" si="18"/>
        <v>-322500</v>
      </c>
      <c r="AF170" s="15">
        <f t="shared" si="18"/>
        <v>660500</v>
      </c>
      <c r="AG170" s="15">
        <f t="shared" si="18"/>
        <v>50500</v>
      </c>
      <c r="AH170" s="32">
        <f t="shared" si="18"/>
        <v>150345.4</v>
      </c>
      <c r="AI170" s="32">
        <f t="shared" si="18"/>
        <v>10100</v>
      </c>
      <c r="AJ170" s="32">
        <f t="shared" si="18"/>
        <v>-400</v>
      </c>
      <c r="AK170" s="32">
        <f t="shared" si="18"/>
        <v>-6900</v>
      </c>
      <c r="AL170" s="32">
        <f t="shared" si="18"/>
        <v>-15400</v>
      </c>
      <c r="AM170" s="15">
        <f t="shared" si="18"/>
        <v>12916.239999999996</v>
      </c>
      <c r="AN170" s="15">
        <f t="shared" si="18"/>
        <v>0</v>
      </c>
      <c r="AO170" s="15">
        <f t="shared" si="18"/>
        <v>3500</v>
      </c>
      <c r="AP170" s="15">
        <f t="shared" si="18"/>
        <v>500</v>
      </c>
      <c r="AQ170" s="15">
        <f t="shared" si="18"/>
        <v>300</v>
      </c>
      <c r="AR170" s="32">
        <f t="shared" si="18"/>
        <v>-13833.300000000003</v>
      </c>
      <c r="AS170" s="32">
        <f t="shared" si="18"/>
        <v>-27400</v>
      </c>
      <c r="AT170" s="32">
        <f t="shared" si="18"/>
        <v>-32400</v>
      </c>
      <c r="AU170" s="32">
        <f t="shared" si="18"/>
        <v>-13187</v>
      </c>
      <c r="AV170" s="32">
        <f t="shared" si="18"/>
        <v>613</v>
      </c>
      <c r="AW170" s="15">
        <f t="shared" si="18"/>
        <v>93780.59000000003</v>
      </c>
      <c r="AX170" s="15">
        <f t="shared" si="18"/>
        <v>-11589</v>
      </c>
      <c r="AY170" s="15">
        <f t="shared" si="18"/>
        <v>-104852</v>
      </c>
      <c r="AZ170" s="15">
        <f t="shared" si="18"/>
        <v>-80102</v>
      </c>
      <c r="BA170" s="15">
        <f t="shared" si="18"/>
        <v>-14164</v>
      </c>
    </row>
    <row r="171" spans="1:53" ht="13.5" customHeight="1">
      <c r="A171" s="23"/>
      <c r="B171" s="23"/>
      <c r="C171" s="3"/>
      <c r="D171" s="29"/>
      <c r="E171" s="29"/>
      <c r="F171" s="29"/>
      <c r="G171" s="29"/>
      <c r="H171" s="29"/>
      <c r="I171" s="30"/>
      <c r="J171" s="30"/>
      <c r="K171" s="30"/>
      <c r="L171" s="30"/>
      <c r="M171" s="30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30"/>
      <c r="Y171" s="30"/>
      <c r="Z171" s="30"/>
      <c r="AA171" s="30"/>
      <c r="AB171" s="30"/>
      <c r="AC171" s="22"/>
      <c r="AD171" s="22"/>
      <c r="AE171" s="22"/>
      <c r="AF171" s="22"/>
      <c r="AG171" s="22"/>
      <c r="AH171" s="30"/>
      <c r="AI171" s="30"/>
      <c r="AJ171" s="30"/>
      <c r="AK171" s="30"/>
      <c r="AL171" s="30"/>
      <c r="AM171" s="22"/>
      <c r="AN171" s="22"/>
      <c r="AO171" s="22"/>
      <c r="AP171" s="22"/>
      <c r="AQ171" s="22"/>
      <c r="AR171" s="30"/>
      <c r="AS171" s="30"/>
      <c r="AT171" s="30"/>
      <c r="AU171" s="30"/>
      <c r="AV171" s="30"/>
      <c r="AW171" s="22"/>
      <c r="AX171" s="22"/>
      <c r="AY171" s="22"/>
      <c r="AZ171" s="22"/>
      <c r="BA171" s="22"/>
    </row>
    <row r="172" spans="1:53" ht="13.5" customHeight="1">
      <c r="A172" s="23">
        <v>8050</v>
      </c>
      <c r="B172" s="23">
        <v>8050</v>
      </c>
      <c r="C172" s="3" t="s">
        <v>11</v>
      </c>
      <c r="D172" s="29">
        <v>-4288.570000000001</v>
      </c>
      <c r="E172" s="29">
        <v>0</v>
      </c>
      <c r="F172" s="29">
        <v>0</v>
      </c>
      <c r="G172" s="29">
        <v>0</v>
      </c>
      <c r="H172" s="29">
        <v>0</v>
      </c>
      <c r="I172" s="30">
        <v>-4281.76</v>
      </c>
      <c r="J172" s="30">
        <v>0</v>
      </c>
      <c r="K172" s="30">
        <v>0</v>
      </c>
      <c r="L172" s="30">
        <v>0</v>
      </c>
      <c r="M172" s="30">
        <v>0</v>
      </c>
      <c r="N172" s="22">
        <v>-6.81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30">
        <v>0</v>
      </c>
      <c r="AS172" s="30">
        <v>0</v>
      </c>
      <c r="AT172" s="30">
        <v>0</v>
      </c>
      <c r="AU172" s="30">
        <v>0</v>
      </c>
      <c r="AV172" s="30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</row>
    <row r="173" spans="1:53" ht="13.5" customHeight="1">
      <c r="A173" s="23">
        <v>8070</v>
      </c>
      <c r="B173" s="23">
        <v>8070</v>
      </c>
      <c r="C173" s="3" t="s">
        <v>35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30">
        <v>0</v>
      </c>
      <c r="AS173" s="30">
        <v>0</v>
      </c>
      <c r="AT173" s="30">
        <v>0</v>
      </c>
      <c r="AU173" s="30">
        <v>0</v>
      </c>
      <c r="AV173" s="30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</row>
    <row r="174" spans="1:53" ht="13.5" customHeight="1">
      <c r="A174" s="23">
        <v>8150</v>
      </c>
      <c r="B174" s="23">
        <v>8150</v>
      </c>
      <c r="C174" s="3" t="s">
        <v>142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30">
        <v>0</v>
      </c>
      <c r="AS174" s="30">
        <v>0</v>
      </c>
      <c r="AT174" s="30">
        <v>0</v>
      </c>
      <c r="AU174" s="30">
        <v>0</v>
      </c>
      <c r="AV174" s="30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</row>
    <row r="175" spans="1:53" ht="13.5" customHeight="1">
      <c r="A175" s="19"/>
      <c r="B175" s="19"/>
      <c r="C175" s="14" t="s">
        <v>24</v>
      </c>
      <c r="D175" s="31">
        <f aca="true" t="shared" si="19" ref="D175:M175">SUM(D172:D174)</f>
        <v>-4288.570000000001</v>
      </c>
      <c r="E175" s="31">
        <f t="shared" si="19"/>
        <v>0</v>
      </c>
      <c r="F175" s="31">
        <f t="shared" si="19"/>
        <v>0</v>
      </c>
      <c r="G175" s="31">
        <f t="shared" si="19"/>
        <v>0</v>
      </c>
      <c r="H175" s="31">
        <f t="shared" si="19"/>
        <v>0</v>
      </c>
      <c r="I175" s="32">
        <f t="shared" si="19"/>
        <v>-4281.76</v>
      </c>
      <c r="J175" s="32">
        <f t="shared" si="19"/>
        <v>0</v>
      </c>
      <c r="K175" s="32">
        <f t="shared" si="19"/>
        <v>0</v>
      </c>
      <c r="L175" s="32">
        <f t="shared" si="19"/>
        <v>0</v>
      </c>
      <c r="M175" s="32">
        <f t="shared" si="19"/>
        <v>0</v>
      </c>
      <c r="N175" s="15">
        <f aca="true" t="shared" si="20" ref="N175:BA175">SUM(N172:N174)</f>
        <v>-6.81</v>
      </c>
      <c r="O175" s="15">
        <f t="shared" si="20"/>
        <v>0</v>
      </c>
      <c r="P175" s="15">
        <f t="shared" si="20"/>
        <v>0</v>
      </c>
      <c r="Q175" s="15">
        <f t="shared" si="20"/>
        <v>0</v>
      </c>
      <c r="R175" s="15">
        <f t="shared" si="20"/>
        <v>0</v>
      </c>
      <c r="S175" s="15">
        <f>SUM(S172:S174)</f>
        <v>0</v>
      </c>
      <c r="T175" s="15">
        <f>SUM(T172:T174)</f>
        <v>0</v>
      </c>
      <c r="U175" s="15">
        <f>SUM(U172:U174)</f>
        <v>0</v>
      </c>
      <c r="V175" s="15">
        <f>SUM(V172:V174)</f>
        <v>0</v>
      </c>
      <c r="W175" s="15">
        <f>SUM(W172:W174)</f>
        <v>0</v>
      </c>
      <c r="X175" s="32">
        <f t="shared" si="20"/>
        <v>0</v>
      </c>
      <c r="Y175" s="32">
        <f t="shared" si="20"/>
        <v>0</v>
      </c>
      <c r="Z175" s="32">
        <f t="shared" si="20"/>
        <v>0</v>
      </c>
      <c r="AA175" s="32">
        <f t="shared" si="20"/>
        <v>0</v>
      </c>
      <c r="AB175" s="32">
        <f t="shared" si="20"/>
        <v>0</v>
      </c>
      <c r="AC175" s="15">
        <f t="shared" si="20"/>
        <v>0</v>
      </c>
      <c r="AD175" s="15">
        <f t="shared" si="20"/>
        <v>0</v>
      </c>
      <c r="AE175" s="15">
        <f t="shared" si="20"/>
        <v>0</v>
      </c>
      <c r="AF175" s="15">
        <f t="shared" si="20"/>
        <v>0</v>
      </c>
      <c r="AG175" s="15">
        <f t="shared" si="20"/>
        <v>0</v>
      </c>
      <c r="AH175" s="32">
        <f t="shared" si="20"/>
        <v>0</v>
      </c>
      <c r="AI175" s="32">
        <f t="shared" si="20"/>
        <v>0</v>
      </c>
      <c r="AJ175" s="32">
        <f t="shared" si="20"/>
        <v>0</v>
      </c>
      <c r="AK175" s="32">
        <f t="shared" si="20"/>
        <v>0</v>
      </c>
      <c r="AL175" s="32">
        <f t="shared" si="20"/>
        <v>0</v>
      </c>
      <c r="AM175" s="15">
        <f t="shared" si="20"/>
        <v>0</v>
      </c>
      <c r="AN175" s="15">
        <f t="shared" si="20"/>
        <v>0</v>
      </c>
      <c r="AO175" s="15">
        <f t="shared" si="20"/>
        <v>0</v>
      </c>
      <c r="AP175" s="15">
        <f t="shared" si="20"/>
        <v>0</v>
      </c>
      <c r="AQ175" s="15">
        <f t="shared" si="20"/>
        <v>0</v>
      </c>
      <c r="AR175" s="32">
        <f t="shared" si="20"/>
        <v>0</v>
      </c>
      <c r="AS175" s="32">
        <f t="shared" si="20"/>
        <v>0</v>
      </c>
      <c r="AT175" s="32">
        <f t="shared" si="20"/>
        <v>0</v>
      </c>
      <c r="AU175" s="32">
        <f t="shared" si="20"/>
        <v>0</v>
      </c>
      <c r="AV175" s="32">
        <f t="shared" si="20"/>
        <v>0</v>
      </c>
      <c r="AW175" s="15">
        <f t="shared" si="20"/>
        <v>0</v>
      </c>
      <c r="AX175" s="15">
        <f t="shared" si="20"/>
        <v>0</v>
      </c>
      <c r="AY175" s="15">
        <f t="shared" si="20"/>
        <v>0</v>
      </c>
      <c r="AZ175" s="15">
        <f t="shared" si="20"/>
        <v>0</v>
      </c>
      <c r="BA175" s="15">
        <f t="shared" si="20"/>
        <v>0</v>
      </c>
    </row>
    <row r="176" spans="1:53" ht="12">
      <c r="A176" s="23"/>
      <c r="B176" s="23"/>
      <c r="C176" s="3"/>
      <c r="D176" s="29"/>
      <c r="E176" s="29"/>
      <c r="F176" s="29"/>
      <c r="G176" s="29"/>
      <c r="H176" s="29"/>
      <c r="I176" s="30"/>
      <c r="J176" s="30"/>
      <c r="K176" s="30"/>
      <c r="L176" s="30"/>
      <c r="M176" s="30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30"/>
      <c r="Y176" s="30"/>
      <c r="Z176" s="30"/>
      <c r="AA176" s="30"/>
      <c r="AB176" s="30"/>
      <c r="AC176" s="22"/>
      <c r="AD176" s="22"/>
      <c r="AE176" s="22"/>
      <c r="AF176" s="22"/>
      <c r="AG176" s="22"/>
      <c r="AH176" s="30"/>
      <c r="AI176" s="30"/>
      <c r="AJ176" s="30"/>
      <c r="AK176" s="30"/>
      <c r="AL176" s="30"/>
      <c r="AM176" s="22"/>
      <c r="AN176" s="22"/>
      <c r="AO176" s="22"/>
      <c r="AP176" s="22"/>
      <c r="AQ176" s="22"/>
      <c r="AR176" s="30"/>
      <c r="AS176" s="30"/>
      <c r="AT176" s="30"/>
      <c r="AU176" s="30"/>
      <c r="AV176" s="30"/>
      <c r="AW176" s="22"/>
      <c r="AX176" s="22"/>
      <c r="AY176" s="22"/>
      <c r="AZ176" s="22"/>
      <c r="BA176" s="22"/>
    </row>
    <row r="177" spans="1:53" ht="12.75">
      <c r="A177" s="19"/>
      <c r="B177" s="19"/>
      <c r="C177" s="16" t="s">
        <v>14</v>
      </c>
      <c r="D177" s="33">
        <f aca="true" t="shared" si="21" ref="D177:M177">D170-D175</f>
        <v>241239.46000000503</v>
      </c>
      <c r="E177" s="33">
        <f t="shared" si="21"/>
        <v>-1539460</v>
      </c>
      <c r="F177" s="33">
        <f t="shared" si="21"/>
        <v>532101</v>
      </c>
      <c r="G177" s="33">
        <f t="shared" si="21"/>
        <v>-142261</v>
      </c>
      <c r="H177" s="33">
        <f t="shared" si="21"/>
        <v>68214</v>
      </c>
      <c r="I177" s="34">
        <f t="shared" si="21"/>
        <v>2816.3200000005218</v>
      </c>
      <c r="J177" s="34">
        <f t="shared" si="21"/>
        <v>520500</v>
      </c>
      <c r="K177" s="34">
        <f t="shared" si="21"/>
        <v>1664000</v>
      </c>
      <c r="L177" s="34">
        <f t="shared" si="21"/>
        <v>453500</v>
      </c>
      <c r="M177" s="34">
        <f t="shared" si="21"/>
        <v>66000</v>
      </c>
      <c r="N177" s="17">
        <f aca="true" t="shared" si="22" ref="N177:BA177">N170-N175</f>
        <v>179685.64000000077</v>
      </c>
      <c r="O177" s="17">
        <f t="shared" si="22"/>
        <v>-1335500</v>
      </c>
      <c r="P177" s="17">
        <f t="shared" si="22"/>
        <v>53000</v>
      </c>
      <c r="Q177" s="17">
        <f t="shared" si="22"/>
        <v>-339500</v>
      </c>
      <c r="R177" s="17">
        <f t="shared" si="22"/>
        <v>1040000</v>
      </c>
      <c r="S177" s="17">
        <f>S170-S175</f>
        <v>-39121.8600000004</v>
      </c>
      <c r="T177" s="17">
        <f>T170-T175</f>
        <v>-547750</v>
      </c>
      <c r="U177" s="17">
        <f>U170-U175</f>
        <v>-438750</v>
      </c>
      <c r="V177" s="17">
        <f>V170-V175</f>
        <v>-685750</v>
      </c>
      <c r="W177" s="17">
        <f>W170-W175</f>
        <v>-1008065</v>
      </c>
      <c r="X177" s="34">
        <f t="shared" si="22"/>
        <v>-205575.63999999955</v>
      </c>
      <c r="Y177" s="34">
        <f t="shared" si="22"/>
        <v>679</v>
      </c>
      <c r="Z177" s="34">
        <f t="shared" si="22"/>
        <v>-289497</v>
      </c>
      <c r="AA177" s="34">
        <f t="shared" si="22"/>
        <v>-131322</v>
      </c>
      <c r="AB177" s="34">
        <f t="shared" si="22"/>
        <v>-51570</v>
      </c>
      <c r="AC177" s="17">
        <f t="shared" si="22"/>
        <v>60226.06999999999</v>
      </c>
      <c r="AD177" s="17">
        <f t="shared" si="22"/>
        <v>-148500</v>
      </c>
      <c r="AE177" s="17">
        <f t="shared" si="22"/>
        <v>-322500</v>
      </c>
      <c r="AF177" s="17">
        <f t="shared" si="22"/>
        <v>660500</v>
      </c>
      <c r="AG177" s="17">
        <f t="shared" si="22"/>
        <v>50500</v>
      </c>
      <c r="AH177" s="34">
        <f t="shared" si="22"/>
        <v>150345.4</v>
      </c>
      <c r="AI177" s="34">
        <f t="shared" si="22"/>
        <v>10100</v>
      </c>
      <c r="AJ177" s="34">
        <f t="shared" si="22"/>
        <v>-400</v>
      </c>
      <c r="AK177" s="34">
        <f t="shared" si="22"/>
        <v>-6900</v>
      </c>
      <c r="AL177" s="34">
        <f t="shared" si="22"/>
        <v>-15400</v>
      </c>
      <c r="AM177" s="17">
        <f t="shared" si="22"/>
        <v>12916.239999999996</v>
      </c>
      <c r="AN177" s="17">
        <f t="shared" si="22"/>
        <v>0</v>
      </c>
      <c r="AO177" s="17">
        <f t="shared" si="22"/>
        <v>3500</v>
      </c>
      <c r="AP177" s="17">
        <f t="shared" si="22"/>
        <v>500</v>
      </c>
      <c r="AQ177" s="17">
        <f t="shared" si="22"/>
        <v>300</v>
      </c>
      <c r="AR177" s="34">
        <f t="shared" si="22"/>
        <v>-13833.300000000003</v>
      </c>
      <c r="AS177" s="34">
        <f t="shared" si="22"/>
        <v>-27400</v>
      </c>
      <c r="AT177" s="34">
        <f t="shared" si="22"/>
        <v>-32400</v>
      </c>
      <c r="AU177" s="34">
        <f t="shared" si="22"/>
        <v>-13187</v>
      </c>
      <c r="AV177" s="34">
        <f t="shared" si="22"/>
        <v>613</v>
      </c>
      <c r="AW177" s="17">
        <f t="shared" si="22"/>
        <v>93780.59000000003</v>
      </c>
      <c r="AX177" s="17">
        <f t="shared" si="22"/>
        <v>-11589</v>
      </c>
      <c r="AY177" s="17">
        <f t="shared" si="22"/>
        <v>-104852</v>
      </c>
      <c r="AZ177" s="17">
        <f t="shared" si="22"/>
        <v>-80102</v>
      </c>
      <c r="BA177" s="17">
        <f t="shared" si="22"/>
        <v>-14164</v>
      </c>
    </row>
    <row r="178" spans="5:53" ht="15.75" customHeight="1">
      <c r="E178" s="35"/>
      <c r="F178" s="35"/>
      <c r="G178" s="35"/>
      <c r="H178" s="35"/>
      <c r="J178" s="35"/>
      <c r="K178" s="35"/>
      <c r="L178" s="35"/>
      <c r="M178" s="35"/>
      <c r="O178" s="35"/>
      <c r="P178" s="35"/>
      <c r="Q178" s="35"/>
      <c r="R178" s="35"/>
      <c r="T178" s="35"/>
      <c r="U178" s="35"/>
      <c r="V178" s="35"/>
      <c r="W178" s="35"/>
      <c r="Y178" s="35"/>
      <c r="Z178" s="35"/>
      <c r="AA178" s="35"/>
      <c r="AB178" s="35"/>
      <c r="AD178" s="35"/>
      <c r="AE178" s="35"/>
      <c r="AF178" s="35"/>
      <c r="AG178" s="35"/>
      <c r="AI178" s="35"/>
      <c r="AJ178" s="35"/>
      <c r="AK178" s="35"/>
      <c r="AL178" s="35"/>
      <c r="AN178" s="35"/>
      <c r="AO178" s="35"/>
      <c r="AP178" s="35"/>
      <c r="AQ178" s="35"/>
      <c r="AS178" s="35"/>
      <c r="AT178" s="35"/>
      <c r="AU178" s="35"/>
      <c r="AV178" s="35"/>
      <c r="AX178" s="35"/>
      <c r="AY178" s="35"/>
      <c r="AZ178" s="35"/>
      <c r="BA178" s="35"/>
    </row>
  </sheetData>
  <sheetProtection/>
  <mergeCells count="20">
    <mergeCell ref="AX6:BA6"/>
    <mergeCell ref="E32:H32"/>
    <mergeCell ref="J32:M32"/>
    <mergeCell ref="O32:R32"/>
    <mergeCell ref="Y32:AB32"/>
    <mergeCell ref="AD32:AG32"/>
    <mergeCell ref="AI32:AL32"/>
    <mergeCell ref="AN32:AQ32"/>
    <mergeCell ref="AX32:BA32"/>
    <mergeCell ref="AS6:AV6"/>
    <mergeCell ref="AS32:AV32"/>
    <mergeCell ref="E6:H6"/>
    <mergeCell ref="J6:M6"/>
    <mergeCell ref="O6:R6"/>
    <mergeCell ref="Y6:AB6"/>
    <mergeCell ref="AD6:AG6"/>
    <mergeCell ref="AI6:AL6"/>
    <mergeCell ref="AN6:AQ6"/>
    <mergeCell ref="T6:W6"/>
    <mergeCell ref="T32:W3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118</v>
      </c>
      <c r="C1" s="1" t="s">
        <v>151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>+D31-D166</f>
        <v>0</v>
      </c>
      <c r="E3" s="51">
        <f aca="true" t="shared" si="0" ref="E3:P3">+E31-E166</f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-3.637978807091713E-12</v>
      </c>
      <c r="M3" s="51">
        <f t="shared" si="0"/>
        <v>0</v>
      </c>
      <c r="N3" s="51">
        <f t="shared" si="0"/>
        <v>0</v>
      </c>
      <c r="O3" s="51">
        <f t="shared" si="0"/>
        <v>0</v>
      </c>
      <c r="P3" s="51">
        <f t="shared" si="0"/>
        <v>0</v>
      </c>
      <c r="R3" s="51">
        <f>+R31-R166</f>
        <v>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202201</v>
      </c>
      <c r="E5" s="43">
        <f>Totalt!E5</f>
        <v>202201</v>
      </c>
      <c r="F5" s="43">
        <f>Totalt!F5</f>
        <v>0</v>
      </c>
      <c r="G5" s="43">
        <f>Totalt!G5</f>
        <v>202201</v>
      </c>
      <c r="H5" s="43">
        <f>+Totalt!H5</f>
        <v>202201</v>
      </c>
      <c r="I5" s="43">
        <f>Totalt!I5</f>
        <v>0</v>
      </c>
      <c r="J5" s="43">
        <f>Totalt!J5</f>
        <v>202201</v>
      </c>
      <c r="K5" s="43">
        <f>Totalt!K5</f>
        <v>202201</v>
      </c>
      <c r="L5" s="43">
        <f>Totalt!L5</f>
        <v>0</v>
      </c>
      <c r="M5" s="43">
        <f>Totalt!M5</f>
        <v>202201</v>
      </c>
      <c r="N5" s="43">
        <f>Totalt!N5</f>
        <v>202201</v>
      </c>
      <c r="O5" s="43">
        <f>Totalt!O5</f>
        <v>0</v>
      </c>
      <c r="P5" s="43">
        <f>Totalt!P5</f>
        <v>202201</v>
      </c>
      <c r="Q5" s="42"/>
      <c r="R5" s="43">
        <f>+Totalt!R5</f>
        <v>202101</v>
      </c>
    </row>
    <row r="6" spans="1:18" s="44" customFormat="1" ht="11.25">
      <c r="A6" s="42"/>
      <c r="B6" s="42"/>
      <c r="C6" s="43"/>
      <c r="D6" s="43">
        <f>'HS'!D6</f>
        <v>202203</v>
      </c>
      <c r="E6" s="43">
        <f>'HS'!E6</f>
        <v>202203</v>
      </c>
      <c r="F6" s="43">
        <f>'HS'!F6</f>
        <v>0</v>
      </c>
      <c r="G6" s="43">
        <f>'HS'!G6</f>
        <v>202206</v>
      </c>
      <c r="H6" s="43">
        <f>'HS'!H6</f>
        <v>202206</v>
      </c>
      <c r="I6" s="43">
        <f>'HS'!I6</f>
        <v>0</v>
      </c>
      <c r="J6" s="43">
        <f>'HS'!J6</f>
        <v>202209</v>
      </c>
      <c r="K6" s="43">
        <f>'HS'!K6</f>
        <v>202209</v>
      </c>
      <c r="L6" s="43">
        <f>'HS'!L6</f>
        <v>0</v>
      </c>
      <c r="M6" s="43">
        <f>'HS'!M6</f>
        <v>202212</v>
      </c>
      <c r="N6" s="43">
        <f>'HS'!N6</f>
        <v>202212</v>
      </c>
      <c r="O6" s="43">
        <f>'HS'!O6</f>
        <v>0</v>
      </c>
      <c r="P6" s="43">
        <f>'HS'!P6</f>
        <v>202212</v>
      </c>
      <c r="Q6" s="42"/>
      <c r="R6" s="43">
        <f>+Totalt!R6</f>
        <v>202112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f>+'HS'!P8</f>
        <v>2022</v>
      </c>
      <c r="Q8" s="11" t="s">
        <v>61</v>
      </c>
      <c r="R8" s="53">
        <f>+'HS'!R8</f>
        <v>2021</v>
      </c>
    </row>
    <row r="9" spans="1:18" ht="12">
      <c r="A9" s="2">
        <v>321</v>
      </c>
      <c r="B9" s="2">
        <v>321</v>
      </c>
      <c r="C9" s="3" t="s">
        <v>37</v>
      </c>
      <c r="D9" s="21">
        <v>19800</v>
      </c>
      <c r="E9" s="21">
        <v>15000</v>
      </c>
      <c r="F9" s="21">
        <f aca="true" t="shared" si="1" ref="F9:F15">D9-E9</f>
        <v>4800</v>
      </c>
      <c r="G9" s="21">
        <v>19800</v>
      </c>
      <c r="H9" s="21">
        <v>15000</v>
      </c>
      <c r="I9" s="21">
        <f aca="true" t="shared" si="2" ref="I9:I15">G9-H9</f>
        <v>4800</v>
      </c>
      <c r="J9" s="21">
        <v>19800</v>
      </c>
      <c r="K9" s="21">
        <v>15000</v>
      </c>
      <c r="L9" s="21">
        <f aca="true" t="shared" si="3" ref="L9:L15">J9-K9</f>
        <v>4800</v>
      </c>
      <c r="M9" s="21">
        <v>19800</v>
      </c>
      <c r="N9" s="21">
        <v>30000</v>
      </c>
      <c r="O9" s="21">
        <f aca="true" t="shared" si="4" ref="O9:O15">M9-N9</f>
        <v>-10200</v>
      </c>
      <c r="P9" s="21">
        <v>30000</v>
      </c>
      <c r="Q9" s="37" t="e">
        <f>M9-#REF!</f>
        <v>#REF!</v>
      </c>
      <c r="R9" s="54">
        <v>16069</v>
      </c>
    </row>
    <row r="10" spans="1:18" ht="12">
      <c r="A10" s="2">
        <v>322</v>
      </c>
      <c r="B10" s="2">
        <v>322</v>
      </c>
      <c r="C10" s="3" t="s">
        <v>38</v>
      </c>
      <c r="D10" s="22">
        <v>0</v>
      </c>
      <c r="E10" s="22">
        <v>0</v>
      </c>
      <c r="F10" s="22">
        <f t="shared" si="1"/>
        <v>0</v>
      </c>
      <c r="G10" s="22">
        <v>0</v>
      </c>
      <c r="H10" s="22">
        <v>0</v>
      </c>
      <c r="I10" s="22">
        <f t="shared" si="2"/>
        <v>0</v>
      </c>
      <c r="J10" s="22">
        <v>0</v>
      </c>
      <c r="K10" s="22">
        <v>0</v>
      </c>
      <c r="L10" s="22">
        <f t="shared" si="3"/>
        <v>0</v>
      </c>
      <c r="M10" s="22">
        <v>0</v>
      </c>
      <c r="N10" s="22">
        <v>0</v>
      </c>
      <c r="O10" s="22">
        <f t="shared" si="4"/>
        <v>0</v>
      </c>
      <c r="P10" s="22">
        <v>0</v>
      </c>
      <c r="Q10" s="38" t="e">
        <f>M10-#REF!</f>
        <v>#REF!</v>
      </c>
      <c r="R10" s="55">
        <v>0</v>
      </c>
    </row>
    <row r="11" spans="1:18" ht="12">
      <c r="A11" s="2">
        <v>323</v>
      </c>
      <c r="B11" s="2">
        <v>323</v>
      </c>
      <c r="C11" s="3" t="s">
        <v>39</v>
      </c>
      <c r="D11" s="22">
        <v>0</v>
      </c>
      <c r="E11" s="22">
        <v>0</v>
      </c>
      <c r="F11" s="22">
        <f t="shared" si="1"/>
        <v>0</v>
      </c>
      <c r="G11" s="22">
        <v>0</v>
      </c>
      <c r="H11" s="22">
        <v>0</v>
      </c>
      <c r="I11" s="22">
        <f t="shared" si="2"/>
        <v>0</v>
      </c>
      <c r="J11" s="22">
        <v>0</v>
      </c>
      <c r="K11" s="22">
        <v>0</v>
      </c>
      <c r="L11" s="22">
        <f t="shared" si="3"/>
        <v>0</v>
      </c>
      <c r="M11" s="22">
        <v>0</v>
      </c>
      <c r="N11" s="22">
        <v>0</v>
      </c>
      <c r="O11" s="22">
        <f t="shared" si="4"/>
        <v>0</v>
      </c>
      <c r="P11" s="22">
        <v>0</v>
      </c>
      <c r="Q11" s="38" t="e">
        <f>M11-#REF!</f>
        <v>#REF!</v>
      </c>
      <c r="R11" s="55">
        <v>0</v>
      </c>
    </row>
    <row r="12" spans="1:18" ht="12">
      <c r="A12" s="2">
        <v>324</v>
      </c>
      <c r="B12" s="2">
        <v>324</v>
      </c>
      <c r="C12" s="3" t="s">
        <v>40</v>
      </c>
      <c r="D12" s="22">
        <v>0</v>
      </c>
      <c r="E12" s="22">
        <v>0</v>
      </c>
      <c r="F12" s="22">
        <f t="shared" si="1"/>
        <v>0</v>
      </c>
      <c r="G12" s="22">
        <v>0</v>
      </c>
      <c r="H12" s="22">
        <v>0</v>
      </c>
      <c r="I12" s="22">
        <f t="shared" si="2"/>
        <v>0</v>
      </c>
      <c r="J12" s="22">
        <v>0</v>
      </c>
      <c r="K12" s="22">
        <v>0</v>
      </c>
      <c r="L12" s="22">
        <f t="shared" si="3"/>
        <v>0</v>
      </c>
      <c r="M12" s="22">
        <v>400</v>
      </c>
      <c r="N12" s="22">
        <v>0</v>
      </c>
      <c r="O12" s="22">
        <f t="shared" si="4"/>
        <v>400</v>
      </c>
      <c r="P12" s="22">
        <v>0</v>
      </c>
      <c r="Q12" s="38" t="e">
        <f>M12-#REF!</f>
        <v>#REF!</v>
      </c>
      <c r="R12" s="55">
        <v>0</v>
      </c>
    </row>
    <row r="13" spans="1:18" ht="12">
      <c r="A13" s="2">
        <v>325</v>
      </c>
      <c r="B13" s="2">
        <v>325</v>
      </c>
      <c r="C13" s="3" t="s">
        <v>41</v>
      </c>
      <c r="D13" s="22">
        <v>0</v>
      </c>
      <c r="E13" s="22">
        <v>0</v>
      </c>
      <c r="F13" s="22">
        <f t="shared" si="1"/>
        <v>0</v>
      </c>
      <c r="G13" s="22">
        <v>0</v>
      </c>
      <c r="H13" s="22">
        <v>0</v>
      </c>
      <c r="I13" s="22">
        <f t="shared" si="2"/>
        <v>0</v>
      </c>
      <c r="J13" s="22">
        <v>21252</v>
      </c>
      <c r="K13" s="22">
        <v>19213</v>
      </c>
      <c r="L13" s="22">
        <f t="shared" si="3"/>
        <v>2039</v>
      </c>
      <c r="M13" s="22">
        <v>22488</v>
      </c>
      <c r="N13" s="22">
        <v>21213</v>
      </c>
      <c r="O13" s="22">
        <f t="shared" si="4"/>
        <v>1275</v>
      </c>
      <c r="P13" s="22">
        <v>21213</v>
      </c>
      <c r="Q13" s="38" t="e">
        <f>M13-#REF!</f>
        <v>#REF!</v>
      </c>
      <c r="R13" s="55">
        <v>35450.06</v>
      </c>
    </row>
    <row r="14" spans="1:18" ht="12">
      <c r="A14" s="2">
        <v>326</v>
      </c>
      <c r="B14" s="2">
        <v>326</v>
      </c>
      <c r="C14" s="3" t="s">
        <v>1</v>
      </c>
      <c r="D14" s="22">
        <v>1000</v>
      </c>
      <c r="E14" s="22">
        <v>0</v>
      </c>
      <c r="F14" s="22">
        <f t="shared" si="1"/>
        <v>1000</v>
      </c>
      <c r="G14" s="22">
        <v>2500</v>
      </c>
      <c r="H14" s="22">
        <v>0</v>
      </c>
      <c r="I14" s="22">
        <f t="shared" si="2"/>
        <v>2500</v>
      </c>
      <c r="J14" s="22">
        <v>10500</v>
      </c>
      <c r="K14" s="22">
        <v>0</v>
      </c>
      <c r="L14" s="22">
        <f t="shared" si="3"/>
        <v>10500</v>
      </c>
      <c r="M14" s="22">
        <v>10500</v>
      </c>
      <c r="N14" s="22">
        <v>0</v>
      </c>
      <c r="O14" s="22">
        <f t="shared" si="4"/>
        <v>10500</v>
      </c>
      <c r="P14" s="22">
        <v>0</v>
      </c>
      <c r="Q14" s="38" t="e">
        <f>M14-#REF!</f>
        <v>#REF!</v>
      </c>
      <c r="R14" s="55">
        <v>0</v>
      </c>
    </row>
    <row r="15" spans="1:18" ht="12.75">
      <c r="A15" s="12"/>
      <c r="B15" s="13"/>
      <c r="C15" s="14" t="s">
        <v>156</v>
      </c>
      <c r="D15" s="15">
        <f>SUM(D9:D14)</f>
        <v>20800</v>
      </c>
      <c r="E15" s="15">
        <f>SUM(E9:E14)</f>
        <v>15000</v>
      </c>
      <c r="F15" s="15">
        <f t="shared" si="1"/>
        <v>5800</v>
      </c>
      <c r="G15" s="15">
        <f>SUM(G9:G14)</f>
        <v>22300</v>
      </c>
      <c r="H15" s="15">
        <f>SUM(H9:H14)</f>
        <v>15000</v>
      </c>
      <c r="I15" s="15">
        <f t="shared" si="2"/>
        <v>7300</v>
      </c>
      <c r="J15" s="15">
        <f>SUM(J9:J14)</f>
        <v>51552</v>
      </c>
      <c r="K15" s="15">
        <f>SUM(K9:K14)</f>
        <v>34213</v>
      </c>
      <c r="L15" s="15">
        <f t="shared" si="3"/>
        <v>17339</v>
      </c>
      <c r="M15" s="15">
        <f>SUM(M9:M14)</f>
        <v>53188</v>
      </c>
      <c r="N15" s="15">
        <f>SUM(N9:N14)</f>
        <v>51213</v>
      </c>
      <c r="O15" s="15">
        <f t="shared" si="4"/>
        <v>1975</v>
      </c>
      <c r="P15" s="15">
        <f>SUM(P9:P14)</f>
        <v>51213</v>
      </c>
      <c r="Q15" s="39" t="e">
        <f>M15-#REF!</f>
        <v>#REF!</v>
      </c>
      <c r="R15" s="56">
        <f>SUM(R9:R14)</f>
        <v>51519.06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12212.5</v>
      </c>
      <c r="E17" s="22">
        <v>30000</v>
      </c>
      <c r="F17" s="22">
        <f>+E17-D17</f>
        <v>17787.5</v>
      </c>
      <c r="G17" s="22">
        <v>60012.3</v>
      </c>
      <c r="H17" s="22">
        <v>30000</v>
      </c>
      <c r="I17" s="22">
        <f aca="true" t="shared" si="5" ref="I17:I24">G17-H17</f>
        <v>30012.300000000003</v>
      </c>
      <c r="J17" s="22">
        <v>60012.3</v>
      </c>
      <c r="K17" s="22">
        <v>30000</v>
      </c>
      <c r="L17" s="22">
        <f aca="true" t="shared" si="6" ref="L17:L24">J17-K17</f>
        <v>30012.300000000003</v>
      </c>
      <c r="M17" s="22">
        <v>60012.3</v>
      </c>
      <c r="N17" s="22">
        <v>30000</v>
      </c>
      <c r="O17" s="22">
        <f aca="true" t="shared" si="7" ref="O17:O24">M17-N17</f>
        <v>30012.300000000003</v>
      </c>
      <c r="P17" s="22">
        <v>30000</v>
      </c>
      <c r="Q17" s="38" t="e">
        <f>M17-#REF!</f>
        <v>#REF!</v>
      </c>
      <c r="R17" s="55">
        <v>0</v>
      </c>
    </row>
    <row r="18" spans="1:18" ht="12">
      <c r="A18" s="2">
        <v>410</v>
      </c>
      <c r="B18" s="2">
        <v>410</v>
      </c>
      <c r="C18" s="3" t="s">
        <v>43</v>
      </c>
      <c r="D18" s="22">
        <v>0</v>
      </c>
      <c r="E18" s="22">
        <v>5000</v>
      </c>
      <c r="F18" s="22">
        <f>+E18-D18</f>
        <v>5000</v>
      </c>
      <c r="G18" s="22">
        <v>0</v>
      </c>
      <c r="H18" s="22">
        <v>10000</v>
      </c>
      <c r="I18" s="22">
        <f t="shared" si="5"/>
        <v>-10000</v>
      </c>
      <c r="J18" s="22">
        <v>0</v>
      </c>
      <c r="K18" s="22">
        <v>10000</v>
      </c>
      <c r="L18" s="22">
        <f t="shared" si="6"/>
        <v>-10000</v>
      </c>
      <c r="M18" s="22">
        <v>0</v>
      </c>
      <c r="N18" s="22">
        <v>10000</v>
      </c>
      <c r="O18" s="22">
        <f t="shared" si="7"/>
        <v>-10000</v>
      </c>
      <c r="P18" s="22">
        <v>10000</v>
      </c>
      <c r="Q18" s="38" t="e">
        <f>M18-#REF!</f>
        <v>#REF!</v>
      </c>
      <c r="R18" s="55">
        <v>1527</v>
      </c>
    </row>
    <row r="19" spans="1:18" ht="12">
      <c r="A19" s="2">
        <v>420</v>
      </c>
      <c r="B19" s="2">
        <v>420</v>
      </c>
      <c r="C19" s="3" t="s">
        <v>44</v>
      </c>
      <c r="D19" s="22">
        <v>0</v>
      </c>
      <c r="E19" s="22">
        <v>0</v>
      </c>
      <c r="F19" s="22">
        <f>+E19-D19</f>
        <v>0</v>
      </c>
      <c r="G19" s="22">
        <v>0</v>
      </c>
      <c r="H19" s="22">
        <v>0</v>
      </c>
      <c r="I19" s="22">
        <f t="shared" si="5"/>
        <v>0</v>
      </c>
      <c r="J19" s="22">
        <v>0</v>
      </c>
      <c r="K19" s="22">
        <v>0</v>
      </c>
      <c r="L19" s="22">
        <f t="shared" si="6"/>
        <v>0</v>
      </c>
      <c r="M19" s="22">
        <v>200</v>
      </c>
      <c r="N19" s="22">
        <v>0</v>
      </c>
      <c r="O19" s="22">
        <f t="shared" si="7"/>
        <v>200</v>
      </c>
      <c r="P19" s="22">
        <v>0</v>
      </c>
      <c r="Q19" s="38" t="e">
        <f>M19-#REF!</f>
        <v>#REF!</v>
      </c>
      <c r="R19" s="55">
        <v>0</v>
      </c>
    </row>
    <row r="20" spans="1:18" ht="12">
      <c r="A20" s="2">
        <v>500</v>
      </c>
      <c r="B20" s="2">
        <v>500</v>
      </c>
      <c r="C20" s="3" t="s">
        <v>45</v>
      </c>
      <c r="D20" s="22">
        <v>4800</v>
      </c>
      <c r="E20" s="22">
        <v>7400</v>
      </c>
      <c r="F20" s="22">
        <f>+E20-D20</f>
        <v>2600</v>
      </c>
      <c r="G20" s="22">
        <v>6800</v>
      </c>
      <c r="H20" s="22">
        <v>7400</v>
      </c>
      <c r="I20" s="22">
        <f t="shared" si="5"/>
        <v>-600</v>
      </c>
      <c r="J20" s="22">
        <v>6800</v>
      </c>
      <c r="K20" s="22">
        <v>7400</v>
      </c>
      <c r="L20" s="22">
        <f t="shared" si="6"/>
        <v>-600</v>
      </c>
      <c r="M20" s="22">
        <v>6800</v>
      </c>
      <c r="N20" s="22">
        <v>10600</v>
      </c>
      <c r="O20" s="22">
        <f t="shared" si="7"/>
        <v>-3800</v>
      </c>
      <c r="P20" s="22">
        <v>10600</v>
      </c>
      <c r="Q20" s="38" t="e">
        <f>M20-#REF!</f>
        <v>#REF!</v>
      </c>
      <c r="R20" s="55">
        <v>17600</v>
      </c>
    </row>
    <row r="21" spans="1:18" ht="12">
      <c r="A21" s="2">
        <v>610</v>
      </c>
      <c r="B21" s="2">
        <v>610</v>
      </c>
      <c r="C21" s="3" t="s">
        <v>4</v>
      </c>
      <c r="D21" s="22">
        <v>1.5</v>
      </c>
      <c r="E21" s="22">
        <v>0</v>
      </c>
      <c r="F21" s="22">
        <f>+E21-D21</f>
        <v>-1.5</v>
      </c>
      <c r="G21" s="22">
        <v>3</v>
      </c>
      <c r="H21" s="22">
        <v>0</v>
      </c>
      <c r="I21" s="22">
        <f t="shared" si="5"/>
        <v>3</v>
      </c>
      <c r="J21" s="22">
        <v>3</v>
      </c>
      <c r="K21" s="22">
        <v>0</v>
      </c>
      <c r="L21" s="22">
        <f t="shared" si="6"/>
        <v>3</v>
      </c>
      <c r="M21" s="22">
        <v>9</v>
      </c>
      <c r="N21" s="22">
        <v>0</v>
      </c>
      <c r="O21" s="22">
        <f t="shared" si="7"/>
        <v>9</v>
      </c>
      <c r="P21" s="22">
        <v>0</v>
      </c>
      <c r="Q21" s="38" t="e">
        <f>M21-#REF!</f>
        <v>#REF!</v>
      </c>
      <c r="R21" s="55">
        <v>3.5</v>
      </c>
    </row>
    <row r="22" spans="1:18" ht="12.75">
      <c r="A22" s="12"/>
      <c r="B22" s="13"/>
      <c r="C22" s="14" t="s">
        <v>155</v>
      </c>
      <c r="D22" s="15">
        <f>SUM(D17:D21)</f>
        <v>17014</v>
      </c>
      <c r="E22" s="15">
        <f aca="true" t="shared" si="8" ref="E22:P22">SUM(E17:E21)</f>
        <v>42400</v>
      </c>
      <c r="F22" s="15">
        <f t="shared" si="8"/>
        <v>25386</v>
      </c>
      <c r="G22" s="15">
        <f t="shared" si="8"/>
        <v>66815.3</v>
      </c>
      <c r="H22" s="15">
        <f t="shared" si="8"/>
        <v>47400</v>
      </c>
      <c r="I22" s="15">
        <f t="shared" si="8"/>
        <v>19415.300000000003</v>
      </c>
      <c r="J22" s="15">
        <f t="shared" si="8"/>
        <v>66815.3</v>
      </c>
      <c r="K22" s="15">
        <f t="shared" si="8"/>
        <v>47400</v>
      </c>
      <c r="L22" s="15">
        <f t="shared" si="8"/>
        <v>19415.300000000003</v>
      </c>
      <c r="M22" s="15">
        <f t="shared" si="8"/>
        <v>67021.3</v>
      </c>
      <c r="N22" s="15">
        <f t="shared" si="8"/>
        <v>50600</v>
      </c>
      <c r="O22" s="15">
        <f t="shared" si="8"/>
        <v>16421.300000000003</v>
      </c>
      <c r="P22" s="15">
        <f t="shared" si="8"/>
        <v>50600</v>
      </c>
      <c r="Q22" s="39" t="e">
        <f>M22-#REF!</f>
        <v>#REF!</v>
      </c>
      <c r="R22" s="56">
        <f>SUM(R17:R21)</f>
        <v>19130.5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0</v>
      </c>
      <c r="E24" s="48">
        <v>0</v>
      </c>
      <c r="F24" s="48">
        <f>+E24-D24</f>
        <v>0</v>
      </c>
      <c r="G24" s="48">
        <v>0</v>
      </c>
      <c r="H24" s="48">
        <v>0</v>
      </c>
      <c r="I24" s="48">
        <f t="shared" si="5"/>
        <v>0</v>
      </c>
      <c r="J24" s="48">
        <v>0</v>
      </c>
      <c r="K24" s="48">
        <v>0</v>
      </c>
      <c r="L24" s="48">
        <f t="shared" si="6"/>
        <v>0</v>
      </c>
      <c r="M24" s="48">
        <v>0</v>
      </c>
      <c r="N24" s="48">
        <v>0</v>
      </c>
      <c r="O24" s="48">
        <f t="shared" si="7"/>
        <v>0</v>
      </c>
      <c r="P24" s="48">
        <v>0</v>
      </c>
      <c r="Q24" s="50" t="e">
        <f>M24-#REF!</f>
        <v>#REF!</v>
      </c>
      <c r="R24" s="57">
        <v>0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3786</v>
      </c>
      <c r="E26" s="15">
        <f aca="true" t="shared" si="9" ref="E26:P26">E15-E22-E24</f>
        <v>-27400</v>
      </c>
      <c r="F26" s="15">
        <f>F15+F22+F24</f>
        <v>31186</v>
      </c>
      <c r="G26" s="15">
        <f t="shared" si="9"/>
        <v>-44515.3</v>
      </c>
      <c r="H26" s="15">
        <f t="shared" si="9"/>
        <v>-32400</v>
      </c>
      <c r="I26" s="15">
        <f t="shared" si="9"/>
        <v>-12115.300000000003</v>
      </c>
      <c r="J26" s="15">
        <f t="shared" si="9"/>
        <v>-15263.300000000003</v>
      </c>
      <c r="K26" s="15">
        <f t="shared" si="9"/>
        <v>-13187</v>
      </c>
      <c r="L26" s="15">
        <f t="shared" si="9"/>
        <v>-2076.300000000003</v>
      </c>
      <c r="M26" s="15">
        <f t="shared" si="9"/>
        <v>-13833.300000000003</v>
      </c>
      <c r="N26" s="15">
        <f t="shared" si="9"/>
        <v>613</v>
      </c>
      <c r="O26" s="15">
        <f t="shared" si="9"/>
        <v>-14446.300000000003</v>
      </c>
      <c r="P26" s="15">
        <f t="shared" si="9"/>
        <v>613</v>
      </c>
      <c r="Q26" s="39" t="e">
        <f>M26-#REF!</f>
        <v>#REF!</v>
      </c>
      <c r="R26" s="56">
        <f>R15-R22-R24</f>
        <v>32388.559999999998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3786</v>
      </c>
      <c r="E31" s="17">
        <f>E26+E28*-1-E29</f>
        <v>-27400</v>
      </c>
      <c r="F31" s="17">
        <f>D31-E31</f>
        <v>31186</v>
      </c>
      <c r="G31" s="17">
        <f>G26+G28*-1-G29</f>
        <v>-44515.3</v>
      </c>
      <c r="H31" s="17">
        <f>H26+H28*-1-H29</f>
        <v>-32400</v>
      </c>
      <c r="I31" s="17">
        <f>G31-H31</f>
        <v>-12115.300000000003</v>
      </c>
      <c r="J31" s="17">
        <f>J26+J28*-1-J29</f>
        <v>-15263.300000000003</v>
      </c>
      <c r="K31" s="17">
        <f>K26+K28*-1-K29</f>
        <v>-13187</v>
      </c>
      <c r="L31" s="17">
        <f>J31-K31</f>
        <v>-2076.300000000003</v>
      </c>
      <c r="M31" s="17">
        <f>M26+M28*-1-M29</f>
        <v>-13833.300000000003</v>
      </c>
      <c r="N31" s="17">
        <f>N26+N28*-1-N29</f>
        <v>613</v>
      </c>
      <c r="O31" s="17">
        <f>M31-N31</f>
        <v>-14446.300000000003</v>
      </c>
      <c r="P31" s="17">
        <f>P26+P28*-1-P29</f>
        <v>613</v>
      </c>
      <c r="Q31" s="40" t="e">
        <f>M31-#REF!</f>
        <v>#REF!</v>
      </c>
      <c r="R31" s="58">
        <f>R26+R28*-1-R29</f>
        <v>32388.559999999998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f>+'HS'!P35</f>
        <v>2022</v>
      </c>
      <c r="Q35" s="11" t="s">
        <v>61</v>
      </c>
      <c r="R35" s="59">
        <f>+'HS'!R35</f>
        <v>2021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6">D37-E37</f>
        <v>0</v>
      </c>
      <c r="G37" s="22">
        <v>0</v>
      </c>
      <c r="H37" s="22">
        <v>0</v>
      </c>
      <c r="I37" s="22">
        <f aca="true" t="shared" si="11" ref="I37:I56">G37-H37</f>
        <v>0</v>
      </c>
      <c r="J37" s="22">
        <v>0</v>
      </c>
      <c r="K37" s="22">
        <v>0</v>
      </c>
      <c r="L37" s="22">
        <f aca="true" t="shared" si="12" ref="L37:L56">J37-K37</f>
        <v>0</v>
      </c>
      <c r="M37" s="22">
        <v>0</v>
      </c>
      <c r="N37" s="22">
        <v>0</v>
      </c>
      <c r="O37" s="22">
        <f aca="true" t="shared" si="13" ref="O37:O56"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0</v>
      </c>
      <c r="E38" s="22">
        <v>0</v>
      </c>
      <c r="F38" s="22">
        <f t="shared" si="10"/>
        <v>0</v>
      </c>
      <c r="G38" s="22">
        <v>0</v>
      </c>
      <c r="H38" s="22">
        <v>0</v>
      </c>
      <c r="I38" s="22">
        <f t="shared" si="11"/>
        <v>0</v>
      </c>
      <c r="J38" s="22">
        <v>0</v>
      </c>
      <c r="K38" s="22">
        <v>0</v>
      </c>
      <c r="L38" s="22">
        <f t="shared" si="12"/>
        <v>0</v>
      </c>
      <c r="M38" s="22">
        <v>0</v>
      </c>
      <c r="N38" s="22">
        <v>0</v>
      </c>
      <c r="O38" s="22">
        <f t="shared" si="13"/>
        <v>0</v>
      </c>
      <c r="P38" s="22">
        <v>0</v>
      </c>
      <c r="Q38" s="38" t="e">
        <f>M38-#REF!</f>
        <v>#REF!</v>
      </c>
      <c r="R38" s="55">
        <v>0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0</v>
      </c>
      <c r="E40" s="22">
        <v>0</v>
      </c>
      <c r="F40" s="22">
        <f t="shared" si="10"/>
        <v>0</v>
      </c>
      <c r="G40" s="22">
        <v>0</v>
      </c>
      <c r="H40" s="22">
        <v>0</v>
      </c>
      <c r="I40" s="22">
        <f t="shared" si="11"/>
        <v>0</v>
      </c>
      <c r="J40" s="22">
        <v>0</v>
      </c>
      <c r="K40" s="22">
        <v>0</v>
      </c>
      <c r="L40" s="22">
        <f t="shared" si="12"/>
        <v>0</v>
      </c>
      <c r="M40" s="22">
        <v>400</v>
      </c>
      <c r="N40" s="22">
        <v>0</v>
      </c>
      <c r="O40" s="22">
        <f t="shared" si="13"/>
        <v>400</v>
      </c>
      <c r="P40" s="22">
        <v>0</v>
      </c>
      <c r="Q40" s="38" t="e">
        <f>M40-#REF!</f>
        <v>#REF!</v>
      </c>
      <c r="R40" s="55">
        <v>0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19800</v>
      </c>
      <c r="E42" s="22">
        <v>15000</v>
      </c>
      <c r="F42" s="22">
        <f t="shared" si="10"/>
        <v>4800</v>
      </c>
      <c r="G42" s="22">
        <v>19800</v>
      </c>
      <c r="H42" s="22">
        <v>15000</v>
      </c>
      <c r="I42" s="22">
        <f t="shared" si="11"/>
        <v>4800</v>
      </c>
      <c r="J42" s="22">
        <v>19800</v>
      </c>
      <c r="K42" s="22">
        <v>15000</v>
      </c>
      <c r="L42" s="22">
        <f t="shared" si="12"/>
        <v>4800</v>
      </c>
      <c r="M42" s="22">
        <v>19800</v>
      </c>
      <c r="N42" s="22">
        <v>30000</v>
      </c>
      <c r="O42" s="22">
        <f t="shared" si="13"/>
        <v>-10200</v>
      </c>
      <c r="P42" s="22">
        <v>30000</v>
      </c>
      <c r="Q42" s="38" t="e">
        <f>M42-#REF!</f>
        <v>#REF!</v>
      </c>
      <c r="R42" s="55">
        <v>16069</v>
      </c>
    </row>
    <row r="43" spans="1:18" ht="12">
      <c r="A43" s="23">
        <v>3215</v>
      </c>
      <c r="B43" s="23">
        <v>3215</v>
      </c>
      <c r="C43" s="3" t="s">
        <v>70</v>
      </c>
      <c r="D43" s="22">
        <v>0</v>
      </c>
      <c r="E43" s="22">
        <v>0</v>
      </c>
      <c r="F43" s="22">
        <f t="shared" si="10"/>
        <v>0</v>
      </c>
      <c r="G43" s="22">
        <v>0</v>
      </c>
      <c r="H43" s="22">
        <v>0</v>
      </c>
      <c r="I43" s="22">
        <f t="shared" si="11"/>
        <v>0</v>
      </c>
      <c r="J43" s="22">
        <v>0</v>
      </c>
      <c r="K43" s="22">
        <v>0</v>
      </c>
      <c r="L43" s="22">
        <f t="shared" si="12"/>
        <v>0</v>
      </c>
      <c r="M43" s="22">
        <v>0</v>
      </c>
      <c r="N43" s="22">
        <v>0</v>
      </c>
      <c r="O43" s="22">
        <f t="shared" si="13"/>
        <v>0</v>
      </c>
      <c r="P43" s="22">
        <v>0</v>
      </c>
      <c r="Q43" s="38" t="e">
        <f>M43-#REF!</f>
        <v>#REF!</v>
      </c>
      <c r="R43" s="55">
        <v>0</v>
      </c>
    </row>
    <row r="44" spans="1:18" ht="12">
      <c r="A44" s="23">
        <v>3217</v>
      </c>
      <c r="B44" s="23">
        <v>3217</v>
      </c>
      <c r="C44" s="3" t="s">
        <v>71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3218</v>
      </c>
      <c r="B45" s="23">
        <v>3218</v>
      </c>
      <c r="C45" s="3" t="s">
        <v>192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3220</v>
      </c>
      <c r="B46" s="23">
        <v>3220</v>
      </c>
      <c r="C46" s="3" t="s">
        <v>73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</row>
    <row r="47" spans="1:18" ht="12">
      <c r="A47" s="23">
        <v>3320</v>
      </c>
      <c r="B47" s="23">
        <v>3320</v>
      </c>
      <c r="C47" s="3" t="s">
        <v>74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3321</v>
      </c>
      <c r="B48" s="23">
        <v>3321</v>
      </c>
      <c r="C48" s="3" t="s">
        <v>75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 t="e">
        <f>M48-#REF!</f>
        <v>#REF!</v>
      </c>
      <c r="R48" s="55">
        <v>0</v>
      </c>
    </row>
    <row r="49" spans="1:18" ht="12">
      <c r="A49" s="23">
        <v>3325</v>
      </c>
      <c r="B49" s="23">
        <v>3325</v>
      </c>
      <c r="C49" s="3" t="s">
        <v>22</v>
      </c>
      <c r="D49" s="22">
        <v>0</v>
      </c>
      <c r="E49" s="22">
        <v>0</v>
      </c>
      <c r="F49" s="22">
        <f t="shared" si="10"/>
        <v>0</v>
      </c>
      <c r="G49" s="22">
        <v>0</v>
      </c>
      <c r="H49" s="22">
        <v>0</v>
      </c>
      <c r="I49" s="22">
        <f t="shared" si="11"/>
        <v>0</v>
      </c>
      <c r="J49" s="22">
        <v>0</v>
      </c>
      <c r="K49" s="22">
        <v>0</v>
      </c>
      <c r="L49" s="22">
        <f t="shared" si="12"/>
        <v>0</v>
      </c>
      <c r="M49" s="22">
        <v>0</v>
      </c>
      <c r="N49" s="22">
        <v>0</v>
      </c>
      <c r="O49" s="22">
        <f t="shared" si="13"/>
        <v>0</v>
      </c>
      <c r="P49" s="22">
        <v>0</v>
      </c>
      <c r="Q49" s="38" t="e">
        <f>M49-#REF!</f>
        <v>#REF!</v>
      </c>
      <c r="R49" s="55">
        <v>0</v>
      </c>
    </row>
    <row r="50" spans="1:18" ht="12">
      <c r="A50" s="23">
        <v>3350</v>
      </c>
      <c r="B50" s="23">
        <v>3350</v>
      </c>
      <c r="C50" s="3" t="s">
        <v>76</v>
      </c>
      <c r="D50" s="22">
        <v>0</v>
      </c>
      <c r="E50" s="22">
        <v>0</v>
      </c>
      <c r="F50" s="22">
        <f t="shared" si="10"/>
        <v>0</v>
      </c>
      <c r="G50" s="22">
        <v>0</v>
      </c>
      <c r="H50" s="22">
        <v>0</v>
      </c>
      <c r="I50" s="22">
        <f t="shared" si="11"/>
        <v>0</v>
      </c>
      <c r="J50" s="22">
        <v>0</v>
      </c>
      <c r="K50" s="22">
        <v>0</v>
      </c>
      <c r="L50" s="22">
        <f t="shared" si="12"/>
        <v>0</v>
      </c>
      <c r="M50" s="22">
        <v>0</v>
      </c>
      <c r="N50" s="22">
        <v>0</v>
      </c>
      <c r="O50" s="22">
        <f t="shared" si="13"/>
        <v>0</v>
      </c>
      <c r="P50" s="22">
        <v>0</v>
      </c>
      <c r="Q50" s="38" t="e">
        <f>M50-#REF!</f>
        <v>#REF!</v>
      </c>
      <c r="R50" s="55">
        <v>0</v>
      </c>
    </row>
    <row r="51" spans="1:18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</row>
    <row r="52" spans="1:18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</row>
    <row r="53" spans="1:18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3605</v>
      </c>
      <c r="B54" s="23">
        <v>3605</v>
      </c>
      <c r="C54" s="3" t="s">
        <v>78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</row>
    <row r="55" spans="1:18" ht="12">
      <c r="A55" s="23">
        <v>3610</v>
      </c>
      <c r="B55" s="23">
        <v>3610</v>
      </c>
      <c r="C55" s="3" t="s">
        <v>79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</row>
    <row r="56" spans="1:18" ht="12.75">
      <c r="A56" s="23"/>
      <c r="B56" s="23"/>
      <c r="C56" s="14" t="s">
        <v>6</v>
      </c>
      <c r="D56" s="15">
        <f>SUM(D37:D55)</f>
        <v>19800</v>
      </c>
      <c r="E56" s="15">
        <f>SUM(E37:E55)</f>
        <v>15000</v>
      </c>
      <c r="F56" s="15">
        <f t="shared" si="10"/>
        <v>4800</v>
      </c>
      <c r="G56" s="15">
        <f>SUM(G37:G55)</f>
        <v>19800</v>
      </c>
      <c r="H56" s="15">
        <f>SUM(H37:H55)</f>
        <v>15000</v>
      </c>
      <c r="I56" s="15">
        <f t="shared" si="11"/>
        <v>4800</v>
      </c>
      <c r="J56" s="15">
        <f>SUM(J37:J55)</f>
        <v>19800</v>
      </c>
      <c r="K56" s="15">
        <f>SUM(K37:K55)</f>
        <v>15000</v>
      </c>
      <c r="L56" s="15">
        <f t="shared" si="12"/>
        <v>4800</v>
      </c>
      <c r="M56" s="15">
        <f>SUM(M37:M55)</f>
        <v>20200</v>
      </c>
      <c r="N56" s="15">
        <f>SUM(N37:N55)</f>
        <v>30000</v>
      </c>
      <c r="O56" s="15">
        <f t="shared" si="13"/>
        <v>-9800</v>
      </c>
      <c r="P56" s="15">
        <f>SUM(P37:P55)</f>
        <v>30000</v>
      </c>
      <c r="Q56" s="39" t="e">
        <f>M56-#REF!</f>
        <v>#REF!</v>
      </c>
      <c r="R56" s="56">
        <f>SUM(R37:R55)</f>
        <v>16069</v>
      </c>
    </row>
    <row r="57" spans="1:18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</row>
    <row r="58" spans="1:18" ht="12">
      <c r="A58" s="23">
        <v>3240</v>
      </c>
      <c r="B58" s="23">
        <v>3240</v>
      </c>
      <c r="C58" s="3" t="s">
        <v>182</v>
      </c>
      <c r="D58" s="22">
        <v>0</v>
      </c>
      <c r="E58" s="22">
        <v>0</v>
      </c>
      <c r="F58" s="22">
        <f aca="true" t="shared" si="14" ref="F58:F64">D58-E58</f>
        <v>0</v>
      </c>
      <c r="G58" s="22">
        <v>0</v>
      </c>
      <c r="H58" s="22">
        <v>0</v>
      </c>
      <c r="I58" s="22">
        <f aca="true" t="shared" si="15" ref="I58:I64">G58-H58</f>
        <v>0</v>
      </c>
      <c r="J58" s="22">
        <v>0</v>
      </c>
      <c r="K58" s="22">
        <v>0</v>
      </c>
      <c r="L58" s="22">
        <f aca="true" t="shared" si="16" ref="L58:L64">J58-K58</f>
        <v>0</v>
      </c>
      <c r="M58" s="22">
        <v>0</v>
      </c>
      <c r="N58" s="22">
        <v>0</v>
      </c>
      <c r="O58" s="22">
        <f aca="true" t="shared" si="17" ref="O58:O64">M58-N58</f>
        <v>0</v>
      </c>
      <c r="P58" s="22">
        <v>0</v>
      </c>
      <c r="Q58" s="38" t="e">
        <f>M58-#REF!</f>
        <v>#REF!</v>
      </c>
      <c r="R58" s="55">
        <v>10496.06</v>
      </c>
    </row>
    <row r="59" spans="1:18" ht="12">
      <c r="A59" s="23">
        <v>3441</v>
      </c>
      <c r="B59" s="23">
        <v>3441</v>
      </c>
      <c r="C59" s="3" t="s">
        <v>80</v>
      </c>
      <c r="D59" s="22">
        <v>0</v>
      </c>
      <c r="E59" s="22">
        <v>0</v>
      </c>
      <c r="F59" s="22">
        <f t="shared" si="14"/>
        <v>0</v>
      </c>
      <c r="G59" s="22">
        <v>0</v>
      </c>
      <c r="H59" s="22">
        <v>0</v>
      </c>
      <c r="I59" s="22">
        <f t="shared" si="15"/>
        <v>0</v>
      </c>
      <c r="J59" s="22">
        <v>0</v>
      </c>
      <c r="K59" s="22">
        <v>0</v>
      </c>
      <c r="L59" s="22">
        <f t="shared" si="16"/>
        <v>0</v>
      </c>
      <c r="M59" s="22">
        <v>1236</v>
      </c>
      <c r="N59" s="22">
        <v>2000</v>
      </c>
      <c r="O59" s="22">
        <f t="shared" si="17"/>
        <v>-764</v>
      </c>
      <c r="P59" s="22">
        <v>2000</v>
      </c>
      <c r="Q59" s="38" t="e">
        <f>M59-#REF!</f>
        <v>#REF!</v>
      </c>
      <c r="R59" s="55">
        <v>5741</v>
      </c>
    </row>
    <row r="60" spans="1:18" ht="12">
      <c r="A60" s="23">
        <v>3461</v>
      </c>
      <c r="B60" s="23">
        <v>3461</v>
      </c>
      <c r="C60" s="3" t="s">
        <v>81</v>
      </c>
      <c r="D60" s="22">
        <v>0</v>
      </c>
      <c r="E60" s="22">
        <v>0</v>
      </c>
      <c r="F60" s="22">
        <f t="shared" si="14"/>
        <v>0</v>
      </c>
      <c r="G60" s="22">
        <v>0</v>
      </c>
      <c r="H60" s="22">
        <v>0</v>
      </c>
      <c r="I60" s="22">
        <f t="shared" si="15"/>
        <v>0</v>
      </c>
      <c r="J60" s="22">
        <v>21252</v>
      </c>
      <c r="K60" s="22">
        <v>19213</v>
      </c>
      <c r="L60" s="22">
        <f t="shared" si="16"/>
        <v>2039</v>
      </c>
      <c r="M60" s="22">
        <v>21252</v>
      </c>
      <c r="N60" s="22">
        <v>19213</v>
      </c>
      <c r="O60" s="22">
        <f t="shared" si="17"/>
        <v>2039</v>
      </c>
      <c r="P60" s="22">
        <v>19213</v>
      </c>
      <c r="Q60" s="38" t="e">
        <f>M60-#REF!</f>
        <v>#REF!</v>
      </c>
      <c r="R60" s="55">
        <v>19213</v>
      </c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0</v>
      </c>
      <c r="E62" s="22">
        <v>0</v>
      </c>
      <c r="F62" s="22">
        <f>D62-E62</f>
        <v>0</v>
      </c>
      <c r="G62" s="22">
        <v>0</v>
      </c>
      <c r="H62" s="22">
        <v>0</v>
      </c>
      <c r="I62" s="22">
        <f>G62-H62</f>
        <v>0</v>
      </c>
      <c r="J62" s="22">
        <v>0</v>
      </c>
      <c r="K62" s="22">
        <v>0</v>
      </c>
      <c r="L62" s="22">
        <f>J62-K62</f>
        <v>0</v>
      </c>
      <c r="M62" s="22">
        <v>0</v>
      </c>
      <c r="N62" s="22">
        <v>0</v>
      </c>
      <c r="O62" s="22">
        <f>M62-N62</f>
        <v>0</v>
      </c>
      <c r="P62" s="22">
        <v>0</v>
      </c>
      <c r="Q62" s="38" t="e">
        <f>M62-#REF!</f>
        <v>#REF!</v>
      </c>
      <c r="R62" s="55">
        <v>0</v>
      </c>
    </row>
    <row r="63" spans="1:18" ht="12">
      <c r="A63" s="23">
        <v>3990</v>
      </c>
      <c r="B63" s="23">
        <v>3990</v>
      </c>
      <c r="C63" s="3" t="s">
        <v>83</v>
      </c>
      <c r="D63" s="22">
        <v>1000</v>
      </c>
      <c r="E63" s="22">
        <v>0</v>
      </c>
      <c r="F63" s="22">
        <f t="shared" si="14"/>
        <v>1000</v>
      </c>
      <c r="G63" s="22">
        <v>2500</v>
      </c>
      <c r="H63" s="22">
        <v>0</v>
      </c>
      <c r="I63" s="22">
        <f t="shared" si="15"/>
        <v>2500</v>
      </c>
      <c r="J63" s="22">
        <v>10500</v>
      </c>
      <c r="K63" s="22">
        <v>0</v>
      </c>
      <c r="L63" s="22">
        <f t="shared" si="16"/>
        <v>10500</v>
      </c>
      <c r="M63" s="22">
        <v>10500</v>
      </c>
      <c r="N63" s="22">
        <v>0</v>
      </c>
      <c r="O63" s="22">
        <f t="shared" si="17"/>
        <v>10500</v>
      </c>
      <c r="P63" s="22">
        <v>0</v>
      </c>
      <c r="Q63" s="38" t="e">
        <f>M63-#REF!</f>
        <v>#REF!</v>
      </c>
      <c r="R63" s="55">
        <v>0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1000</v>
      </c>
      <c r="E65" s="15">
        <f aca="true" t="shared" si="18" ref="E65:P65">SUM(E58:E64)</f>
        <v>0</v>
      </c>
      <c r="F65" s="15">
        <f t="shared" si="18"/>
        <v>1000</v>
      </c>
      <c r="G65" s="15">
        <f t="shared" si="18"/>
        <v>2500</v>
      </c>
      <c r="H65" s="15">
        <f t="shared" si="18"/>
        <v>0</v>
      </c>
      <c r="I65" s="15">
        <f t="shared" si="18"/>
        <v>2500</v>
      </c>
      <c r="J65" s="15">
        <f t="shared" si="18"/>
        <v>31752</v>
      </c>
      <c r="K65" s="15">
        <f t="shared" si="18"/>
        <v>19213</v>
      </c>
      <c r="L65" s="15">
        <f t="shared" si="18"/>
        <v>12539</v>
      </c>
      <c r="M65" s="15">
        <f t="shared" si="18"/>
        <v>32988</v>
      </c>
      <c r="N65" s="15">
        <f t="shared" si="18"/>
        <v>21213</v>
      </c>
      <c r="O65" s="15">
        <f t="shared" si="18"/>
        <v>11775</v>
      </c>
      <c r="P65" s="15">
        <f t="shared" si="18"/>
        <v>21213</v>
      </c>
      <c r="Q65" s="39" t="e">
        <f>M65-#REF!</f>
        <v>#REF!</v>
      </c>
      <c r="R65" s="56">
        <f>SUM(R58:R64)</f>
        <v>35450.06</v>
      </c>
    </row>
    <row r="66" spans="1:18" ht="12.75">
      <c r="A66" s="19"/>
      <c r="B66" s="19"/>
      <c r="C66" s="14" t="s">
        <v>2</v>
      </c>
      <c r="D66" s="15">
        <f>D56+D65</f>
        <v>20800</v>
      </c>
      <c r="E66" s="15">
        <f aca="true" t="shared" si="19" ref="E66:P66">E56+E65</f>
        <v>15000</v>
      </c>
      <c r="F66" s="15">
        <f t="shared" si="19"/>
        <v>5800</v>
      </c>
      <c r="G66" s="15">
        <f t="shared" si="19"/>
        <v>22300</v>
      </c>
      <c r="H66" s="15">
        <f t="shared" si="19"/>
        <v>15000</v>
      </c>
      <c r="I66" s="15">
        <f t="shared" si="19"/>
        <v>7300</v>
      </c>
      <c r="J66" s="15">
        <f t="shared" si="19"/>
        <v>51552</v>
      </c>
      <c r="K66" s="15">
        <f t="shared" si="19"/>
        <v>34213</v>
      </c>
      <c r="L66" s="15">
        <f t="shared" si="19"/>
        <v>17339</v>
      </c>
      <c r="M66" s="15">
        <f t="shared" si="19"/>
        <v>53188</v>
      </c>
      <c r="N66" s="15">
        <f t="shared" si="19"/>
        <v>51213</v>
      </c>
      <c r="O66" s="15">
        <f t="shared" si="19"/>
        <v>1975</v>
      </c>
      <c r="P66" s="15">
        <f t="shared" si="19"/>
        <v>51213</v>
      </c>
      <c r="Q66" s="39" t="e">
        <f>M66-#REF!</f>
        <v>#REF!</v>
      </c>
      <c r="R66" s="56">
        <f>R56+R65</f>
        <v>51519.06</v>
      </c>
    </row>
    <row r="67" spans="1:18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</row>
    <row r="68" spans="1:18" ht="12">
      <c r="A68" s="23">
        <v>4220</v>
      </c>
      <c r="B68" s="23">
        <v>4220</v>
      </c>
      <c r="C68" s="3" t="s">
        <v>85</v>
      </c>
      <c r="D68" s="22">
        <v>0</v>
      </c>
      <c r="E68" s="22">
        <v>0</v>
      </c>
      <c r="F68" s="22">
        <f aca="true" t="shared" si="20" ref="F68:F80">+E68-D68</f>
        <v>0</v>
      </c>
      <c r="G68" s="22">
        <v>28600</v>
      </c>
      <c r="H68" s="22">
        <v>0</v>
      </c>
      <c r="I68" s="22">
        <f aca="true" t="shared" si="21" ref="I68:I79">G68-H68</f>
        <v>28600</v>
      </c>
      <c r="J68" s="22">
        <v>28600</v>
      </c>
      <c r="K68" s="22">
        <v>0</v>
      </c>
      <c r="L68" s="22">
        <f aca="true" t="shared" si="22" ref="L68:L79">J68-K68</f>
        <v>28600</v>
      </c>
      <c r="M68" s="22">
        <v>28600</v>
      </c>
      <c r="N68" s="22">
        <v>0</v>
      </c>
      <c r="O68" s="22">
        <f aca="true" t="shared" si="23" ref="O68:O79">M68-N68</f>
        <v>28600</v>
      </c>
      <c r="P68" s="22">
        <v>0</v>
      </c>
      <c r="Q68" s="38" t="e">
        <f>M68-#REF!</f>
        <v>#REF!</v>
      </c>
      <c r="R68" s="55">
        <v>0</v>
      </c>
    </row>
    <row r="69" spans="1:18" ht="12">
      <c r="A69" s="23">
        <v>4221</v>
      </c>
      <c r="B69" s="23">
        <v>4221</v>
      </c>
      <c r="C69" s="3" t="s">
        <v>29</v>
      </c>
      <c r="D69" s="22">
        <v>0</v>
      </c>
      <c r="E69" s="22">
        <v>0</v>
      </c>
      <c r="F69" s="22">
        <f t="shared" si="20"/>
        <v>0</v>
      </c>
      <c r="G69" s="22">
        <v>0</v>
      </c>
      <c r="H69" s="22">
        <v>0</v>
      </c>
      <c r="I69" s="22">
        <f t="shared" si="21"/>
        <v>0</v>
      </c>
      <c r="J69" s="22">
        <v>0</v>
      </c>
      <c r="K69" s="22">
        <v>0</v>
      </c>
      <c r="L69" s="22">
        <f t="shared" si="22"/>
        <v>0</v>
      </c>
      <c r="M69" s="22">
        <v>0</v>
      </c>
      <c r="N69" s="22">
        <v>0</v>
      </c>
      <c r="O69" s="22">
        <f t="shared" si="23"/>
        <v>0</v>
      </c>
      <c r="P69" s="22">
        <v>0</v>
      </c>
      <c r="Q69" s="38" t="e">
        <f>M69-#REF!</f>
        <v>#REF!</v>
      </c>
      <c r="R69" s="55">
        <v>0</v>
      </c>
    </row>
    <row r="70" spans="1:18" ht="12">
      <c r="A70" s="23">
        <v>4230</v>
      </c>
      <c r="B70" s="23">
        <v>4230</v>
      </c>
      <c r="C70" s="3" t="s">
        <v>169</v>
      </c>
      <c r="D70" s="22">
        <v>0</v>
      </c>
      <c r="E70" s="22">
        <v>10000</v>
      </c>
      <c r="F70" s="22">
        <f t="shared" si="20"/>
        <v>10000</v>
      </c>
      <c r="G70" s="22">
        <v>11200</v>
      </c>
      <c r="H70" s="22">
        <v>10000</v>
      </c>
      <c r="I70" s="22">
        <f>G70-H70</f>
        <v>1200</v>
      </c>
      <c r="J70" s="22">
        <v>11200</v>
      </c>
      <c r="K70" s="22">
        <v>10000</v>
      </c>
      <c r="L70" s="22">
        <f>J70-K70</f>
        <v>1200</v>
      </c>
      <c r="M70" s="22">
        <v>11200</v>
      </c>
      <c r="N70" s="22">
        <v>10000</v>
      </c>
      <c r="O70" s="22">
        <f>M70-N70</f>
        <v>1200</v>
      </c>
      <c r="P70" s="22">
        <v>10000</v>
      </c>
      <c r="Q70" s="38" t="e">
        <f>M70-#REF!</f>
        <v>#REF!</v>
      </c>
      <c r="R70" s="55">
        <v>0</v>
      </c>
    </row>
    <row r="71" spans="1:18" ht="12">
      <c r="A71" s="23">
        <v>4241</v>
      </c>
      <c r="B71" s="23">
        <v>4241</v>
      </c>
      <c r="C71" s="3" t="s">
        <v>87</v>
      </c>
      <c r="D71" s="22">
        <v>2250</v>
      </c>
      <c r="E71" s="22">
        <v>0</v>
      </c>
      <c r="F71" s="22">
        <f t="shared" si="20"/>
        <v>-2250</v>
      </c>
      <c r="G71" s="22">
        <v>5450</v>
      </c>
      <c r="H71" s="22">
        <v>0</v>
      </c>
      <c r="I71" s="22">
        <f t="shared" si="21"/>
        <v>5450</v>
      </c>
      <c r="J71" s="22">
        <v>5450</v>
      </c>
      <c r="K71" s="22">
        <v>0</v>
      </c>
      <c r="L71" s="22">
        <f t="shared" si="22"/>
        <v>5450</v>
      </c>
      <c r="M71" s="22">
        <v>5450</v>
      </c>
      <c r="N71" s="22">
        <v>0</v>
      </c>
      <c r="O71" s="22">
        <f t="shared" si="23"/>
        <v>5450</v>
      </c>
      <c r="P71" s="22">
        <v>0</v>
      </c>
      <c r="Q71" s="38" t="e">
        <f>M71-#REF!</f>
        <v>#REF!</v>
      </c>
      <c r="R71" s="55">
        <v>0</v>
      </c>
    </row>
    <row r="72" spans="1:18" ht="12">
      <c r="A72" s="23">
        <v>4280</v>
      </c>
      <c r="B72" s="23">
        <v>4280</v>
      </c>
      <c r="C72" s="3" t="s">
        <v>89</v>
      </c>
      <c r="D72" s="22">
        <v>0</v>
      </c>
      <c r="E72" s="22">
        <v>0</v>
      </c>
      <c r="F72" s="22">
        <f t="shared" si="20"/>
        <v>0</v>
      </c>
      <c r="G72" s="22">
        <v>0</v>
      </c>
      <c r="H72" s="22">
        <v>0</v>
      </c>
      <c r="I72" s="22">
        <f t="shared" si="21"/>
        <v>0</v>
      </c>
      <c r="J72" s="22">
        <v>0</v>
      </c>
      <c r="K72" s="22">
        <v>0</v>
      </c>
      <c r="L72" s="22">
        <f t="shared" si="22"/>
        <v>0</v>
      </c>
      <c r="M72" s="22">
        <v>0</v>
      </c>
      <c r="N72" s="22">
        <v>0</v>
      </c>
      <c r="O72" s="22">
        <f t="shared" si="23"/>
        <v>0</v>
      </c>
      <c r="P72" s="22">
        <v>0</v>
      </c>
      <c r="Q72" s="38" t="e">
        <f>M72-#REF!</f>
        <v>#REF!</v>
      </c>
      <c r="R72" s="55">
        <v>0</v>
      </c>
    </row>
    <row r="73" spans="1:18" ht="12">
      <c r="A73" s="23">
        <v>6550</v>
      </c>
      <c r="B73" s="23">
        <v>6550</v>
      </c>
      <c r="C73" s="3" t="s">
        <v>110</v>
      </c>
      <c r="D73" s="22">
        <v>9962.5</v>
      </c>
      <c r="E73" s="22">
        <v>20000</v>
      </c>
      <c r="F73" s="22">
        <f t="shared" si="20"/>
        <v>10037.5</v>
      </c>
      <c r="G73" s="22">
        <v>14762.3</v>
      </c>
      <c r="H73" s="22">
        <v>20000</v>
      </c>
      <c r="I73" s="22">
        <f t="shared" si="21"/>
        <v>-5237.700000000001</v>
      </c>
      <c r="J73" s="22">
        <v>14762.3</v>
      </c>
      <c r="K73" s="22">
        <v>20000</v>
      </c>
      <c r="L73" s="22">
        <f t="shared" si="22"/>
        <v>-5237.700000000001</v>
      </c>
      <c r="M73" s="22">
        <v>14762.3</v>
      </c>
      <c r="N73" s="22">
        <v>20000</v>
      </c>
      <c r="O73" s="22">
        <f t="shared" si="23"/>
        <v>-5237.700000000001</v>
      </c>
      <c r="P73" s="22">
        <v>20000</v>
      </c>
      <c r="Q73" s="38" t="e">
        <f>M73-#REF!</f>
        <v>#REF!</v>
      </c>
      <c r="R73" s="55">
        <v>0</v>
      </c>
    </row>
    <row r="74" spans="1:18" ht="12">
      <c r="A74" s="23">
        <v>6555</v>
      </c>
      <c r="B74" s="23">
        <v>6555</v>
      </c>
      <c r="C74" s="3" t="s">
        <v>111</v>
      </c>
      <c r="D74" s="22">
        <v>0</v>
      </c>
      <c r="E74" s="22">
        <v>0</v>
      </c>
      <c r="F74" s="22">
        <f t="shared" si="20"/>
        <v>0</v>
      </c>
      <c r="G74" s="22">
        <v>0</v>
      </c>
      <c r="H74" s="22">
        <v>0</v>
      </c>
      <c r="I74" s="22">
        <f t="shared" si="21"/>
        <v>0</v>
      </c>
      <c r="J74" s="22">
        <v>0</v>
      </c>
      <c r="K74" s="22">
        <v>0</v>
      </c>
      <c r="L74" s="22">
        <f t="shared" si="22"/>
        <v>0</v>
      </c>
      <c r="M74" s="22">
        <v>0</v>
      </c>
      <c r="N74" s="22">
        <v>0</v>
      </c>
      <c r="O74" s="22">
        <f t="shared" si="23"/>
        <v>0</v>
      </c>
      <c r="P74" s="22">
        <v>0</v>
      </c>
      <c r="Q74" s="38" t="e">
        <f>M74-#REF!</f>
        <v>#REF!</v>
      </c>
      <c r="R74" s="55">
        <v>0</v>
      </c>
    </row>
    <row r="75" spans="1:18" ht="12.75">
      <c r="A75" s="19"/>
      <c r="B75" s="19"/>
      <c r="C75" s="14" t="s">
        <v>46</v>
      </c>
      <c r="D75" s="15">
        <f>SUM(D68:D74)</f>
        <v>12212.5</v>
      </c>
      <c r="E75" s="15">
        <f aca="true" t="shared" si="24" ref="E75:P75">SUM(E68:E74)</f>
        <v>30000</v>
      </c>
      <c r="F75" s="15">
        <f t="shared" si="24"/>
        <v>17787.5</v>
      </c>
      <c r="G75" s="15">
        <f t="shared" si="24"/>
        <v>60012.3</v>
      </c>
      <c r="H75" s="15">
        <f t="shared" si="24"/>
        <v>30000</v>
      </c>
      <c r="I75" s="15">
        <f t="shared" si="24"/>
        <v>30012.3</v>
      </c>
      <c r="J75" s="15">
        <f t="shared" si="24"/>
        <v>60012.3</v>
      </c>
      <c r="K75" s="15">
        <f t="shared" si="24"/>
        <v>30000</v>
      </c>
      <c r="L75" s="15">
        <f t="shared" si="24"/>
        <v>30012.3</v>
      </c>
      <c r="M75" s="15">
        <f t="shared" si="24"/>
        <v>60012.3</v>
      </c>
      <c r="N75" s="15">
        <f t="shared" si="24"/>
        <v>30000</v>
      </c>
      <c r="O75" s="15">
        <f t="shared" si="24"/>
        <v>30012.3</v>
      </c>
      <c r="P75" s="15">
        <f t="shared" si="24"/>
        <v>30000</v>
      </c>
      <c r="Q75" s="39" t="e">
        <f>M75-#REF!</f>
        <v>#REF!</v>
      </c>
      <c r="R75" s="56">
        <f>SUM(R68:R74)</f>
        <v>0</v>
      </c>
    </row>
    <row r="76" spans="1:18" ht="12">
      <c r="A76" s="23"/>
      <c r="B76" s="23"/>
      <c r="C76" s="3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38" t="e">
        <f>M76-#REF!</f>
        <v>#REF!</v>
      </c>
      <c r="R76" s="55"/>
    </row>
    <row r="77" spans="1:18" ht="12">
      <c r="A77" s="23">
        <v>4225</v>
      </c>
      <c r="B77" s="23">
        <v>4225</v>
      </c>
      <c r="C77" s="3" t="s">
        <v>170</v>
      </c>
      <c r="D77" s="22">
        <v>0</v>
      </c>
      <c r="E77" s="22">
        <v>5000</v>
      </c>
      <c r="F77" s="22">
        <f t="shared" si="20"/>
        <v>5000</v>
      </c>
      <c r="G77" s="22">
        <v>0</v>
      </c>
      <c r="H77" s="22">
        <v>10000</v>
      </c>
      <c r="I77" s="22">
        <f t="shared" si="21"/>
        <v>-10000</v>
      </c>
      <c r="J77" s="22">
        <v>0</v>
      </c>
      <c r="K77" s="22">
        <v>10000</v>
      </c>
      <c r="L77" s="22">
        <f t="shared" si="22"/>
        <v>-10000</v>
      </c>
      <c r="M77" s="22">
        <v>0</v>
      </c>
      <c r="N77" s="22">
        <v>10000</v>
      </c>
      <c r="O77" s="22">
        <f t="shared" si="23"/>
        <v>-10000</v>
      </c>
      <c r="P77" s="22">
        <v>10000</v>
      </c>
      <c r="Q77" s="38" t="e">
        <f>M77-#REF!</f>
        <v>#REF!</v>
      </c>
      <c r="R77" s="55">
        <v>1527</v>
      </c>
    </row>
    <row r="78" spans="1:18" ht="12">
      <c r="A78" s="23">
        <v>4228</v>
      </c>
      <c r="B78" s="23">
        <v>4228</v>
      </c>
      <c r="C78" s="3" t="s">
        <v>171</v>
      </c>
      <c r="D78" s="22">
        <v>0</v>
      </c>
      <c r="E78" s="22">
        <v>0</v>
      </c>
      <c r="F78" s="22">
        <f t="shared" si="20"/>
        <v>0</v>
      </c>
      <c r="G78" s="22">
        <v>0</v>
      </c>
      <c r="H78" s="22">
        <v>0</v>
      </c>
      <c r="I78" s="22">
        <f t="shared" si="21"/>
        <v>0</v>
      </c>
      <c r="J78" s="22">
        <v>0</v>
      </c>
      <c r="K78" s="22">
        <v>0</v>
      </c>
      <c r="L78" s="22">
        <f t="shared" si="22"/>
        <v>0</v>
      </c>
      <c r="M78" s="22">
        <v>0</v>
      </c>
      <c r="N78" s="22">
        <v>0</v>
      </c>
      <c r="O78" s="22">
        <f t="shared" si="23"/>
        <v>0</v>
      </c>
      <c r="P78" s="22">
        <v>0</v>
      </c>
      <c r="Q78" s="38" t="e">
        <f>M78-#REF!</f>
        <v>#REF!</v>
      </c>
      <c r="R78" s="55">
        <v>0</v>
      </c>
    </row>
    <row r="79" spans="1:18" ht="12">
      <c r="A79" s="23">
        <v>4331</v>
      </c>
      <c r="B79" s="23">
        <v>4331</v>
      </c>
      <c r="C79" s="3" t="s">
        <v>91</v>
      </c>
      <c r="D79" s="22">
        <v>0</v>
      </c>
      <c r="E79" s="22">
        <v>0</v>
      </c>
      <c r="F79" s="22">
        <f t="shared" si="20"/>
        <v>0</v>
      </c>
      <c r="G79" s="22">
        <v>0</v>
      </c>
      <c r="H79" s="22">
        <v>0</v>
      </c>
      <c r="I79" s="22">
        <f t="shared" si="21"/>
        <v>0</v>
      </c>
      <c r="J79" s="22">
        <v>0</v>
      </c>
      <c r="K79" s="22">
        <v>0</v>
      </c>
      <c r="L79" s="22">
        <f t="shared" si="22"/>
        <v>0</v>
      </c>
      <c r="M79" s="22">
        <v>0</v>
      </c>
      <c r="N79" s="22">
        <v>0</v>
      </c>
      <c r="O79" s="22">
        <f t="shared" si="23"/>
        <v>0</v>
      </c>
      <c r="P79" s="22">
        <v>0</v>
      </c>
      <c r="Q79" s="38" t="e">
        <f>M79-#REF!</f>
        <v>#REF!</v>
      </c>
      <c r="R79" s="55">
        <v>0</v>
      </c>
    </row>
    <row r="80" spans="1:18" ht="12">
      <c r="A80" s="23">
        <v>7400</v>
      </c>
      <c r="B80" s="23">
        <v>7400</v>
      </c>
      <c r="C80" s="3" t="s">
        <v>130</v>
      </c>
      <c r="D80" s="22">
        <v>0</v>
      </c>
      <c r="E80" s="22">
        <v>0</v>
      </c>
      <c r="F80" s="22">
        <f t="shared" si="20"/>
        <v>0</v>
      </c>
      <c r="G80" s="22">
        <v>0</v>
      </c>
      <c r="H80" s="22">
        <v>0</v>
      </c>
      <c r="I80" s="22">
        <f>G80-H80</f>
        <v>0</v>
      </c>
      <c r="J80" s="22">
        <v>0</v>
      </c>
      <c r="K80" s="22">
        <v>0</v>
      </c>
      <c r="L80" s="22">
        <f>J80-K80</f>
        <v>0</v>
      </c>
      <c r="M80" s="22">
        <v>0</v>
      </c>
      <c r="N80" s="22">
        <v>0</v>
      </c>
      <c r="O80" s="22">
        <f>M80-N80</f>
        <v>0</v>
      </c>
      <c r="P80" s="22">
        <v>0</v>
      </c>
      <c r="Q80" s="38" t="e">
        <f>M80-#REF!</f>
        <v>#REF!</v>
      </c>
      <c r="R80" s="55">
        <v>0</v>
      </c>
    </row>
    <row r="81" spans="1:18" ht="12.75">
      <c r="A81" s="19"/>
      <c r="B81" s="19"/>
      <c r="C81" s="14" t="s">
        <v>47</v>
      </c>
      <c r="D81" s="15">
        <f>SUM(D77:D80)</f>
        <v>0</v>
      </c>
      <c r="E81" s="15">
        <f aca="true" t="shared" si="25" ref="E81:P81">SUM(E77:E80)</f>
        <v>5000</v>
      </c>
      <c r="F81" s="15">
        <f t="shared" si="25"/>
        <v>5000</v>
      </c>
      <c r="G81" s="15">
        <f t="shared" si="25"/>
        <v>0</v>
      </c>
      <c r="H81" s="15">
        <f t="shared" si="25"/>
        <v>10000</v>
      </c>
      <c r="I81" s="15">
        <f t="shared" si="25"/>
        <v>-10000</v>
      </c>
      <c r="J81" s="15">
        <f t="shared" si="25"/>
        <v>0</v>
      </c>
      <c r="K81" s="15">
        <f t="shared" si="25"/>
        <v>10000</v>
      </c>
      <c r="L81" s="15">
        <f t="shared" si="25"/>
        <v>-10000</v>
      </c>
      <c r="M81" s="15">
        <f t="shared" si="25"/>
        <v>0</v>
      </c>
      <c r="N81" s="15">
        <f t="shared" si="25"/>
        <v>10000</v>
      </c>
      <c r="O81" s="15">
        <f t="shared" si="25"/>
        <v>-10000</v>
      </c>
      <c r="P81" s="15">
        <f t="shared" si="25"/>
        <v>10000</v>
      </c>
      <c r="Q81" s="39" t="e">
        <f>M81-#REF!</f>
        <v>#REF!</v>
      </c>
      <c r="R81" s="56">
        <f>SUM(R77:R80)</f>
        <v>1527</v>
      </c>
    </row>
    <row r="82" spans="1:18" ht="12">
      <c r="A82" s="23"/>
      <c r="B82" s="23"/>
      <c r="C82" s="3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38" t="e">
        <f>M82-#REF!</f>
        <v>#REF!</v>
      </c>
      <c r="R82" s="55"/>
    </row>
    <row r="83" spans="1:18" ht="12">
      <c r="A83" s="23">
        <v>4120</v>
      </c>
      <c r="B83" s="23">
        <v>4120</v>
      </c>
      <c r="C83" s="3" t="s">
        <v>84</v>
      </c>
      <c r="D83" s="22">
        <v>0</v>
      </c>
      <c r="E83" s="22">
        <v>0</v>
      </c>
      <c r="F83" s="22">
        <f>+E83-D83</f>
        <v>0</v>
      </c>
      <c r="G83" s="22">
        <v>0</v>
      </c>
      <c r="H83" s="22">
        <v>0</v>
      </c>
      <c r="I83" s="22">
        <f>G83-H83</f>
        <v>0</v>
      </c>
      <c r="J83" s="22">
        <v>0</v>
      </c>
      <c r="K83" s="22">
        <v>0</v>
      </c>
      <c r="L83" s="22">
        <f>J83-K83</f>
        <v>0</v>
      </c>
      <c r="M83" s="22">
        <v>0</v>
      </c>
      <c r="N83" s="22">
        <v>0</v>
      </c>
      <c r="O83" s="22">
        <f>M83-N83</f>
        <v>0</v>
      </c>
      <c r="P83" s="22">
        <v>0</v>
      </c>
      <c r="Q83" s="38"/>
      <c r="R83" s="55">
        <v>0</v>
      </c>
    </row>
    <row r="84" spans="1:18" ht="12">
      <c r="A84" s="23">
        <v>4300</v>
      </c>
      <c r="B84" s="23">
        <v>4300</v>
      </c>
      <c r="C84" s="3" t="s">
        <v>90</v>
      </c>
      <c r="D84" s="22">
        <v>0</v>
      </c>
      <c r="E84" s="22">
        <v>0</v>
      </c>
      <c r="F84" s="22">
        <f>+E84-D84</f>
        <v>0</v>
      </c>
      <c r="G84" s="22">
        <v>0</v>
      </c>
      <c r="H84" s="22">
        <v>0</v>
      </c>
      <c r="I84" s="22">
        <f>G84-H84</f>
        <v>0</v>
      </c>
      <c r="J84" s="22">
        <v>0</v>
      </c>
      <c r="K84" s="22">
        <v>0</v>
      </c>
      <c r="L84" s="22">
        <f>J84-K84</f>
        <v>0</v>
      </c>
      <c r="M84" s="22">
        <v>0</v>
      </c>
      <c r="N84" s="22">
        <v>0</v>
      </c>
      <c r="O84" s="22">
        <f>M84-N84</f>
        <v>0</v>
      </c>
      <c r="P84" s="22">
        <v>0</v>
      </c>
      <c r="Q84" s="38"/>
      <c r="R84" s="55">
        <v>0</v>
      </c>
    </row>
    <row r="85" spans="1:18" ht="12">
      <c r="A85" s="23">
        <v>4400</v>
      </c>
      <c r="B85" s="23">
        <v>4400</v>
      </c>
      <c r="C85" s="3" t="s">
        <v>172</v>
      </c>
      <c r="D85" s="22">
        <v>0</v>
      </c>
      <c r="E85" s="22">
        <v>0</v>
      </c>
      <c r="F85" s="22">
        <f>+E85-D85</f>
        <v>0</v>
      </c>
      <c r="G85" s="22">
        <v>0</v>
      </c>
      <c r="H85" s="22">
        <v>0</v>
      </c>
      <c r="I85" s="22">
        <f>G85-H85</f>
        <v>0</v>
      </c>
      <c r="J85" s="22">
        <v>0</v>
      </c>
      <c r="K85" s="22">
        <v>0</v>
      </c>
      <c r="L85" s="22">
        <f>J85-K85</f>
        <v>0</v>
      </c>
      <c r="M85" s="22">
        <v>0</v>
      </c>
      <c r="N85" s="22">
        <v>0</v>
      </c>
      <c r="O85" s="22">
        <f>M85-N85</f>
        <v>0</v>
      </c>
      <c r="P85" s="22">
        <v>0</v>
      </c>
      <c r="Q85" s="38"/>
      <c r="R85" s="55">
        <v>0</v>
      </c>
    </row>
    <row r="86" spans="1:18" ht="12">
      <c r="A86" s="23">
        <v>4990</v>
      </c>
      <c r="B86" s="23">
        <v>4990</v>
      </c>
      <c r="C86" s="3" t="s">
        <v>92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200</v>
      </c>
      <c r="N86" s="22">
        <v>0</v>
      </c>
      <c r="O86" s="22">
        <f>M86-N86</f>
        <v>200</v>
      </c>
      <c r="P86" s="22">
        <v>0</v>
      </c>
      <c r="Q86" s="38"/>
      <c r="R86" s="55">
        <v>0</v>
      </c>
    </row>
    <row r="87" spans="1:18" ht="12.75">
      <c r="A87" s="19"/>
      <c r="B87" s="19"/>
      <c r="C87" s="14" t="s">
        <v>48</v>
      </c>
      <c r="D87" s="15">
        <f>SUM(D83:D86)</f>
        <v>0</v>
      </c>
      <c r="E87" s="15">
        <f aca="true" t="shared" si="26" ref="E87:P87">SUM(E83:E86)</f>
        <v>0</v>
      </c>
      <c r="F87" s="15">
        <f t="shared" si="26"/>
        <v>0</v>
      </c>
      <c r="G87" s="15">
        <f t="shared" si="26"/>
        <v>0</v>
      </c>
      <c r="H87" s="15">
        <f t="shared" si="26"/>
        <v>0</v>
      </c>
      <c r="I87" s="15">
        <f t="shared" si="26"/>
        <v>0</v>
      </c>
      <c r="J87" s="15">
        <f t="shared" si="26"/>
        <v>0</v>
      </c>
      <c r="K87" s="15">
        <f t="shared" si="26"/>
        <v>0</v>
      </c>
      <c r="L87" s="15">
        <f t="shared" si="26"/>
        <v>0</v>
      </c>
      <c r="M87" s="15">
        <f t="shared" si="26"/>
        <v>200</v>
      </c>
      <c r="N87" s="15">
        <f t="shared" si="26"/>
        <v>0</v>
      </c>
      <c r="O87" s="15">
        <f t="shared" si="26"/>
        <v>200</v>
      </c>
      <c r="P87" s="15">
        <f t="shared" si="26"/>
        <v>0</v>
      </c>
      <c r="Q87" s="39"/>
      <c r="R87" s="56">
        <f>SUM(R83:R86)</f>
        <v>0</v>
      </c>
    </row>
    <row r="88" spans="1:18" ht="12">
      <c r="A88" s="23"/>
      <c r="B88" s="23"/>
      <c r="C88" s="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8"/>
      <c r="R88" s="55"/>
    </row>
    <row r="89" spans="1:18" ht="12.75">
      <c r="A89" s="19"/>
      <c r="B89" s="19"/>
      <c r="C89" s="14" t="s">
        <v>7</v>
      </c>
      <c r="D89" s="15">
        <f>+D87+D81+D75</f>
        <v>12212.5</v>
      </c>
      <c r="E89" s="15">
        <f aca="true" t="shared" si="27" ref="E89:P89">+E87+E81+E75</f>
        <v>35000</v>
      </c>
      <c r="F89" s="15">
        <f t="shared" si="27"/>
        <v>22787.5</v>
      </c>
      <c r="G89" s="15">
        <f t="shared" si="27"/>
        <v>60012.3</v>
      </c>
      <c r="H89" s="15">
        <f t="shared" si="27"/>
        <v>40000</v>
      </c>
      <c r="I89" s="15">
        <f t="shared" si="27"/>
        <v>20012.3</v>
      </c>
      <c r="J89" s="15">
        <f t="shared" si="27"/>
        <v>60012.3</v>
      </c>
      <c r="K89" s="15">
        <f t="shared" si="27"/>
        <v>40000</v>
      </c>
      <c r="L89" s="15">
        <f t="shared" si="27"/>
        <v>20012.3</v>
      </c>
      <c r="M89" s="15">
        <f t="shared" si="27"/>
        <v>60212.3</v>
      </c>
      <c r="N89" s="15">
        <f t="shared" si="27"/>
        <v>40000</v>
      </c>
      <c r="O89" s="15">
        <f t="shared" si="27"/>
        <v>20212.3</v>
      </c>
      <c r="P89" s="15">
        <f t="shared" si="27"/>
        <v>40000</v>
      </c>
      <c r="Q89" s="39" t="e">
        <f>M89-#REF!</f>
        <v>#REF!</v>
      </c>
      <c r="R89" s="56">
        <f>+R87+R81+R75</f>
        <v>1527</v>
      </c>
    </row>
    <row r="90" spans="1:18" ht="12">
      <c r="A90" s="23"/>
      <c r="B90" s="23"/>
      <c r="C90" s="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38"/>
      <c r="R90" s="55"/>
    </row>
    <row r="91" spans="1:18" ht="12">
      <c r="A91" s="23">
        <v>4240</v>
      </c>
      <c r="B91" s="23">
        <v>4240</v>
      </c>
      <c r="C91" s="3" t="s">
        <v>86</v>
      </c>
      <c r="D91" s="22">
        <v>4800</v>
      </c>
      <c r="E91" s="22">
        <v>6400</v>
      </c>
      <c r="F91" s="22">
        <f aca="true" t="shared" si="28" ref="F91:F113">+E91-D91</f>
        <v>1600</v>
      </c>
      <c r="G91" s="22">
        <v>6800</v>
      </c>
      <c r="H91" s="22">
        <v>6400</v>
      </c>
      <c r="I91" s="22">
        <f aca="true" t="shared" si="29" ref="I91:I113">G91-H91</f>
        <v>400</v>
      </c>
      <c r="J91" s="22">
        <v>6800</v>
      </c>
      <c r="K91" s="22">
        <v>6400</v>
      </c>
      <c r="L91" s="22">
        <f aca="true" t="shared" si="30" ref="L91:L113">J91-K91</f>
        <v>400</v>
      </c>
      <c r="M91" s="22">
        <v>6800</v>
      </c>
      <c r="N91" s="22">
        <v>9600</v>
      </c>
      <c r="O91" s="22">
        <f aca="true" t="shared" si="31" ref="O91:O113">M91-N91</f>
        <v>-2800</v>
      </c>
      <c r="P91" s="22">
        <v>9600</v>
      </c>
      <c r="Q91" s="38" t="e">
        <f>M91-#REF!</f>
        <v>#REF!</v>
      </c>
      <c r="R91" s="55">
        <v>6400</v>
      </c>
    </row>
    <row r="92" spans="1:18" ht="12">
      <c r="A92" s="23">
        <v>4250</v>
      </c>
      <c r="B92" s="23">
        <v>4250</v>
      </c>
      <c r="C92" s="3" t="s">
        <v>88</v>
      </c>
      <c r="D92" s="22">
        <v>0</v>
      </c>
      <c r="E92" s="22">
        <v>0</v>
      </c>
      <c r="F92" s="22">
        <f t="shared" si="28"/>
        <v>0</v>
      </c>
      <c r="G92" s="22">
        <v>0</v>
      </c>
      <c r="H92" s="22">
        <v>0</v>
      </c>
      <c r="I92" s="22">
        <f>G92-H92</f>
        <v>0</v>
      </c>
      <c r="J92" s="22">
        <v>0</v>
      </c>
      <c r="K92" s="22">
        <v>0</v>
      </c>
      <c r="L92" s="22">
        <f>J92-K92</f>
        <v>0</v>
      </c>
      <c r="M92" s="22">
        <v>0</v>
      </c>
      <c r="N92" s="22">
        <v>0</v>
      </c>
      <c r="O92" s="22">
        <f>M92-N92</f>
        <v>0</v>
      </c>
      <c r="P92" s="22">
        <v>0</v>
      </c>
      <c r="Q92" s="38" t="e">
        <f>M92-#REF!</f>
        <v>#REF!</v>
      </c>
      <c r="R92" s="55">
        <v>0</v>
      </c>
    </row>
    <row r="93" spans="1:18" ht="12">
      <c r="A93" s="23">
        <v>5000</v>
      </c>
      <c r="B93" s="23">
        <v>5000</v>
      </c>
      <c r="C93" s="3" t="s">
        <v>93</v>
      </c>
      <c r="D93" s="22">
        <v>0</v>
      </c>
      <c r="E93" s="22">
        <v>0</v>
      </c>
      <c r="F93" s="22">
        <f t="shared" si="28"/>
        <v>0</v>
      </c>
      <c r="G93" s="22">
        <v>0</v>
      </c>
      <c r="H93" s="22">
        <v>0</v>
      </c>
      <c r="I93" s="22">
        <f>G93-H93</f>
        <v>0</v>
      </c>
      <c r="J93" s="22">
        <v>0</v>
      </c>
      <c r="K93" s="22">
        <v>0</v>
      </c>
      <c r="L93" s="22">
        <f>J93-K93</f>
        <v>0</v>
      </c>
      <c r="M93" s="22">
        <v>0</v>
      </c>
      <c r="N93" s="22">
        <v>0</v>
      </c>
      <c r="O93" s="22">
        <f>M93-N93</f>
        <v>0</v>
      </c>
      <c r="P93" s="22">
        <v>0</v>
      </c>
      <c r="Q93" s="38" t="e">
        <f>M93-#REF!</f>
        <v>#REF!</v>
      </c>
      <c r="R93" s="55">
        <v>0</v>
      </c>
    </row>
    <row r="94" spans="1:18" ht="12">
      <c r="A94" s="23">
        <v>5006</v>
      </c>
      <c r="B94" s="23">
        <v>5006</v>
      </c>
      <c r="C94" s="3" t="s">
        <v>154</v>
      </c>
      <c r="D94" s="22">
        <v>0</v>
      </c>
      <c r="E94" s="22">
        <v>0</v>
      </c>
      <c r="F94" s="22">
        <f t="shared" si="28"/>
        <v>0</v>
      </c>
      <c r="G94" s="22">
        <v>0</v>
      </c>
      <c r="H94" s="22">
        <v>0</v>
      </c>
      <c r="I94" s="22">
        <f>G94-H94</f>
        <v>0</v>
      </c>
      <c r="J94" s="22">
        <v>0</v>
      </c>
      <c r="K94" s="22">
        <v>0</v>
      </c>
      <c r="L94" s="22">
        <f>J94-K94</f>
        <v>0</v>
      </c>
      <c r="M94" s="22">
        <v>0</v>
      </c>
      <c r="N94" s="22">
        <v>0</v>
      </c>
      <c r="O94" s="22">
        <f>M94-N94</f>
        <v>0</v>
      </c>
      <c r="P94" s="22">
        <v>0</v>
      </c>
      <c r="Q94" s="38" t="e">
        <f>M94-#REF!</f>
        <v>#REF!</v>
      </c>
      <c r="R94" s="55">
        <v>0</v>
      </c>
    </row>
    <row r="95" spans="1:18" ht="12">
      <c r="A95" s="23">
        <v>5007</v>
      </c>
      <c r="B95" s="23">
        <v>5007</v>
      </c>
      <c r="C95" s="3" t="s">
        <v>36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 t="shared" si="29"/>
        <v>0</v>
      </c>
      <c r="J95" s="22">
        <v>0</v>
      </c>
      <c r="K95" s="22">
        <v>0</v>
      </c>
      <c r="L95" s="22">
        <f t="shared" si="30"/>
        <v>0</v>
      </c>
      <c r="M95" s="22">
        <v>0</v>
      </c>
      <c r="N95" s="22">
        <v>0</v>
      </c>
      <c r="O95" s="22">
        <f t="shared" si="31"/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5010</v>
      </c>
      <c r="B96" s="23">
        <v>5010</v>
      </c>
      <c r="C96" s="3" t="s">
        <v>94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 t="shared" si="29"/>
        <v>0</v>
      </c>
      <c r="J96" s="22">
        <v>0</v>
      </c>
      <c r="K96" s="22">
        <v>0</v>
      </c>
      <c r="L96" s="22">
        <f t="shared" si="30"/>
        <v>0</v>
      </c>
      <c r="M96" s="22">
        <v>0</v>
      </c>
      <c r="N96" s="22">
        <v>0</v>
      </c>
      <c r="O96" s="22">
        <f t="shared" si="31"/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5040</v>
      </c>
      <c r="B97" s="23">
        <v>5040</v>
      </c>
      <c r="C97" s="3" t="s">
        <v>26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0</v>
      </c>
      <c r="I97" s="22">
        <f t="shared" si="29"/>
        <v>0</v>
      </c>
      <c r="J97" s="22">
        <v>0</v>
      </c>
      <c r="K97" s="22">
        <v>0</v>
      </c>
      <c r="L97" s="22">
        <f t="shared" si="30"/>
        <v>0</v>
      </c>
      <c r="M97" s="22">
        <v>0</v>
      </c>
      <c r="N97" s="22">
        <v>0</v>
      </c>
      <c r="O97" s="22">
        <f t="shared" si="31"/>
        <v>0</v>
      </c>
      <c r="P97" s="22">
        <v>0</v>
      </c>
      <c r="Q97" s="38" t="e">
        <f>M97-#REF!</f>
        <v>#REF!</v>
      </c>
      <c r="R97" s="55">
        <v>0</v>
      </c>
    </row>
    <row r="98" spans="1:18" ht="12">
      <c r="A98" s="23">
        <v>5090</v>
      </c>
      <c r="B98" s="23">
        <v>5090</v>
      </c>
      <c r="C98" s="3" t="s">
        <v>95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0</v>
      </c>
      <c r="N98" s="22">
        <v>0</v>
      </c>
      <c r="O98" s="22">
        <f t="shared" si="31"/>
        <v>0</v>
      </c>
      <c r="P98" s="22">
        <v>0</v>
      </c>
      <c r="Q98" s="38" t="e">
        <f>M98-#REF!</f>
        <v>#REF!</v>
      </c>
      <c r="R98" s="55">
        <v>0</v>
      </c>
    </row>
    <row r="99" spans="1:18" ht="12">
      <c r="A99" s="23">
        <v>5100</v>
      </c>
      <c r="B99" s="23">
        <v>5100</v>
      </c>
      <c r="C99" s="3" t="s">
        <v>31</v>
      </c>
      <c r="D99" s="22">
        <v>0</v>
      </c>
      <c r="E99" s="22">
        <v>1000</v>
      </c>
      <c r="F99" s="22">
        <f t="shared" si="28"/>
        <v>1000</v>
      </c>
      <c r="G99" s="22">
        <v>0</v>
      </c>
      <c r="H99" s="22">
        <v>1000</v>
      </c>
      <c r="I99" s="22">
        <f t="shared" si="29"/>
        <v>-1000</v>
      </c>
      <c r="J99" s="22">
        <v>0</v>
      </c>
      <c r="K99" s="22">
        <v>1000</v>
      </c>
      <c r="L99" s="22">
        <f t="shared" si="30"/>
        <v>-1000</v>
      </c>
      <c r="M99" s="22">
        <v>0</v>
      </c>
      <c r="N99" s="22">
        <v>1000</v>
      </c>
      <c r="O99" s="22">
        <f t="shared" si="31"/>
        <v>-1000</v>
      </c>
      <c r="P99" s="22">
        <v>1000</v>
      </c>
      <c r="Q99" s="38" t="e">
        <f>M99-#REF!</f>
        <v>#REF!</v>
      </c>
      <c r="R99" s="55">
        <v>11200</v>
      </c>
    </row>
    <row r="100" spans="1:18" ht="12">
      <c r="A100" s="23">
        <v>5180</v>
      </c>
      <c r="B100" s="23">
        <v>5180</v>
      </c>
      <c r="C100" s="3" t="s">
        <v>96</v>
      </c>
      <c r="D100" s="22">
        <v>0</v>
      </c>
      <c r="E100" s="22">
        <v>0</v>
      </c>
      <c r="F100" s="22">
        <f t="shared" si="28"/>
        <v>0</v>
      </c>
      <c r="G100" s="22">
        <v>0</v>
      </c>
      <c r="H100" s="22">
        <v>0</v>
      </c>
      <c r="I100" s="22">
        <f t="shared" si="29"/>
        <v>0</v>
      </c>
      <c r="J100" s="22">
        <v>0</v>
      </c>
      <c r="K100" s="22">
        <v>0</v>
      </c>
      <c r="L100" s="22">
        <f t="shared" si="30"/>
        <v>0</v>
      </c>
      <c r="M100" s="22">
        <v>0</v>
      </c>
      <c r="N100" s="22">
        <v>0</v>
      </c>
      <c r="O100" s="22">
        <f t="shared" si="31"/>
        <v>0</v>
      </c>
      <c r="P100" s="22">
        <v>0</v>
      </c>
      <c r="Q100" s="38" t="e">
        <f>M100-#REF!</f>
        <v>#REF!</v>
      </c>
      <c r="R100" s="55">
        <v>0</v>
      </c>
    </row>
    <row r="101" spans="1:18" ht="12">
      <c r="A101" s="23">
        <v>5182</v>
      </c>
      <c r="B101" s="23">
        <v>5182</v>
      </c>
      <c r="C101" s="3" t="s">
        <v>97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 t="e">
        <f>M101-#REF!</f>
        <v>#REF!</v>
      </c>
      <c r="R101" s="55">
        <v>0</v>
      </c>
    </row>
    <row r="102" spans="1:18" ht="12">
      <c r="A102" s="23">
        <v>5210</v>
      </c>
      <c r="B102" s="23">
        <v>5210</v>
      </c>
      <c r="C102" s="3" t="s">
        <v>98</v>
      </c>
      <c r="D102" s="22">
        <v>0</v>
      </c>
      <c r="E102" s="22">
        <v>0</v>
      </c>
      <c r="F102" s="22">
        <f t="shared" si="28"/>
        <v>0</v>
      </c>
      <c r="G102" s="22">
        <v>0</v>
      </c>
      <c r="H102" s="22">
        <v>0</v>
      </c>
      <c r="I102" s="22">
        <f t="shared" si="29"/>
        <v>0</v>
      </c>
      <c r="J102" s="22">
        <v>0</v>
      </c>
      <c r="K102" s="22">
        <v>0</v>
      </c>
      <c r="L102" s="22">
        <f t="shared" si="30"/>
        <v>0</v>
      </c>
      <c r="M102" s="22">
        <v>0</v>
      </c>
      <c r="N102" s="22">
        <v>0</v>
      </c>
      <c r="O102" s="22">
        <f t="shared" si="31"/>
        <v>0</v>
      </c>
      <c r="P102" s="22">
        <v>0</v>
      </c>
      <c r="Q102" s="38" t="e">
        <f>M102-#REF!</f>
        <v>#REF!</v>
      </c>
      <c r="R102" s="55">
        <v>0</v>
      </c>
    </row>
    <row r="103" spans="1:18" ht="12">
      <c r="A103" s="23">
        <v>5230</v>
      </c>
      <c r="B103" s="23">
        <v>5230</v>
      </c>
      <c r="C103" s="3" t="s">
        <v>32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 t="e">
        <f>M103-#REF!</f>
        <v>#REF!</v>
      </c>
      <c r="R103" s="55">
        <v>0</v>
      </c>
    </row>
    <row r="104" spans="1:18" ht="12">
      <c r="A104" s="23">
        <v>5231</v>
      </c>
      <c r="B104" s="23">
        <v>5231</v>
      </c>
      <c r="C104" s="3" t="s">
        <v>33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</row>
    <row r="105" spans="1:18" ht="12">
      <c r="A105" s="23">
        <v>5250</v>
      </c>
      <c r="B105" s="23">
        <v>5250</v>
      </c>
      <c r="C105" s="3" t="s">
        <v>99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</row>
    <row r="106" spans="1:18" ht="12">
      <c r="A106" s="23">
        <v>5290</v>
      </c>
      <c r="B106" s="23">
        <v>5290</v>
      </c>
      <c r="C106" s="3" t="s">
        <v>100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</row>
    <row r="107" spans="1:18" ht="12">
      <c r="A107" s="23">
        <v>5330</v>
      </c>
      <c r="B107" s="23">
        <v>5330</v>
      </c>
      <c r="C107" s="3" t="s">
        <v>101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</row>
    <row r="108" spans="1:18" ht="12">
      <c r="A108" s="23">
        <v>5400</v>
      </c>
      <c r="B108" s="23">
        <v>5400</v>
      </c>
      <c r="C108" s="3" t="s">
        <v>102</v>
      </c>
      <c r="D108" s="22">
        <v>0</v>
      </c>
      <c r="E108" s="22">
        <v>0</v>
      </c>
      <c r="F108" s="22">
        <f t="shared" si="28"/>
        <v>0</v>
      </c>
      <c r="G108" s="22">
        <v>0</v>
      </c>
      <c r="H108" s="22">
        <v>0</v>
      </c>
      <c r="I108" s="22">
        <f t="shared" si="29"/>
        <v>0</v>
      </c>
      <c r="J108" s="22">
        <v>0</v>
      </c>
      <c r="K108" s="22">
        <v>0</v>
      </c>
      <c r="L108" s="22">
        <f t="shared" si="30"/>
        <v>0</v>
      </c>
      <c r="M108" s="22">
        <v>0</v>
      </c>
      <c r="N108" s="22">
        <v>0</v>
      </c>
      <c r="O108" s="22">
        <f t="shared" si="31"/>
        <v>0</v>
      </c>
      <c r="P108" s="22">
        <v>0</v>
      </c>
      <c r="Q108" s="38" t="e">
        <f>M108-#REF!</f>
        <v>#REF!</v>
      </c>
      <c r="R108" s="55">
        <v>0</v>
      </c>
    </row>
    <row r="109" spans="1:18" ht="12">
      <c r="A109" s="23">
        <v>5425</v>
      </c>
      <c r="B109" s="23">
        <v>5425</v>
      </c>
      <c r="C109" s="3" t="s">
        <v>103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</row>
    <row r="110" spans="1:18" ht="12">
      <c r="A110" s="23">
        <v>5800</v>
      </c>
      <c r="B110" s="23">
        <v>5800</v>
      </c>
      <c r="C110" s="3" t="s">
        <v>34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 t="e">
        <f>M110-#REF!</f>
        <v>#REF!</v>
      </c>
      <c r="R110" s="55">
        <v>0</v>
      </c>
    </row>
    <row r="111" spans="1:18" ht="12">
      <c r="A111" s="23">
        <v>5950</v>
      </c>
      <c r="B111" s="23">
        <v>5950</v>
      </c>
      <c r="C111" s="36" t="s">
        <v>104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</row>
    <row r="112" spans="1:18" ht="12">
      <c r="A112" s="23">
        <v>5990</v>
      </c>
      <c r="B112" s="23">
        <v>5990</v>
      </c>
      <c r="C112" s="3" t="s">
        <v>105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>G112-H112</f>
        <v>0</v>
      </c>
      <c r="J112" s="22">
        <v>0</v>
      </c>
      <c r="K112" s="22">
        <v>0</v>
      </c>
      <c r="L112" s="22">
        <f>J112-K112</f>
        <v>0</v>
      </c>
      <c r="M112" s="22">
        <v>0</v>
      </c>
      <c r="N112" s="22">
        <v>0</v>
      </c>
      <c r="O112" s="22">
        <f>M112-N112</f>
        <v>0</v>
      </c>
      <c r="P112" s="22">
        <v>0</v>
      </c>
      <c r="Q112" s="38" t="e">
        <f>M112-#REF!</f>
        <v>#REF!</v>
      </c>
      <c r="R112" s="55">
        <v>0</v>
      </c>
    </row>
    <row r="113" spans="1:18" ht="12">
      <c r="A113" s="23">
        <v>7100</v>
      </c>
      <c r="B113" s="23">
        <v>7100</v>
      </c>
      <c r="C113" s="3" t="s">
        <v>127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0</v>
      </c>
      <c r="N113" s="22">
        <v>0</v>
      </c>
      <c r="O113" s="22">
        <f t="shared" si="31"/>
        <v>0</v>
      </c>
      <c r="P113" s="22">
        <v>0</v>
      </c>
      <c r="Q113" s="38" t="e">
        <f>M113-#REF!</f>
        <v>#REF!</v>
      </c>
      <c r="R113" s="55">
        <v>0</v>
      </c>
    </row>
    <row r="114" spans="1:18" ht="12.75">
      <c r="A114" s="19"/>
      <c r="B114" s="19"/>
      <c r="C114" s="14" t="s">
        <v>8</v>
      </c>
      <c r="D114" s="15">
        <f>SUM(D91:D113)</f>
        <v>4800</v>
      </c>
      <c r="E114" s="15">
        <f aca="true" t="shared" si="32" ref="E114:P114">SUM(E91:E113)</f>
        <v>7400</v>
      </c>
      <c r="F114" s="15">
        <f t="shared" si="32"/>
        <v>2600</v>
      </c>
      <c r="G114" s="15">
        <f t="shared" si="32"/>
        <v>6800</v>
      </c>
      <c r="H114" s="15">
        <f t="shared" si="32"/>
        <v>7400</v>
      </c>
      <c r="I114" s="15">
        <f t="shared" si="32"/>
        <v>-600</v>
      </c>
      <c r="J114" s="15">
        <f t="shared" si="32"/>
        <v>6800</v>
      </c>
      <c r="K114" s="15">
        <f t="shared" si="32"/>
        <v>7400</v>
      </c>
      <c r="L114" s="15">
        <f t="shared" si="32"/>
        <v>-600</v>
      </c>
      <c r="M114" s="15">
        <f t="shared" si="32"/>
        <v>6800</v>
      </c>
      <c r="N114" s="15">
        <f t="shared" si="32"/>
        <v>10600</v>
      </c>
      <c r="O114" s="15">
        <f t="shared" si="32"/>
        <v>-3800</v>
      </c>
      <c r="P114" s="15">
        <f t="shared" si="32"/>
        <v>10600</v>
      </c>
      <c r="Q114" s="39" t="e">
        <f>M114-#REF!</f>
        <v>#REF!</v>
      </c>
      <c r="R114" s="56">
        <f>SUM(R91:R113)</f>
        <v>17600</v>
      </c>
    </row>
    <row r="115" spans="1:18" ht="12">
      <c r="A115" s="23"/>
      <c r="B115" s="23"/>
      <c r="C115" s="3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38"/>
      <c r="R115" s="55"/>
    </row>
    <row r="116" spans="1:18" ht="12">
      <c r="A116" s="23">
        <v>4120</v>
      </c>
      <c r="B116" s="23">
        <v>4120</v>
      </c>
      <c r="C116" s="3" t="s">
        <v>106</v>
      </c>
      <c r="D116" s="22">
        <v>0</v>
      </c>
      <c r="E116" s="22">
        <v>0</v>
      </c>
      <c r="F116" s="22">
        <f aca="true" t="shared" si="33" ref="F116:F151">+E116-D116</f>
        <v>0</v>
      </c>
      <c r="G116" s="22">
        <v>0</v>
      </c>
      <c r="H116" s="22">
        <v>0</v>
      </c>
      <c r="I116" s="22">
        <f aca="true" t="shared" si="34" ref="I116:I151">G116-H116</f>
        <v>0</v>
      </c>
      <c r="J116" s="22">
        <v>0</v>
      </c>
      <c r="K116" s="22">
        <v>0</v>
      </c>
      <c r="L116" s="22">
        <f aca="true" t="shared" si="35" ref="L116:L151">J116-K116</f>
        <v>0</v>
      </c>
      <c r="M116" s="22">
        <v>0</v>
      </c>
      <c r="N116" s="22">
        <v>0</v>
      </c>
      <c r="O116" s="22">
        <f aca="true" t="shared" si="36" ref="O116:O151">M116-N116</f>
        <v>0</v>
      </c>
      <c r="P116" s="22">
        <v>0</v>
      </c>
      <c r="Q116" s="38" t="e">
        <f>M116-#REF!</f>
        <v>#REF!</v>
      </c>
      <c r="R116" s="55">
        <v>0</v>
      </c>
    </row>
    <row r="117" spans="1:18" ht="12">
      <c r="A117" s="23">
        <v>6320</v>
      </c>
      <c r="B117" s="23">
        <v>6320</v>
      </c>
      <c r="C117" s="3" t="s">
        <v>106</v>
      </c>
      <c r="D117" s="22">
        <v>0</v>
      </c>
      <c r="E117" s="22">
        <v>0</v>
      </c>
      <c r="F117" s="22">
        <f t="shared" si="33"/>
        <v>0</v>
      </c>
      <c r="G117" s="22">
        <v>0</v>
      </c>
      <c r="H117" s="22">
        <v>0</v>
      </c>
      <c r="I117" s="22">
        <f>G117-H117</f>
        <v>0</v>
      </c>
      <c r="J117" s="22">
        <v>0</v>
      </c>
      <c r="K117" s="22">
        <v>0</v>
      </c>
      <c r="L117" s="22">
        <f>J117-K117</f>
        <v>0</v>
      </c>
      <c r="M117" s="22">
        <v>0</v>
      </c>
      <c r="N117" s="22">
        <v>0</v>
      </c>
      <c r="O117" s="22">
        <f>M117-N117</f>
        <v>0</v>
      </c>
      <c r="P117" s="22">
        <v>0</v>
      </c>
      <c r="Q117" s="38" t="e">
        <f>M117-#REF!</f>
        <v>#REF!</v>
      </c>
      <c r="R117" s="55">
        <v>0</v>
      </c>
    </row>
    <row r="118" spans="1:18" ht="12">
      <c r="A118" s="23">
        <v>6340</v>
      </c>
      <c r="B118" s="23">
        <v>6340</v>
      </c>
      <c r="C118" s="3" t="s">
        <v>107</v>
      </c>
      <c r="D118" s="22">
        <v>0</v>
      </c>
      <c r="E118" s="22">
        <v>0</v>
      </c>
      <c r="F118" s="22">
        <f t="shared" si="33"/>
        <v>0</v>
      </c>
      <c r="G118" s="22">
        <v>0</v>
      </c>
      <c r="H118" s="22">
        <v>0</v>
      </c>
      <c r="I118" s="22">
        <f t="shared" si="34"/>
        <v>0</v>
      </c>
      <c r="J118" s="22">
        <v>0</v>
      </c>
      <c r="K118" s="22">
        <v>0</v>
      </c>
      <c r="L118" s="22">
        <f t="shared" si="35"/>
        <v>0</v>
      </c>
      <c r="M118" s="22">
        <v>0</v>
      </c>
      <c r="N118" s="22">
        <v>0</v>
      </c>
      <c r="O118" s="22">
        <f t="shared" si="36"/>
        <v>0</v>
      </c>
      <c r="P118" s="22">
        <v>0</v>
      </c>
      <c r="Q118" s="38" t="e">
        <f>M118-#REF!</f>
        <v>#REF!</v>
      </c>
      <c r="R118" s="55">
        <v>0</v>
      </c>
    </row>
    <row r="119" spans="1:18" ht="12">
      <c r="A119" s="23">
        <v>6420</v>
      </c>
      <c r="B119" s="23">
        <v>6420</v>
      </c>
      <c r="C119" s="3" t="s">
        <v>108</v>
      </c>
      <c r="D119" s="22">
        <v>0</v>
      </c>
      <c r="E119" s="22">
        <v>0</v>
      </c>
      <c r="F119" s="22">
        <f t="shared" si="33"/>
        <v>0</v>
      </c>
      <c r="G119" s="22">
        <v>0</v>
      </c>
      <c r="H119" s="22">
        <v>0</v>
      </c>
      <c r="I119" s="22">
        <f t="shared" si="34"/>
        <v>0</v>
      </c>
      <c r="J119" s="22">
        <v>0</v>
      </c>
      <c r="K119" s="22">
        <v>0</v>
      </c>
      <c r="L119" s="22">
        <f t="shared" si="35"/>
        <v>0</v>
      </c>
      <c r="M119" s="22">
        <v>0</v>
      </c>
      <c r="N119" s="22">
        <v>0</v>
      </c>
      <c r="O119" s="22">
        <f t="shared" si="36"/>
        <v>0</v>
      </c>
      <c r="P119" s="22">
        <v>0</v>
      </c>
      <c r="Q119" s="38" t="e">
        <f>M119-#REF!</f>
        <v>#REF!</v>
      </c>
      <c r="R119" s="55">
        <v>0</v>
      </c>
    </row>
    <row r="120" spans="1:18" ht="12">
      <c r="A120" s="23">
        <v>6500</v>
      </c>
      <c r="B120" s="23">
        <v>6500</v>
      </c>
      <c r="C120" s="3" t="s">
        <v>109</v>
      </c>
      <c r="D120" s="22">
        <v>0</v>
      </c>
      <c r="E120" s="22">
        <v>0</v>
      </c>
      <c r="F120" s="22">
        <f t="shared" si="33"/>
        <v>0</v>
      </c>
      <c r="G120" s="22">
        <v>0</v>
      </c>
      <c r="H120" s="22">
        <v>0</v>
      </c>
      <c r="I120" s="22">
        <f t="shared" si="34"/>
        <v>0</v>
      </c>
      <c r="J120" s="22">
        <v>0</v>
      </c>
      <c r="K120" s="22">
        <v>0</v>
      </c>
      <c r="L120" s="22">
        <f t="shared" si="35"/>
        <v>0</v>
      </c>
      <c r="M120" s="22">
        <v>0</v>
      </c>
      <c r="N120" s="22">
        <v>0</v>
      </c>
      <c r="O120" s="22">
        <f t="shared" si="36"/>
        <v>0</v>
      </c>
      <c r="P120" s="22">
        <v>0</v>
      </c>
      <c r="Q120" s="38" t="e">
        <f>M120-#REF!</f>
        <v>#REF!</v>
      </c>
      <c r="R120" s="55">
        <v>0</v>
      </c>
    </row>
    <row r="121" spans="1:18" ht="12">
      <c r="A121" s="23">
        <v>6600</v>
      </c>
      <c r="B121" s="23">
        <v>6600</v>
      </c>
      <c r="C121" s="3" t="s">
        <v>112</v>
      </c>
      <c r="D121" s="22">
        <v>0</v>
      </c>
      <c r="E121" s="22">
        <v>0</v>
      </c>
      <c r="F121" s="22">
        <f t="shared" si="33"/>
        <v>0</v>
      </c>
      <c r="G121" s="22">
        <v>0</v>
      </c>
      <c r="H121" s="22">
        <v>0</v>
      </c>
      <c r="I121" s="22">
        <f t="shared" si="34"/>
        <v>0</v>
      </c>
      <c r="J121" s="22">
        <v>0</v>
      </c>
      <c r="K121" s="22">
        <v>0</v>
      </c>
      <c r="L121" s="22">
        <f t="shared" si="35"/>
        <v>0</v>
      </c>
      <c r="M121" s="22">
        <v>0</v>
      </c>
      <c r="N121" s="22">
        <v>0</v>
      </c>
      <c r="O121" s="22">
        <f t="shared" si="36"/>
        <v>0</v>
      </c>
      <c r="P121" s="22">
        <v>0</v>
      </c>
      <c r="Q121" s="38" t="e">
        <f>M121-#REF!</f>
        <v>#REF!</v>
      </c>
      <c r="R121" s="55">
        <v>0</v>
      </c>
    </row>
    <row r="122" spans="1:18" ht="12">
      <c r="A122" s="23">
        <v>6620</v>
      </c>
      <c r="B122" s="23">
        <v>6620</v>
      </c>
      <c r="C122" s="3" t="s">
        <v>113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 t="shared" si="34"/>
        <v>0</v>
      </c>
      <c r="J122" s="22">
        <v>0</v>
      </c>
      <c r="K122" s="22">
        <v>0</v>
      </c>
      <c r="L122" s="22">
        <f t="shared" si="35"/>
        <v>0</v>
      </c>
      <c r="M122" s="22">
        <v>0</v>
      </c>
      <c r="N122" s="22">
        <v>0</v>
      </c>
      <c r="O122" s="22">
        <f t="shared" si="36"/>
        <v>0</v>
      </c>
      <c r="P122" s="22">
        <v>0</v>
      </c>
      <c r="Q122" s="38" t="e">
        <f>M122-#REF!</f>
        <v>#REF!</v>
      </c>
      <c r="R122" s="55">
        <v>0</v>
      </c>
    </row>
    <row r="123" spans="1:18" ht="12">
      <c r="A123" s="23">
        <v>6625</v>
      </c>
      <c r="B123" s="23">
        <v>6625</v>
      </c>
      <c r="C123" s="3" t="s">
        <v>114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0</v>
      </c>
      <c r="O123" s="22">
        <f t="shared" si="36"/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6630</v>
      </c>
      <c r="B124" s="23">
        <v>6630</v>
      </c>
      <c r="C124" s="3" t="s">
        <v>115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 t="shared" si="34"/>
        <v>0</v>
      </c>
      <c r="J124" s="22">
        <v>0</v>
      </c>
      <c r="K124" s="22">
        <v>0</v>
      </c>
      <c r="L124" s="22">
        <f t="shared" si="35"/>
        <v>0</v>
      </c>
      <c r="M124" s="22">
        <v>0</v>
      </c>
      <c r="N124" s="22">
        <v>0</v>
      </c>
      <c r="O124" s="22">
        <f t="shared" si="36"/>
        <v>0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6700</v>
      </c>
      <c r="B125" s="23">
        <v>6700</v>
      </c>
      <c r="C125" s="3" t="s">
        <v>116</v>
      </c>
      <c r="D125" s="22">
        <v>0</v>
      </c>
      <c r="E125" s="22">
        <v>0</v>
      </c>
      <c r="F125" s="22">
        <f t="shared" si="33"/>
        <v>0</v>
      </c>
      <c r="G125" s="22">
        <v>0</v>
      </c>
      <c r="H125" s="22">
        <v>0</v>
      </c>
      <c r="I125" s="22">
        <f t="shared" si="34"/>
        <v>0</v>
      </c>
      <c r="J125" s="22">
        <v>0</v>
      </c>
      <c r="K125" s="22">
        <v>0</v>
      </c>
      <c r="L125" s="22">
        <f t="shared" si="35"/>
        <v>0</v>
      </c>
      <c r="M125" s="22">
        <v>0</v>
      </c>
      <c r="N125" s="22">
        <v>0</v>
      </c>
      <c r="O125" s="22">
        <f t="shared" si="36"/>
        <v>0</v>
      </c>
      <c r="P125" s="22">
        <v>0</v>
      </c>
      <c r="Q125" s="38" t="e">
        <f>M125-#REF!</f>
        <v>#REF!</v>
      </c>
      <c r="R125" s="55">
        <v>0</v>
      </c>
    </row>
    <row r="126" spans="1:18" ht="12">
      <c r="A126" s="23">
        <v>6710</v>
      </c>
      <c r="B126" s="23">
        <v>6710</v>
      </c>
      <c r="C126" s="3" t="s">
        <v>117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 t="shared" si="34"/>
        <v>0</v>
      </c>
      <c r="J126" s="22">
        <v>0</v>
      </c>
      <c r="K126" s="22">
        <v>0</v>
      </c>
      <c r="L126" s="22">
        <f t="shared" si="35"/>
        <v>0</v>
      </c>
      <c r="M126" s="22">
        <v>0</v>
      </c>
      <c r="N126" s="22">
        <v>0</v>
      </c>
      <c r="O126" s="22">
        <f t="shared" si="36"/>
        <v>0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6790</v>
      </c>
      <c r="B127" s="23">
        <v>6790</v>
      </c>
      <c r="C127" s="3" t="s">
        <v>118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</row>
    <row r="128" spans="1:18" ht="12">
      <c r="A128" s="23">
        <v>6800</v>
      </c>
      <c r="B128" s="23">
        <v>6800</v>
      </c>
      <c r="C128" s="3" t="s">
        <v>119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6815</v>
      </c>
      <c r="B129" s="23">
        <v>6815</v>
      </c>
      <c r="C129" s="3" t="s">
        <v>120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6820</v>
      </c>
      <c r="B130" s="23">
        <v>6820</v>
      </c>
      <c r="C130" s="3" t="s">
        <v>121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6860</v>
      </c>
      <c r="B131" s="23">
        <v>6860</v>
      </c>
      <c r="C131" s="3" t="s">
        <v>122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0</v>
      </c>
      <c r="N131" s="22">
        <v>0</v>
      </c>
      <c r="O131" s="22">
        <f t="shared" si="36"/>
        <v>0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6900</v>
      </c>
      <c r="B132" s="23">
        <v>6900</v>
      </c>
      <c r="C132" s="3" t="s">
        <v>123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6920</v>
      </c>
      <c r="B133" s="23">
        <v>6920</v>
      </c>
      <c r="C133" s="3" t="s">
        <v>124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0</v>
      </c>
      <c r="O133" s="22">
        <f t="shared" si="36"/>
        <v>0</v>
      </c>
      <c r="P133" s="22">
        <v>0</v>
      </c>
      <c r="Q133" s="38" t="e">
        <f>M133-#REF!</f>
        <v>#REF!</v>
      </c>
      <c r="R133" s="55">
        <v>0</v>
      </c>
    </row>
    <row r="134" spans="1:18" ht="12">
      <c r="A134" s="23">
        <v>6930</v>
      </c>
      <c r="B134" s="23">
        <v>6930</v>
      </c>
      <c r="C134" s="3" t="s">
        <v>125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0</v>
      </c>
      <c r="O134" s="22">
        <f t="shared" si="36"/>
        <v>0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6940</v>
      </c>
      <c r="B135" s="23">
        <v>6940</v>
      </c>
      <c r="C135" s="3" t="s">
        <v>126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7140</v>
      </c>
      <c r="B136" s="23">
        <v>7140</v>
      </c>
      <c r="C136" s="3" t="s">
        <v>128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7320</v>
      </c>
      <c r="B137" s="23">
        <v>7320</v>
      </c>
      <c r="C137" s="3" t="s">
        <v>129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7430</v>
      </c>
      <c r="B138" s="23">
        <v>7430</v>
      </c>
      <c r="C138" s="3" t="s">
        <v>131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7500</v>
      </c>
      <c r="B139" s="23">
        <v>7500</v>
      </c>
      <c r="C139" s="3" t="s">
        <v>132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7601</v>
      </c>
      <c r="B140" s="23">
        <v>7601</v>
      </c>
      <c r="C140" s="3" t="s">
        <v>133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7740</v>
      </c>
      <c r="B141" s="23">
        <v>7740</v>
      </c>
      <c r="C141" s="3" t="s">
        <v>134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7770</v>
      </c>
      <c r="B142" s="23">
        <v>7770</v>
      </c>
      <c r="C142" s="3" t="s">
        <v>135</v>
      </c>
      <c r="D142" s="22">
        <v>1.5</v>
      </c>
      <c r="E142" s="22">
        <v>0</v>
      </c>
      <c r="F142" s="22">
        <f t="shared" si="33"/>
        <v>-1.5</v>
      </c>
      <c r="G142" s="22">
        <v>3</v>
      </c>
      <c r="H142" s="22">
        <v>0</v>
      </c>
      <c r="I142" s="22">
        <f t="shared" si="34"/>
        <v>3</v>
      </c>
      <c r="J142" s="22">
        <v>3</v>
      </c>
      <c r="K142" s="22">
        <v>0</v>
      </c>
      <c r="L142" s="22">
        <f t="shared" si="35"/>
        <v>3</v>
      </c>
      <c r="M142" s="22">
        <v>3</v>
      </c>
      <c r="N142" s="22">
        <v>0</v>
      </c>
      <c r="O142" s="22">
        <f t="shared" si="36"/>
        <v>3</v>
      </c>
      <c r="P142" s="22">
        <v>0</v>
      </c>
      <c r="Q142" s="38" t="e">
        <f>M142-#REF!</f>
        <v>#REF!</v>
      </c>
      <c r="R142" s="55">
        <v>3.5</v>
      </c>
    </row>
    <row r="143" spans="1:18" ht="12">
      <c r="A143" s="23">
        <v>7780</v>
      </c>
      <c r="B143" s="23">
        <v>7780</v>
      </c>
      <c r="C143" s="3" t="s">
        <v>136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7790</v>
      </c>
      <c r="B144" s="23">
        <v>7790</v>
      </c>
      <c r="C144" s="3" t="s">
        <v>137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 t="e">
        <f>M144-#REF!</f>
        <v>#REF!</v>
      </c>
      <c r="R144" s="55">
        <v>0</v>
      </c>
    </row>
    <row r="145" spans="1:18" ht="12">
      <c r="A145" s="23">
        <v>7791</v>
      </c>
      <c r="B145" s="23">
        <v>7791</v>
      </c>
      <c r="C145" s="3" t="s">
        <v>153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>G145-H145</f>
        <v>0</v>
      </c>
      <c r="J145" s="22">
        <v>0</v>
      </c>
      <c r="K145" s="22">
        <v>0</v>
      </c>
      <c r="L145" s="22">
        <f>J145-K145</f>
        <v>0</v>
      </c>
      <c r="M145" s="22">
        <v>0</v>
      </c>
      <c r="N145" s="22">
        <v>0</v>
      </c>
      <c r="O145" s="22">
        <f>M145-N145</f>
        <v>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7795</v>
      </c>
      <c r="B146" s="23">
        <v>7795</v>
      </c>
      <c r="C146" s="3" t="s">
        <v>157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>G146-H146</f>
        <v>0</v>
      </c>
      <c r="J146" s="22">
        <v>0</v>
      </c>
      <c r="K146" s="22">
        <v>0</v>
      </c>
      <c r="L146" s="22">
        <f>J146-K146</f>
        <v>0</v>
      </c>
      <c r="M146" s="22">
        <v>0</v>
      </c>
      <c r="N146" s="22">
        <v>0</v>
      </c>
      <c r="O146" s="22">
        <f>M146-N146</f>
        <v>0</v>
      </c>
      <c r="P146" s="22">
        <v>0</v>
      </c>
      <c r="Q146" s="38" t="e">
        <f>M146-#REF!</f>
        <v>#REF!</v>
      </c>
      <c r="R146" s="55">
        <v>0</v>
      </c>
    </row>
    <row r="147" spans="1:18" ht="12">
      <c r="A147" s="23">
        <v>7796</v>
      </c>
      <c r="B147" s="23">
        <v>7796</v>
      </c>
      <c r="C147" s="3" t="s">
        <v>158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>G147-H147</f>
        <v>0</v>
      </c>
      <c r="J147" s="22">
        <v>0</v>
      </c>
      <c r="K147" s="22">
        <v>0</v>
      </c>
      <c r="L147" s="22">
        <f>J147-K147</f>
        <v>0</v>
      </c>
      <c r="M147" s="22">
        <v>0</v>
      </c>
      <c r="N147" s="22">
        <v>0</v>
      </c>
      <c r="O147" s="22">
        <f>M147-N147</f>
        <v>0</v>
      </c>
      <c r="P147" s="22">
        <v>0</v>
      </c>
      <c r="Q147" s="38"/>
      <c r="R147" s="55">
        <v>0</v>
      </c>
    </row>
    <row r="148" spans="1:18" ht="12">
      <c r="A148" s="23">
        <v>7797</v>
      </c>
      <c r="B148" s="23">
        <v>7797</v>
      </c>
      <c r="C148" s="3" t="s">
        <v>159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>G148-H148</f>
        <v>0</v>
      </c>
      <c r="J148" s="22">
        <v>0</v>
      </c>
      <c r="K148" s="22">
        <v>0</v>
      </c>
      <c r="L148" s="22">
        <f>J148-K148</f>
        <v>0</v>
      </c>
      <c r="M148" s="22">
        <v>6</v>
      </c>
      <c r="N148" s="22">
        <v>0</v>
      </c>
      <c r="O148" s="22">
        <f>M148-N148</f>
        <v>6</v>
      </c>
      <c r="P148" s="22">
        <v>0</v>
      </c>
      <c r="Q148" s="38"/>
      <c r="R148" s="55">
        <v>0</v>
      </c>
    </row>
    <row r="149" spans="1:18" ht="12">
      <c r="A149" s="23">
        <v>7798</v>
      </c>
      <c r="B149" s="23">
        <v>7798</v>
      </c>
      <c r="C149" s="3" t="s">
        <v>176</v>
      </c>
      <c r="D149" s="22">
        <v>0</v>
      </c>
      <c r="E149" s="22">
        <v>0</v>
      </c>
      <c r="F149" s="22">
        <f>+E149-D149</f>
        <v>0</v>
      </c>
      <c r="G149" s="22">
        <v>0</v>
      </c>
      <c r="H149" s="22">
        <v>0</v>
      </c>
      <c r="I149" s="22">
        <f>G149-H149</f>
        <v>0</v>
      </c>
      <c r="J149" s="22">
        <v>0</v>
      </c>
      <c r="K149" s="22">
        <v>0</v>
      </c>
      <c r="L149" s="22">
        <f>J149-K149</f>
        <v>0</v>
      </c>
      <c r="M149" s="22">
        <v>0</v>
      </c>
      <c r="N149" s="22">
        <v>0</v>
      </c>
      <c r="O149" s="22">
        <f>M149-N149</f>
        <v>0</v>
      </c>
      <c r="P149" s="22">
        <v>0</v>
      </c>
      <c r="Q149" s="38"/>
      <c r="R149" s="55">
        <v>0</v>
      </c>
    </row>
    <row r="150" spans="1:18" ht="12">
      <c r="A150" s="23">
        <v>7830</v>
      </c>
      <c r="B150" s="23">
        <v>7830</v>
      </c>
      <c r="C150" s="3" t="s">
        <v>138</v>
      </c>
      <c r="D150" s="22">
        <v>0</v>
      </c>
      <c r="E150" s="22">
        <v>0</v>
      </c>
      <c r="F150" s="22">
        <f t="shared" si="33"/>
        <v>0</v>
      </c>
      <c r="G150" s="22">
        <v>0</v>
      </c>
      <c r="H150" s="22">
        <v>0</v>
      </c>
      <c r="I150" s="22">
        <f t="shared" si="34"/>
        <v>0</v>
      </c>
      <c r="J150" s="22">
        <v>0</v>
      </c>
      <c r="K150" s="22">
        <v>0</v>
      </c>
      <c r="L150" s="22">
        <f t="shared" si="35"/>
        <v>0</v>
      </c>
      <c r="M150" s="22">
        <v>0</v>
      </c>
      <c r="N150" s="22">
        <v>0</v>
      </c>
      <c r="O150" s="22">
        <f t="shared" si="36"/>
        <v>0</v>
      </c>
      <c r="P150" s="22">
        <v>0</v>
      </c>
      <c r="Q150" s="38" t="e">
        <f>M150-#REF!</f>
        <v>#REF!</v>
      </c>
      <c r="R150" s="55">
        <v>0</v>
      </c>
    </row>
    <row r="151" spans="1:18" ht="12">
      <c r="A151" s="23">
        <v>7990</v>
      </c>
      <c r="B151" s="23">
        <v>7990</v>
      </c>
      <c r="C151" s="3" t="s">
        <v>139</v>
      </c>
      <c r="D151" s="22">
        <v>0</v>
      </c>
      <c r="E151" s="22">
        <v>0</v>
      </c>
      <c r="F151" s="22">
        <f t="shared" si="33"/>
        <v>0</v>
      </c>
      <c r="G151" s="22">
        <v>0</v>
      </c>
      <c r="H151" s="22">
        <v>0</v>
      </c>
      <c r="I151" s="22">
        <f t="shared" si="34"/>
        <v>0</v>
      </c>
      <c r="J151" s="22">
        <v>0</v>
      </c>
      <c r="K151" s="22">
        <v>0</v>
      </c>
      <c r="L151" s="22">
        <f t="shared" si="35"/>
        <v>0</v>
      </c>
      <c r="M151" s="22">
        <v>0</v>
      </c>
      <c r="N151" s="22">
        <v>0</v>
      </c>
      <c r="O151" s="22">
        <f t="shared" si="36"/>
        <v>0</v>
      </c>
      <c r="P151" s="22">
        <v>0</v>
      </c>
      <c r="Q151" s="38" t="e">
        <f>M151-#REF!</f>
        <v>#REF!</v>
      </c>
      <c r="R151" s="55">
        <v>0</v>
      </c>
    </row>
    <row r="152" spans="1:18" ht="12">
      <c r="A152" s="23"/>
      <c r="B152" s="23"/>
      <c r="C152" s="3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38"/>
      <c r="R152" s="55"/>
    </row>
    <row r="153" spans="1:18" ht="12.75">
      <c r="A153" s="19"/>
      <c r="B153" s="19"/>
      <c r="C153" s="14" t="s">
        <v>9</v>
      </c>
      <c r="D153" s="15">
        <f aca="true" t="shared" si="37" ref="D153:P153">SUM(D116:D152)</f>
        <v>1.5</v>
      </c>
      <c r="E153" s="15">
        <f t="shared" si="37"/>
        <v>0</v>
      </c>
      <c r="F153" s="15">
        <f t="shared" si="37"/>
        <v>-1.5</v>
      </c>
      <c r="G153" s="15">
        <f t="shared" si="37"/>
        <v>3</v>
      </c>
      <c r="H153" s="15">
        <f t="shared" si="37"/>
        <v>0</v>
      </c>
      <c r="I153" s="15">
        <f t="shared" si="37"/>
        <v>3</v>
      </c>
      <c r="J153" s="15">
        <f t="shared" si="37"/>
        <v>3</v>
      </c>
      <c r="K153" s="15">
        <f t="shared" si="37"/>
        <v>0</v>
      </c>
      <c r="L153" s="15">
        <f t="shared" si="37"/>
        <v>3</v>
      </c>
      <c r="M153" s="15">
        <f t="shared" si="37"/>
        <v>9</v>
      </c>
      <c r="N153" s="15">
        <f t="shared" si="37"/>
        <v>0</v>
      </c>
      <c r="O153" s="15">
        <f t="shared" si="37"/>
        <v>9</v>
      </c>
      <c r="P153" s="15">
        <f t="shared" si="37"/>
        <v>0</v>
      </c>
      <c r="Q153" s="39" t="e">
        <f>M153-#REF!</f>
        <v>#REF!</v>
      </c>
      <c r="R153" s="56">
        <f>SUM(R116:R152)</f>
        <v>3.5</v>
      </c>
    </row>
    <row r="154" spans="1:18" ht="12.75">
      <c r="A154" s="19"/>
      <c r="B154" s="19"/>
      <c r="C154" s="14"/>
      <c r="D154" s="22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38"/>
      <c r="R154" s="56"/>
    </row>
    <row r="155" spans="1:18" ht="12">
      <c r="A155" s="23">
        <v>6000</v>
      </c>
      <c r="B155" s="23">
        <v>6000</v>
      </c>
      <c r="C155" s="3" t="s">
        <v>140</v>
      </c>
      <c r="D155" s="22">
        <v>0</v>
      </c>
      <c r="E155" s="22">
        <v>0</v>
      </c>
      <c r="F155" s="22">
        <f>+E155-D155</f>
        <v>0</v>
      </c>
      <c r="G155" s="22">
        <v>0</v>
      </c>
      <c r="H155" s="22">
        <v>0</v>
      </c>
      <c r="I155" s="22">
        <f>G155-H155</f>
        <v>0</v>
      </c>
      <c r="J155" s="22">
        <v>0</v>
      </c>
      <c r="K155" s="22">
        <v>0</v>
      </c>
      <c r="L155" s="22">
        <f>J155-K155</f>
        <v>0</v>
      </c>
      <c r="M155" s="22">
        <v>0</v>
      </c>
      <c r="N155" s="22">
        <v>0</v>
      </c>
      <c r="O155" s="22">
        <f>M155-N155</f>
        <v>0</v>
      </c>
      <c r="P155" s="22">
        <v>0</v>
      </c>
      <c r="Q155" s="38" t="e">
        <f>M155-#REF!</f>
        <v>#REF!</v>
      </c>
      <c r="R155" s="55">
        <v>0</v>
      </c>
    </row>
    <row r="156" spans="1:18" ht="12">
      <c r="A156" s="23">
        <v>6010</v>
      </c>
      <c r="B156" s="23">
        <v>6010</v>
      </c>
      <c r="C156" s="3" t="s">
        <v>141</v>
      </c>
      <c r="D156" s="22">
        <v>0</v>
      </c>
      <c r="E156" s="22">
        <v>0</v>
      </c>
      <c r="F156" s="22">
        <f>+E156-D156</f>
        <v>0</v>
      </c>
      <c r="G156" s="22">
        <v>0</v>
      </c>
      <c r="H156" s="22">
        <v>0</v>
      </c>
      <c r="I156" s="22">
        <f>G156-H156</f>
        <v>0</v>
      </c>
      <c r="J156" s="22">
        <v>0</v>
      </c>
      <c r="K156" s="22">
        <v>0</v>
      </c>
      <c r="L156" s="22">
        <f>J156-K156</f>
        <v>0</v>
      </c>
      <c r="M156" s="22">
        <v>0</v>
      </c>
      <c r="N156" s="22">
        <v>0</v>
      </c>
      <c r="O156" s="22">
        <f>M156-N156</f>
        <v>0</v>
      </c>
      <c r="P156" s="22">
        <v>0</v>
      </c>
      <c r="Q156" s="38" t="e">
        <f>M156-#REF!</f>
        <v>#REF!</v>
      </c>
      <c r="R156" s="55">
        <v>0</v>
      </c>
    </row>
    <row r="157" spans="1:18" ht="12.75">
      <c r="A157" s="19"/>
      <c r="B157" s="19"/>
      <c r="C157" s="14" t="s">
        <v>16</v>
      </c>
      <c r="D157" s="15">
        <f>SUM(D155:D156)</f>
        <v>0</v>
      </c>
      <c r="E157" s="15">
        <f aca="true" t="shared" si="38" ref="E157:P157">SUM(E155:E156)</f>
        <v>0</v>
      </c>
      <c r="F157" s="15">
        <f t="shared" si="38"/>
        <v>0</v>
      </c>
      <c r="G157" s="15">
        <f t="shared" si="38"/>
        <v>0</v>
      </c>
      <c r="H157" s="15">
        <f t="shared" si="38"/>
        <v>0</v>
      </c>
      <c r="I157" s="15">
        <f t="shared" si="38"/>
        <v>0</v>
      </c>
      <c r="J157" s="15">
        <f t="shared" si="38"/>
        <v>0</v>
      </c>
      <c r="K157" s="15">
        <f t="shared" si="38"/>
        <v>0</v>
      </c>
      <c r="L157" s="15">
        <f t="shared" si="38"/>
        <v>0</v>
      </c>
      <c r="M157" s="15">
        <f t="shared" si="38"/>
        <v>0</v>
      </c>
      <c r="N157" s="15">
        <f t="shared" si="38"/>
        <v>0</v>
      </c>
      <c r="O157" s="15">
        <f t="shared" si="38"/>
        <v>0</v>
      </c>
      <c r="P157" s="15">
        <f t="shared" si="38"/>
        <v>0</v>
      </c>
      <c r="Q157" s="38" t="e">
        <f>M157-#REF!</f>
        <v>#REF!</v>
      </c>
      <c r="R157" s="56">
        <f>SUM(R155:R156)</f>
        <v>0</v>
      </c>
    </row>
    <row r="158" spans="1:18" ht="12">
      <c r="A158" s="23"/>
      <c r="B158" s="23"/>
      <c r="C158" s="3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38"/>
      <c r="R158" s="55"/>
    </row>
    <row r="159" spans="1:18" ht="13.5" customHeight="1">
      <c r="A159" s="19"/>
      <c r="B159" s="19"/>
      <c r="C159" s="14" t="s">
        <v>5</v>
      </c>
      <c r="D159" s="15">
        <f>D66-D89-D114-D153-D157</f>
        <v>3786</v>
      </c>
      <c r="E159" s="15">
        <f>E66-E89-E114-E153-E157</f>
        <v>-27400</v>
      </c>
      <c r="F159" s="15">
        <f>F66+F89+F114+F153+F157</f>
        <v>31186</v>
      </c>
      <c r="G159" s="15">
        <f aca="true" t="shared" si="39" ref="G159:P159">G66-G89-G114-G153-G157</f>
        <v>-44515.3</v>
      </c>
      <c r="H159" s="15">
        <f t="shared" si="39"/>
        <v>-32400</v>
      </c>
      <c r="I159" s="15">
        <f t="shared" si="39"/>
        <v>-12115.3</v>
      </c>
      <c r="J159" s="15">
        <f t="shared" si="39"/>
        <v>-15263.300000000003</v>
      </c>
      <c r="K159" s="15">
        <f t="shared" si="39"/>
        <v>-13187</v>
      </c>
      <c r="L159" s="15">
        <f t="shared" si="39"/>
        <v>-2076.2999999999993</v>
      </c>
      <c r="M159" s="15">
        <f t="shared" si="39"/>
        <v>-13833.300000000003</v>
      </c>
      <c r="N159" s="15">
        <f t="shared" si="39"/>
        <v>613</v>
      </c>
      <c r="O159" s="15">
        <f t="shared" si="39"/>
        <v>-14446.3</v>
      </c>
      <c r="P159" s="15">
        <f t="shared" si="39"/>
        <v>613</v>
      </c>
      <c r="Q159" s="39" t="e">
        <f>M159-#REF!</f>
        <v>#REF!</v>
      </c>
      <c r="R159" s="56">
        <f>R66-R89-R114-R153-R157</f>
        <v>32388.559999999998</v>
      </c>
    </row>
    <row r="160" spans="1:18" ht="13.5" customHeight="1">
      <c r="A160" s="23"/>
      <c r="B160" s="23"/>
      <c r="C160" s="3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38"/>
      <c r="R160" s="55"/>
    </row>
    <row r="161" spans="1:18" ht="13.5" customHeight="1">
      <c r="A161" s="23">
        <v>8050</v>
      </c>
      <c r="B161" s="23">
        <v>8050</v>
      </c>
      <c r="C161" s="3" t="s">
        <v>11</v>
      </c>
      <c r="D161" s="22">
        <v>0</v>
      </c>
      <c r="E161" s="22">
        <v>0</v>
      </c>
      <c r="F161" s="22">
        <f>+E161-D161</f>
        <v>0</v>
      </c>
      <c r="G161" s="22">
        <v>0</v>
      </c>
      <c r="H161" s="22">
        <v>0</v>
      </c>
      <c r="I161" s="22">
        <f>G161-H161</f>
        <v>0</v>
      </c>
      <c r="J161" s="22">
        <v>0</v>
      </c>
      <c r="K161" s="22">
        <v>0</v>
      </c>
      <c r="L161" s="22">
        <f>J161-K161</f>
        <v>0</v>
      </c>
      <c r="M161" s="22">
        <v>0</v>
      </c>
      <c r="N161" s="22">
        <v>0</v>
      </c>
      <c r="O161" s="22">
        <f>M161-N161</f>
        <v>0</v>
      </c>
      <c r="P161" s="22">
        <v>0</v>
      </c>
      <c r="Q161" s="38" t="e">
        <f>M161-#REF!</f>
        <v>#REF!</v>
      </c>
      <c r="R161" s="55">
        <v>0</v>
      </c>
    </row>
    <row r="162" spans="1:18" ht="13.5" customHeight="1">
      <c r="A162" s="23">
        <v>8070</v>
      </c>
      <c r="B162" s="23">
        <v>8070</v>
      </c>
      <c r="C162" s="3" t="s">
        <v>35</v>
      </c>
      <c r="D162" s="22">
        <v>0</v>
      </c>
      <c r="E162" s="22">
        <v>0</v>
      </c>
      <c r="F162" s="22">
        <f>+E162-D162</f>
        <v>0</v>
      </c>
      <c r="G162" s="22">
        <v>0</v>
      </c>
      <c r="H162" s="22">
        <v>0</v>
      </c>
      <c r="I162" s="22">
        <f>G162-H162</f>
        <v>0</v>
      </c>
      <c r="J162" s="22">
        <v>0</v>
      </c>
      <c r="K162" s="22">
        <v>0</v>
      </c>
      <c r="L162" s="22">
        <f>J162-K162</f>
        <v>0</v>
      </c>
      <c r="M162" s="22">
        <v>0</v>
      </c>
      <c r="N162" s="22">
        <v>0</v>
      </c>
      <c r="O162" s="22">
        <f>M162-N162</f>
        <v>0</v>
      </c>
      <c r="P162" s="22">
        <v>0</v>
      </c>
      <c r="Q162" s="38" t="e">
        <f>M162-#REF!</f>
        <v>#REF!</v>
      </c>
      <c r="R162" s="55">
        <v>0</v>
      </c>
    </row>
    <row r="163" spans="1:18" ht="13.5" customHeight="1">
      <c r="A163" s="23">
        <v>8150</v>
      </c>
      <c r="B163" s="23">
        <v>8150</v>
      </c>
      <c r="C163" s="3" t="s">
        <v>142</v>
      </c>
      <c r="D163" s="22">
        <v>0</v>
      </c>
      <c r="E163" s="22">
        <v>0</v>
      </c>
      <c r="F163" s="22">
        <f>+E163-D163</f>
        <v>0</v>
      </c>
      <c r="G163" s="22">
        <v>0</v>
      </c>
      <c r="H163" s="22">
        <v>0</v>
      </c>
      <c r="I163" s="22">
        <f>G163-H163</f>
        <v>0</v>
      </c>
      <c r="J163" s="22">
        <v>0</v>
      </c>
      <c r="K163" s="22">
        <v>0</v>
      </c>
      <c r="L163" s="22">
        <f>J163-K163</f>
        <v>0</v>
      </c>
      <c r="M163" s="22">
        <v>0</v>
      </c>
      <c r="N163" s="22">
        <v>0</v>
      </c>
      <c r="O163" s="22">
        <f>M163-N163</f>
        <v>0</v>
      </c>
      <c r="P163" s="22">
        <v>0</v>
      </c>
      <c r="Q163" s="38" t="e">
        <f>M163-#REF!</f>
        <v>#REF!</v>
      </c>
      <c r="R163" s="55">
        <v>0</v>
      </c>
    </row>
    <row r="164" spans="1:18" ht="13.5" customHeight="1">
      <c r="A164" s="19"/>
      <c r="B164" s="19"/>
      <c r="C164" s="14" t="s">
        <v>24</v>
      </c>
      <c r="D164" s="15">
        <f>SUM(D161:D163)</f>
        <v>0</v>
      </c>
      <c r="E164" s="15">
        <f aca="true" t="shared" si="40" ref="E164:P164">SUM(E161:E163)</f>
        <v>0</v>
      </c>
      <c r="F164" s="15">
        <f t="shared" si="40"/>
        <v>0</v>
      </c>
      <c r="G164" s="15">
        <f t="shared" si="40"/>
        <v>0</v>
      </c>
      <c r="H164" s="15">
        <f t="shared" si="40"/>
        <v>0</v>
      </c>
      <c r="I164" s="15">
        <f t="shared" si="40"/>
        <v>0</v>
      </c>
      <c r="J164" s="15">
        <f t="shared" si="40"/>
        <v>0</v>
      </c>
      <c r="K164" s="15">
        <f t="shared" si="40"/>
        <v>0</v>
      </c>
      <c r="L164" s="15">
        <f t="shared" si="40"/>
        <v>0</v>
      </c>
      <c r="M164" s="15">
        <f t="shared" si="40"/>
        <v>0</v>
      </c>
      <c r="N164" s="15">
        <f t="shared" si="40"/>
        <v>0</v>
      </c>
      <c r="O164" s="15">
        <f t="shared" si="40"/>
        <v>0</v>
      </c>
      <c r="P164" s="15">
        <f t="shared" si="40"/>
        <v>0</v>
      </c>
      <c r="Q164" s="38" t="e">
        <f>M164-#REF!</f>
        <v>#REF!</v>
      </c>
      <c r="R164" s="56">
        <f>SUM(R161:R163)</f>
        <v>0</v>
      </c>
    </row>
    <row r="165" spans="1:18" ht="12">
      <c r="A165" s="23"/>
      <c r="B165" s="23"/>
      <c r="C165" s="3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38"/>
      <c r="R165" s="55"/>
    </row>
    <row r="166" spans="1:18" ht="12.75">
      <c r="A166" s="19"/>
      <c r="B166" s="19"/>
      <c r="C166" s="16" t="s">
        <v>14</v>
      </c>
      <c r="D166" s="17">
        <f>D159-D164</f>
        <v>3786</v>
      </c>
      <c r="E166" s="17">
        <f aca="true" t="shared" si="41" ref="E166:P166">E159-E164</f>
        <v>-27400</v>
      </c>
      <c r="F166" s="17">
        <f>F159+F164</f>
        <v>31186</v>
      </c>
      <c r="G166" s="17">
        <f t="shared" si="41"/>
        <v>-44515.3</v>
      </c>
      <c r="H166" s="17">
        <f t="shared" si="41"/>
        <v>-32400</v>
      </c>
      <c r="I166" s="17">
        <f t="shared" si="41"/>
        <v>-12115.3</v>
      </c>
      <c r="J166" s="17">
        <f t="shared" si="41"/>
        <v>-15263.300000000003</v>
      </c>
      <c r="K166" s="17">
        <f t="shared" si="41"/>
        <v>-13187</v>
      </c>
      <c r="L166" s="17">
        <f t="shared" si="41"/>
        <v>-2076.2999999999993</v>
      </c>
      <c r="M166" s="17">
        <f t="shared" si="41"/>
        <v>-13833.300000000003</v>
      </c>
      <c r="N166" s="17">
        <f t="shared" si="41"/>
        <v>613</v>
      </c>
      <c r="O166" s="17">
        <f t="shared" si="41"/>
        <v>-14446.3</v>
      </c>
      <c r="P166" s="17">
        <f t="shared" si="41"/>
        <v>613</v>
      </c>
      <c r="Q166" s="40" t="e">
        <f>M166-#REF!</f>
        <v>#REF!</v>
      </c>
      <c r="R166" s="58">
        <f>R159-R164</f>
        <v>32388.559999999998</v>
      </c>
    </row>
    <row r="167" spans="5:18" ht="15.75" customHeight="1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261</v>
      </c>
      <c r="C1" s="1" t="s">
        <v>18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 aca="true" t="shared" si="0" ref="D3:P3">+D31-D170</f>
        <v>2.9103830456733704E-11</v>
      </c>
      <c r="E3" s="51">
        <f t="shared" si="0"/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2.9103830456733704E-11</v>
      </c>
      <c r="K3" s="51">
        <f t="shared" si="0"/>
        <v>0</v>
      </c>
      <c r="L3" s="51">
        <f t="shared" si="0"/>
        <v>0</v>
      </c>
      <c r="M3" s="51">
        <f t="shared" si="0"/>
        <v>-1.7462298274040222E-10</v>
      </c>
      <c r="N3" s="51">
        <f t="shared" si="0"/>
        <v>0</v>
      </c>
      <c r="O3" s="51">
        <f t="shared" si="0"/>
        <v>-1.3096723705530167E-10</v>
      </c>
      <c r="P3" s="51">
        <f t="shared" si="0"/>
        <v>0</v>
      </c>
      <c r="R3" s="51">
        <f>+R31-R170</f>
        <v>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202201</v>
      </c>
      <c r="E5" s="43">
        <f>Totalt!E5</f>
        <v>202201</v>
      </c>
      <c r="F5" s="43">
        <f>Totalt!F5</f>
        <v>0</v>
      </c>
      <c r="G5" s="43">
        <f>Totalt!G5</f>
        <v>202201</v>
      </c>
      <c r="H5" s="43">
        <f>+Totalt!H5</f>
        <v>202201</v>
      </c>
      <c r="I5" s="43">
        <f>Totalt!I5</f>
        <v>0</v>
      </c>
      <c r="J5" s="43">
        <f>Totalt!J5</f>
        <v>202201</v>
      </c>
      <c r="K5" s="43">
        <f>Totalt!K5</f>
        <v>202201</v>
      </c>
      <c r="L5" s="43">
        <f>Totalt!L5</f>
        <v>0</v>
      </c>
      <c r="M5" s="43">
        <f>Totalt!M5</f>
        <v>202201</v>
      </c>
      <c r="N5" s="43">
        <f>Totalt!N5</f>
        <v>202201</v>
      </c>
      <c r="O5" s="43">
        <f>Totalt!O5</f>
        <v>0</v>
      </c>
      <c r="P5" s="43">
        <f>Totalt!P5</f>
        <v>202201</v>
      </c>
      <c r="Q5" s="42"/>
      <c r="R5" s="43">
        <f>+Totalt!R5</f>
        <v>202101</v>
      </c>
    </row>
    <row r="6" spans="1:18" s="44" customFormat="1" ht="11.25">
      <c r="A6" s="42"/>
      <c r="B6" s="42"/>
      <c r="C6" s="43"/>
      <c r="D6" s="43">
        <f>'HS'!D6</f>
        <v>202203</v>
      </c>
      <c r="E6" s="43">
        <f>'HS'!E6</f>
        <v>202203</v>
      </c>
      <c r="F6" s="43">
        <f>'HS'!F6</f>
        <v>0</v>
      </c>
      <c r="G6" s="43">
        <f>'HS'!G6</f>
        <v>202206</v>
      </c>
      <c r="H6" s="43">
        <f>'HS'!H6</f>
        <v>202206</v>
      </c>
      <c r="I6" s="43">
        <f>'HS'!I6</f>
        <v>0</v>
      </c>
      <c r="J6" s="43">
        <f>'HS'!J6</f>
        <v>202209</v>
      </c>
      <c r="K6" s="43">
        <f>'HS'!K6</f>
        <v>202209</v>
      </c>
      <c r="L6" s="43">
        <f>'HS'!L6</f>
        <v>0</v>
      </c>
      <c r="M6" s="43">
        <f>'HS'!M6</f>
        <v>202212</v>
      </c>
      <c r="N6" s="43">
        <f>'HS'!N6</f>
        <v>202212</v>
      </c>
      <c r="O6" s="43">
        <f>'HS'!O6</f>
        <v>0</v>
      </c>
      <c r="P6" s="43">
        <f>'HS'!P6</f>
        <v>202212</v>
      </c>
      <c r="Q6" s="42"/>
      <c r="R6" s="43">
        <f>+Totalt!R6</f>
        <v>202112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f>+'HS'!P8</f>
        <v>2022</v>
      </c>
      <c r="Q8" s="11" t="s">
        <v>61</v>
      </c>
      <c r="R8" s="53">
        <f>+'HS'!R8</f>
        <v>2021</v>
      </c>
    </row>
    <row r="9" spans="1:18" ht="12">
      <c r="A9" s="2">
        <v>321</v>
      </c>
      <c r="B9" s="2">
        <v>321</v>
      </c>
      <c r="C9" s="3" t="s">
        <v>37</v>
      </c>
      <c r="D9" s="21">
        <v>230446</v>
      </c>
      <c r="E9" s="21">
        <v>240867</v>
      </c>
      <c r="F9" s="21">
        <f aca="true" t="shared" si="1" ref="F9:F15">D9-E9</f>
        <v>-10421</v>
      </c>
      <c r="G9" s="21">
        <v>272096.01</v>
      </c>
      <c r="H9" s="21">
        <v>304067</v>
      </c>
      <c r="I9" s="21">
        <f aca="true" t="shared" si="2" ref="I9:I15">G9-H9</f>
        <v>-31970.98999999999</v>
      </c>
      <c r="J9" s="21">
        <v>286346.01</v>
      </c>
      <c r="K9" s="21">
        <v>311867</v>
      </c>
      <c r="L9" s="21">
        <f aca="true" t="shared" si="3" ref="L9:L15">J9-K9</f>
        <v>-25520.98999999999</v>
      </c>
      <c r="M9" s="21">
        <v>469255.01</v>
      </c>
      <c r="N9" s="21">
        <v>472445</v>
      </c>
      <c r="O9" s="21">
        <f aca="true" t="shared" si="4" ref="O9:O15">M9-N9</f>
        <v>-3189.9899999999907</v>
      </c>
      <c r="P9" s="21">
        <v>472445</v>
      </c>
      <c r="Q9" s="37" t="e">
        <f>M9-#REF!</f>
        <v>#REF!</v>
      </c>
      <c r="R9" s="54">
        <v>454834.64</v>
      </c>
    </row>
    <row r="10" spans="1:18" ht="12">
      <c r="A10" s="2">
        <v>322</v>
      </c>
      <c r="B10" s="2">
        <v>322</v>
      </c>
      <c r="C10" s="3" t="s">
        <v>38</v>
      </c>
      <c r="D10" s="22">
        <v>38852</v>
      </c>
      <c r="E10" s="22">
        <v>37500</v>
      </c>
      <c r="F10" s="22">
        <f t="shared" si="1"/>
        <v>1352</v>
      </c>
      <c r="G10" s="22">
        <v>38852</v>
      </c>
      <c r="H10" s="22">
        <v>37500</v>
      </c>
      <c r="I10" s="22">
        <f t="shared" si="2"/>
        <v>1352</v>
      </c>
      <c r="J10" s="22">
        <v>53852</v>
      </c>
      <c r="K10" s="22">
        <v>52500</v>
      </c>
      <c r="L10" s="22">
        <f t="shared" si="3"/>
        <v>1352</v>
      </c>
      <c r="M10" s="22">
        <v>91352</v>
      </c>
      <c r="N10" s="22">
        <v>90000</v>
      </c>
      <c r="O10" s="22">
        <f t="shared" si="4"/>
        <v>1352</v>
      </c>
      <c r="P10" s="22">
        <v>90000</v>
      </c>
      <c r="Q10" s="38" t="e">
        <f>M10-#REF!</f>
        <v>#REF!</v>
      </c>
      <c r="R10" s="55">
        <v>90000</v>
      </c>
    </row>
    <row r="11" spans="1:18" ht="12">
      <c r="A11" s="2">
        <v>323</v>
      </c>
      <c r="B11" s="2">
        <v>323</v>
      </c>
      <c r="C11" s="3" t="s">
        <v>39</v>
      </c>
      <c r="D11" s="22">
        <v>44869</v>
      </c>
      <c r="E11" s="22">
        <v>94000</v>
      </c>
      <c r="F11" s="22">
        <f t="shared" si="1"/>
        <v>-49131</v>
      </c>
      <c r="G11" s="22">
        <v>64869</v>
      </c>
      <c r="H11" s="22">
        <v>94000</v>
      </c>
      <c r="I11" s="22">
        <f t="shared" si="2"/>
        <v>-29131</v>
      </c>
      <c r="J11" s="22">
        <v>64739</v>
      </c>
      <c r="K11" s="22">
        <v>94000</v>
      </c>
      <c r="L11" s="22">
        <f t="shared" si="3"/>
        <v>-29261</v>
      </c>
      <c r="M11" s="22">
        <v>316462.7</v>
      </c>
      <c r="N11" s="22">
        <v>419000</v>
      </c>
      <c r="O11" s="22">
        <f t="shared" si="4"/>
        <v>-102537.29999999999</v>
      </c>
      <c r="P11" s="22">
        <v>419000</v>
      </c>
      <c r="Q11" s="38" t="e">
        <f>M11-#REF!</f>
        <v>#REF!</v>
      </c>
      <c r="R11" s="55">
        <v>325226</v>
      </c>
    </row>
    <row r="12" spans="1:18" ht="12">
      <c r="A12" s="2">
        <v>324</v>
      </c>
      <c r="B12" s="2">
        <v>324</v>
      </c>
      <c r="C12" s="3" t="s">
        <v>40</v>
      </c>
      <c r="D12" s="22">
        <v>919</v>
      </c>
      <c r="E12" s="22">
        <v>1500</v>
      </c>
      <c r="F12" s="22">
        <f t="shared" si="1"/>
        <v>-581</v>
      </c>
      <c r="G12" s="22">
        <v>1219</v>
      </c>
      <c r="H12" s="22">
        <v>2000</v>
      </c>
      <c r="I12" s="22">
        <f t="shared" si="2"/>
        <v>-781</v>
      </c>
      <c r="J12" s="22">
        <v>1389</v>
      </c>
      <c r="K12" s="22">
        <v>2500</v>
      </c>
      <c r="L12" s="22">
        <f t="shared" si="3"/>
        <v>-1111</v>
      </c>
      <c r="M12" s="22">
        <v>3159</v>
      </c>
      <c r="N12" s="22">
        <v>4000</v>
      </c>
      <c r="O12" s="22">
        <f t="shared" si="4"/>
        <v>-841</v>
      </c>
      <c r="P12" s="22">
        <v>4000</v>
      </c>
      <c r="Q12" s="38" t="e">
        <f>M12-#REF!</f>
        <v>#REF!</v>
      </c>
      <c r="R12" s="55">
        <v>12982</v>
      </c>
    </row>
    <row r="13" spans="1:18" ht="12">
      <c r="A13" s="2">
        <v>325</v>
      </c>
      <c r="B13" s="2">
        <v>325</v>
      </c>
      <c r="C13" s="3" t="s">
        <v>41</v>
      </c>
      <c r="D13" s="22">
        <v>16540.12</v>
      </c>
      <c r="E13" s="22">
        <v>0</v>
      </c>
      <c r="F13" s="22">
        <f t="shared" si="1"/>
        <v>16540.12</v>
      </c>
      <c r="G13" s="22">
        <v>29408.12</v>
      </c>
      <c r="H13" s="22">
        <v>0</v>
      </c>
      <c r="I13" s="22">
        <f t="shared" si="2"/>
        <v>29408.12</v>
      </c>
      <c r="J13" s="22">
        <v>139217.52</v>
      </c>
      <c r="K13" s="22">
        <v>90000</v>
      </c>
      <c r="L13" s="22">
        <f t="shared" si="3"/>
        <v>49217.51999999999</v>
      </c>
      <c r="M13" s="22">
        <v>208620.52</v>
      </c>
      <c r="N13" s="22">
        <v>147000</v>
      </c>
      <c r="O13" s="22">
        <f t="shared" si="4"/>
        <v>61620.51999999999</v>
      </c>
      <c r="P13" s="22">
        <v>147000</v>
      </c>
      <c r="Q13" s="38" t="e">
        <f>M13-#REF!</f>
        <v>#REF!</v>
      </c>
      <c r="R13" s="55">
        <v>274739.06</v>
      </c>
    </row>
    <row r="14" spans="1:18" ht="12">
      <c r="A14" s="2">
        <v>326</v>
      </c>
      <c r="B14" s="2">
        <v>326</v>
      </c>
      <c r="C14" s="3" t="s">
        <v>1</v>
      </c>
      <c r="D14" s="22">
        <v>10470</v>
      </c>
      <c r="E14" s="22">
        <v>0</v>
      </c>
      <c r="F14" s="22">
        <f t="shared" si="1"/>
        <v>10470</v>
      </c>
      <c r="G14" s="22">
        <v>11970</v>
      </c>
      <c r="H14" s="22">
        <v>0</v>
      </c>
      <c r="I14" s="22">
        <f t="shared" si="2"/>
        <v>11970</v>
      </c>
      <c r="J14" s="22">
        <v>11970</v>
      </c>
      <c r="K14" s="22">
        <v>0</v>
      </c>
      <c r="L14" s="22">
        <f t="shared" si="3"/>
        <v>11970</v>
      </c>
      <c r="M14" s="22">
        <v>22610</v>
      </c>
      <c r="N14" s="22">
        <v>10000</v>
      </c>
      <c r="O14" s="22">
        <f t="shared" si="4"/>
        <v>12610</v>
      </c>
      <c r="P14" s="22">
        <v>10000</v>
      </c>
      <c r="Q14" s="38" t="e">
        <f>M14-#REF!</f>
        <v>#REF!</v>
      </c>
      <c r="R14" s="55">
        <v>13960</v>
      </c>
    </row>
    <row r="15" spans="1:18" ht="12.75">
      <c r="A15" s="12"/>
      <c r="B15" s="13"/>
      <c r="C15" s="14" t="s">
        <v>156</v>
      </c>
      <c r="D15" s="15">
        <f>SUM(D9:D14)</f>
        <v>342096.12</v>
      </c>
      <c r="E15" s="15">
        <f>SUM(E9:E14)</f>
        <v>373867</v>
      </c>
      <c r="F15" s="15">
        <f t="shared" si="1"/>
        <v>-31770.880000000005</v>
      </c>
      <c r="G15" s="15">
        <f>SUM(G9:G14)</f>
        <v>418414.13</v>
      </c>
      <c r="H15" s="15">
        <f>SUM(H9:H14)</f>
        <v>437567</v>
      </c>
      <c r="I15" s="15">
        <f t="shared" si="2"/>
        <v>-19152.869999999995</v>
      </c>
      <c r="J15" s="15">
        <f>SUM(J9:J14)</f>
        <v>557513.53</v>
      </c>
      <c r="K15" s="15">
        <f>SUM(K9:K14)</f>
        <v>550867</v>
      </c>
      <c r="L15" s="15">
        <f t="shared" si="3"/>
        <v>6646.530000000028</v>
      </c>
      <c r="M15" s="15">
        <f>SUM(M9:M14)</f>
        <v>1111459.23</v>
      </c>
      <c r="N15" s="15">
        <f>SUM(N9:N14)</f>
        <v>1142445</v>
      </c>
      <c r="O15" s="15">
        <f t="shared" si="4"/>
        <v>-30985.77000000002</v>
      </c>
      <c r="P15" s="15">
        <f>SUM(P9:P14)</f>
        <v>1142445</v>
      </c>
      <c r="Q15" s="39" t="e">
        <f>M15-#REF!</f>
        <v>#REF!</v>
      </c>
      <c r="R15" s="56">
        <f>SUM(R9:R14)</f>
        <v>1171741.7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35497.5</v>
      </c>
      <c r="E17" s="22">
        <v>16000</v>
      </c>
      <c r="F17" s="22">
        <f>+E17-D17</f>
        <v>-19497.5</v>
      </c>
      <c r="G17" s="22">
        <v>76796.1</v>
      </c>
      <c r="H17" s="22">
        <v>56000</v>
      </c>
      <c r="I17" s="22">
        <f aca="true" t="shared" si="5" ref="I17:I24">G17-H17</f>
        <v>20796.100000000006</v>
      </c>
      <c r="J17" s="22">
        <v>108186.1</v>
      </c>
      <c r="K17" s="22">
        <v>63500</v>
      </c>
      <c r="L17" s="22">
        <f aca="true" t="shared" si="6" ref="L17:L24">J17-K17</f>
        <v>44686.100000000006</v>
      </c>
      <c r="M17" s="22">
        <v>179737.2</v>
      </c>
      <c r="N17" s="22">
        <v>381500</v>
      </c>
      <c r="O17" s="22">
        <f aca="true" t="shared" si="7" ref="O17:O24">M17-N17</f>
        <v>-201762.8</v>
      </c>
      <c r="P17" s="22">
        <v>381500</v>
      </c>
      <c r="Q17" s="38" t="e">
        <f>M17-#REF!</f>
        <v>#REF!</v>
      </c>
      <c r="R17" s="55">
        <v>457976.85</v>
      </c>
    </row>
    <row r="18" spans="1:18" ht="12">
      <c r="A18" s="2">
        <v>410</v>
      </c>
      <c r="B18" s="2">
        <v>410</v>
      </c>
      <c r="C18" s="3" t="s">
        <v>43</v>
      </c>
      <c r="D18" s="22">
        <v>106393.22</v>
      </c>
      <c r="E18" s="22">
        <v>84000</v>
      </c>
      <c r="F18" s="22">
        <f>+E18-D18</f>
        <v>-22393.22</v>
      </c>
      <c r="G18" s="22">
        <v>111483.59</v>
      </c>
      <c r="H18" s="22">
        <v>84000</v>
      </c>
      <c r="I18" s="22">
        <f t="shared" si="5"/>
        <v>27483.589999999997</v>
      </c>
      <c r="J18" s="22">
        <v>111483.59</v>
      </c>
      <c r="K18" s="22">
        <v>87600</v>
      </c>
      <c r="L18" s="22">
        <f t="shared" si="6"/>
        <v>23883.589999999997</v>
      </c>
      <c r="M18" s="22">
        <v>313006.23</v>
      </c>
      <c r="N18" s="22">
        <v>87600</v>
      </c>
      <c r="O18" s="22">
        <f t="shared" si="7"/>
        <v>225406.22999999998</v>
      </c>
      <c r="P18" s="22">
        <v>87600</v>
      </c>
      <c r="Q18" s="38" t="e">
        <f>M18-#REF!</f>
        <v>#REF!</v>
      </c>
      <c r="R18" s="55">
        <v>10532.87</v>
      </c>
    </row>
    <row r="19" spans="1:18" ht="12">
      <c r="A19" s="2">
        <v>420</v>
      </c>
      <c r="B19" s="2">
        <v>420</v>
      </c>
      <c r="C19" s="3" t="s">
        <v>44</v>
      </c>
      <c r="D19" s="22">
        <v>531</v>
      </c>
      <c r="E19" s="22">
        <v>1500</v>
      </c>
      <c r="F19" s="22">
        <f>+E19-D19</f>
        <v>969</v>
      </c>
      <c r="G19" s="22">
        <v>831</v>
      </c>
      <c r="H19" s="22">
        <v>2000</v>
      </c>
      <c r="I19" s="22">
        <f t="shared" si="5"/>
        <v>-1169</v>
      </c>
      <c r="J19" s="22">
        <v>-657</v>
      </c>
      <c r="K19" s="22">
        <v>2500</v>
      </c>
      <c r="L19" s="22">
        <f t="shared" si="6"/>
        <v>-3157</v>
      </c>
      <c r="M19" s="22">
        <v>7148</v>
      </c>
      <c r="N19" s="22">
        <v>4000</v>
      </c>
      <c r="O19" s="22">
        <f t="shared" si="7"/>
        <v>3148</v>
      </c>
      <c r="P19" s="22">
        <v>4000</v>
      </c>
      <c r="Q19" s="38" t="e">
        <f>M19-#REF!</f>
        <v>#REF!</v>
      </c>
      <c r="R19" s="55">
        <v>17042</v>
      </c>
    </row>
    <row r="20" spans="1:18" ht="12">
      <c r="A20" s="2">
        <v>500</v>
      </c>
      <c r="B20" s="2">
        <v>500</v>
      </c>
      <c r="C20" s="3" t="s">
        <v>45</v>
      </c>
      <c r="D20" s="22">
        <v>166406</v>
      </c>
      <c r="E20" s="22">
        <v>271856</v>
      </c>
      <c r="F20" s="22">
        <f>+E20-D20</f>
        <v>105450</v>
      </c>
      <c r="G20" s="22">
        <v>310034.98</v>
      </c>
      <c r="H20" s="22">
        <v>387219</v>
      </c>
      <c r="I20" s="22">
        <f t="shared" si="5"/>
        <v>-77184.02000000002</v>
      </c>
      <c r="J20" s="22">
        <v>352460.98</v>
      </c>
      <c r="K20" s="22">
        <v>463069</v>
      </c>
      <c r="L20" s="22">
        <f t="shared" si="6"/>
        <v>-110608.02000000002</v>
      </c>
      <c r="M20" s="22">
        <v>489289.9</v>
      </c>
      <c r="N20" s="22">
        <v>644009</v>
      </c>
      <c r="O20" s="22">
        <f t="shared" si="7"/>
        <v>-154719.09999999998</v>
      </c>
      <c r="P20" s="22">
        <v>644009</v>
      </c>
      <c r="Q20" s="38" t="e">
        <f>M20-#REF!</f>
        <v>#REF!</v>
      </c>
      <c r="R20" s="55">
        <v>533037</v>
      </c>
    </row>
    <row r="21" spans="1:18" ht="12">
      <c r="A21" s="2">
        <v>610</v>
      </c>
      <c r="B21" s="2">
        <v>610</v>
      </c>
      <c r="C21" s="3" t="s">
        <v>4</v>
      </c>
      <c r="D21" s="22">
        <v>9839.69</v>
      </c>
      <c r="E21" s="22">
        <v>12100</v>
      </c>
      <c r="F21" s="22">
        <f>+E21-D21</f>
        <v>2260.3099999999995</v>
      </c>
      <c r="G21" s="22">
        <v>15808.27</v>
      </c>
      <c r="H21" s="22">
        <v>13200</v>
      </c>
      <c r="I21" s="22">
        <f t="shared" si="5"/>
        <v>2608.2700000000004</v>
      </c>
      <c r="J21" s="22">
        <v>16006.53</v>
      </c>
      <c r="K21" s="22">
        <v>14300</v>
      </c>
      <c r="L21" s="22">
        <f t="shared" si="6"/>
        <v>1706.5300000000007</v>
      </c>
      <c r="M21" s="22">
        <v>28497.31</v>
      </c>
      <c r="N21" s="22">
        <v>39500</v>
      </c>
      <c r="O21" s="22">
        <f t="shared" si="7"/>
        <v>-11002.689999999999</v>
      </c>
      <c r="P21" s="22">
        <v>39500</v>
      </c>
      <c r="Q21" s="38" t="e">
        <f>M21-#REF!</f>
        <v>#REF!</v>
      </c>
      <c r="R21" s="55">
        <v>56870.89</v>
      </c>
    </row>
    <row r="22" spans="1:18" ht="12.75">
      <c r="A22" s="12"/>
      <c r="B22" s="13"/>
      <c r="C22" s="14" t="s">
        <v>155</v>
      </c>
      <c r="D22" s="15">
        <f>SUM(D17:D21)</f>
        <v>318667.41</v>
      </c>
      <c r="E22" s="15">
        <f aca="true" t="shared" si="8" ref="E22:P22">SUM(E17:E21)</f>
        <v>385456</v>
      </c>
      <c r="F22" s="15">
        <f t="shared" si="8"/>
        <v>66788.59</v>
      </c>
      <c r="G22" s="15">
        <f t="shared" si="8"/>
        <v>514953.94</v>
      </c>
      <c r="H22" s="15">
        <f t="shared" si="8"/>
        <v>542419</v>
      </c>
      <c r="I22" s="15">
        <f t="shared" si="8"/>
        <v>-27465.060000000016</v>
      </c>
      <c r="J22" s="15">
        <f t="shared" si="8"/>
        <v>587480.2</v>
      </c>
      <c r="K22" s="15">
        <f t="shared" si="8"/>
        <v>630969</v>
      </c>
      <c r="L22" s="15">
        <f t="shared" si="8"/>
        <v>-43488.80000000002</v>
      </c>
      <c r="M22" s="15">
        <f t="shared" si="8"/>
        <v>1017678.6400000001</v>
      </c>
      <c r="N22" s="15">
        <f t="shared" si="8"/>
        <v>1156609</v>
      </c>
      <c r="O22" s="15">
        <f t="shared" si="8"/>
        <v>-138930.36</v>
      </c>
      <c r="P22" s="15">
        <f t="shared" si="8"/>
        <v>1156609</v>
      </c>
      <c r="Q22" s="39" t="e">
        <f>M22-#REF!</f>
        <v>#REF!</v>
      </c>
      <c r="R22" s="56">
        <f>SUM(R17:R21)</f>
        <v>1075459.6099999999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0</v>
      </c>
      <c r="E24" s="48">
        <v>0</v>
      </c>
      <c r="F24" s="48">
        <f>+E24-D24</f>
        <v>0</v>
      </c>
      <c r="G24" s="48">
        <v>0</v>
      </c>
      <c r="H24" s="48">
        <v>0</v>
      </c>
      <c r="I24" s="48">
        <f t="shared" si="5"/>
        <v>0</v>
      </c>
      <c r="J24" s="48">
        <v>0</v>
      </c>
      <c r="K24" s="48">
        <v>0</v>
      </c>
      <c r="L24" s="48">
        <f t="shared" si="6"/>
        <v>0</v>
      </c>
      <c r="M24" s="48">
        <v>0</v>
      </c>
      <c r="N24" s="48">
        <v>0</v>
      </c>
      <c r="O24" s="48">
        <f t="shared" si="7"/>
        <v>0</v>
      </c>
      <c r="P24" s="48">
        <v>0</v>
      </c>
      <c r="Q24" s="50" t="e">
        <f>M24-#REF!</f>
        <v>#REF!</v>
      </c>
      <c r="R24" s="57">
        <v>0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23428.71000000002</v>
      </c>
      <c r="E26" s="15">
        <f aca="true" t="shared" si="9" ref="E26:P26">E15-E22-E24</f>
        <v>-11589</v>
      </c>
      <c r="F26" s="15">
        <f>F15+F22+F24</f>
        <v>35017.70999999999</v>
      </c>
      <c r="G26" s="15">
        <f t="shared" si="9"/>
        <v>-96539.81</v>
      </c>
      <c r="H26" s="15">
        <f t="shared" si="9"/>
        <v>-104852</v>
      </c>
      <c r="I26" s="15">
        <f t="shared" si="9"/>
        <v>8312.19000000002</v>
      </c>
      <c r="J26" s="15">
        <f t="shared" si="9"/>
        <v>-29966.669999999925</v>
      </c>
      <c r="K26" s="15">
        <f t="shared" si="9"/>
        <v>-80102</v>
      </c>
      <c r="L26" s="15">
        <f t="shared" si="9"/>
        <v>50135.330000000045</v>
      </c>
      <c r="M26" s="15">
        <f t="shared" si="9"/>
        <v>93780.58999999985</v>
      </c>
      <c r="N26" s="15">
        <f t="shared" si="9"/>
        <v>-14164</v>
      </c>
      <c r="O26" s="15">
        <f t="shared" si="9"/>
        <v>107944.58999999997</v>
      </c>
      <c r="P26" s="15">
        <f t="shared" si="9"/>
        <v>-14164</v>
      </c>
      <c r="Q26" s="39" t="e">
        <f>M26-#REF!</f>
        <v>#REF!</v>
      </c>
      <c r="R26" s="56">
        <f>R15-R22-R24</f>
        <v>96282.09000000008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23428.71000000002</v>
      </c>
      <c r="E31" s="17">
        <f>E26+E28*-1-E29</f>
        <v>-11589</v>
      </c>
      <c r="F31" s="17">
        <f>D31-E31</f>
        <v>35017.71000000002</v>
      </c>
      <c r="G31" s="17">
        <f>G26+G28*-1-G29</f>
        <v>-96539.81</v>
      </c>
      <c r="H31" s="17">
        <f>H26+H28*-1-H29</f>
        <v>-104852</v>
      </c>
      <c r="I31" s="17">
        <f>G31-H31</f>
        <v>8312.190000000002</v>
      </c>
      <c r="J31" s="17">
        <f>J26+J28*-1-J29</f>
        <v>-29966.669999999925</v>
      </c>
      <c r="K31" s="17">
        <f>K26+K28*-1-K29</f>
        <v>-80102</v>
      </c>
      <c r="L31" s="17">
        <f>J31-K31</f>
        <v>50135.330000000075</v>
      </c>
      <c r="M31" s="17">
        <f>M26+M28*-1-M29</f>
        <v>93780.58999999985</v>
      </c>
      <c r="N31" s="17">
        <f>N26+N28*-1-N29</f>
        <v>-14164</v>
      </c>
      <c r="O31" s="17">
        <f>M31-N31</f>
        <v>107944.58999999985</v>
      </c>
      <c r="P31" s="17">
        <f>P26+P28*-1-P29</f>
        <v>-14164</v>
      </c>
      <c r="Q31" s="40" t="e">
        <f>M31-#REF!</f>
        <v>#REF!</v>
      </c>
      <c r="R31" s="58">
        <f>R26+R28*-1-R29</f>
        <v>96282.09000000008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f>+'HS'!P35</f>
        <v>2022</v>
      </c>
      <c r="Q35" s="11" t="s">
        <v>61</v>
      </c>
      <c r="R35" s="59">
        <f>+'HS'!R35</f>
        <v>2021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7">D37-E37</f>
        <v>0</v>
      </c>
      <c r="G37" s="22">
        <v>0</v>
      </c>
      <c r="H37" s="22">
        <v>0</v>
      </c>
      <c r="I37" s="22">
        <f aca="true" t="shared" si="11" ref="I37:I57">G37-H37</f>
        <v>0</v>
      </c>
      <c r="J37" s="22">
        <v>0</v>
      </c>
      <c r="K37" s="22">
        <v>0</v>
      </c>
      <c r="L37" s="22">
        <f aca="true" t="shared" si="12" ref="L37:L57">J37-K37</f>
        <v>0</v>
      </c>
      <c r="M37" s="22">
        <v>0</v>
      </c>
      <c r="N37" s="22">
        <v>0</v>
      </c>
      <c r="O37" s="22">
        <f aca="true" t="shared" si="13" ref="O37:O57"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38852</v>
      </c>
      <c r="E38" s="22">
        <v>37500</v>
      </c>
      <c r="F38" s="22">
        <f t="shared" si="10"/>
        <v>1352</v>
      </c>
      <c r="G38" s="22">
        <v>38852</v>
      </c>
      <c r="H38" s="22">
        <v>37500</v>
      </c>
      <c r="I38" s="22">
        <f t="shared" si="11"/>
        <v>1352</v>
      </c>
      <c r="J38" s="22">
        <v>53852</v>
      </c>
      <c r="K38" s="22">
        <v>52500</v>
      </c>
      <c r="L38" s="22">
        <f t="shared" si="12"/>
        <v>1352</v>
      </c>
      <c r="M38" s="22">
        <v>91352</v>
      </c>
      <c r="N38" s="22">
        <v>90000</v>
      </c>
      <c r="O38" s="22">
        <f t="shared" si="13"/>
        <v>1352</v>
      </c>
      <c r="P38" s="22">
        <v>90000</v>
      </c>
      <c r="Q38" s="38" t="e">
        <f>M38-#REF!</f>
        <v>#REF!</v>
      </c>
      <c r="R38" s="55">
        <v>90000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919</v>
      </c>
      <c r="E40" s="22">
        <v>1500</v>
      </c>
      <c r="F40" s="22">
        <f t="shared" si="10"/>
        <v>-581</v>
      </c>
      <c r="G40" s="22">
        <v>1219</v>
      </c>
      <c r="H40" s="22">
        <v>2000</v>
      </c>
      <c r="I40" s="22">
        <f t="shared" si="11"/>
        <v>-781</v>
      </c>
      <c r="J40" s="22">
        <v>1389</v>
      </c>
      <c r="K40" s="22">
        <v>2500</v>
      </c>
      <c r="L40" s="22">
        <f t="shared" si="12"/>
        <v>-1111</v>
      </c>
      <c r="M40" s="22">
        <v>3159</v>
      </c>
      <c r="N40" s="22">
        <v>4000</v>
      </c>
      <c r="O40" s="22">
        <f t="shared" si="13"/>
        <v>-841</v>
      </c>
      <c r="P40" s="22">
        <v>4000</v>
      </c>
      <c r="Q40" s="38" t="e">
        <f>M40-#REF!</f>
        <v>#REF!</v>
      </c>
      <c r="R40" s="55">
        <v>12982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230446</v>
      </c>
      <c r="E42" s="22">
        <v>240867</v>
      </c>
      <c r="F42" s="22">
        <f t="shared" si="10"/>
        <v>-10421</v>
      </c>
      <c r="G42" s="22">
        <v>272096.01</v>
      </c>
      <c r="H42" s="22">
        <v>304067</v>
      </c>
      <c r="I42" s="22">
        <f t="shared" si="11"/>
        <v>-31970.98999999999</v>
      </c>
      <c r="J42" s="22">
        <v>286346.01</v>
      </c>
      <c r="K42" s="22">
        <v>311867</v>
      </c>
      <c r="L42" s="22">
        <f t="shared" si="12"/>
        <v>-25520.98999999999</v>
      </c>
      <c r="M42" s="22">
        <v>469255.01</v>
      </c>
      <c r="N42" s="22">
        <v>472445</v>
      </c>
      <c r="O42" s="22">
        <f t="shared" si="13"/>
        <v>-3189.9899999999907</v>
      </c>
      <c r="P42" s="22">
        <v>472445</v>
      </c>
      <c r="Q42" s="38" t="e">
        <f>M42-#REF!</f>
        <v>#REF!</v>
      </c>
      <c r="R42" s="55">
        <v>454834.64</v>
      </c>
    </row>
    <row r="43" spans="1:18" ht="12">
      <c r="A43" s="23">
        <v>3211</v>
      </c>
      <c r="B43" s="23">
        <v>3211</v>
      </c>
      <c r="C43" s="3" t="s">
        <v>69</v>
      </c>
      <c r="D43" s="22">
        <v>0</v>
      </c>
      <c r="E43" s="22">
        <v>0</v>
      </c>
      <c r="F43" s="22">
        <f>D43-E43</f>
        <v>0</v>
      </c>
      <c r="G43" s="22">
        <v>0</v>
      </c>
      <c r="H43" s="22">
        <v>0</v>
      </c>
      <c r="I43" s="22">
        <f>G43-H43</f>
        <v>0</v>
      </c>
      <c r="J43" s="22">
        <v>0</v>
      </c>
      <c r="K43" s="22">
        <v>0</v>
      </c>
      <c r="L43" s="22">
        <f>J43-K43</f>
        <v>0</v>
      </c>
      <c r="M43" s="22">
        <v>0</v>
      </c>
      <c r="N43" s="22">
        <v>0</v>
      </c>
      <c r="O43" s="22">
        <f>M43-N43</f>
        <v>0</v>
      </c>
      <c r="P43" s="22">
        <v>0</v>
      </c>
      <c r="Q43" s="38" t="e">
        <f>M43-#REF!</f>
        <v>#REF!</v>
      </c>
      <c r="R43" s="55">
        <v>0</v>
      </c>
    </row>
    <row r="44" spans="1:18" ht="12">
      <c r="A44" s="23">
        <v>3215</v>
      </c>
      <c r="B44" s="23">
        <v>3215</v>
      </c>
      <c r="C44" s="3" t="s">
        <v>70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3217</v>
      </c>
      <c r="B45" s="23">
        <v>3217</v>
      </c>
      <c r="C45" s="3" t="s">
        <v>71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3218</v>
      </c>
      <c r="B46" s="23">
        <v>3218</v>
      </c>
      <c r="C46" s="3" t="s">
        <v>192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</row>
    <row r="47" spans="1:18" ht="12">
      <c r="A47" s="23">
        <v>3220</v>
      </c>
      <c r="B47" s="23">
        <v>3220</v>
      </c>
      <c r="C47" s="3" t="s">
        <v>73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3320</v>
      </c>
      <c r="B48" s="23">
        <v>3320</v>
      </c>
      <c r="C48" s="3" t="s">
        <v>74</v>
      </c>
      <c r="D48" s="22">
        <v>25935</v>
      </c>
      <c r="E48" s="22">
        <v>59000</v>
      </c>
      <c r="F48" s="22">
        <f t="shared" si="10"/>
        <v>-33065</v>
      </c>
      <c r="G48" s="22">
        <v>45935</v>
      </c>
      <c r="H48" s="22">
        <v>59000</v>
      </c>
      <c r="I48" s="22">
        <f t="shared" si="11"/>
        <v>-13065</v>
      </c>
      <c r="J48" s="22">
        <v>45805</v>
      </c>
      <c r="K48" s="22">
        <v>59000</v>
      </c>
      <c r="L48" s="22">
        <f t="shared" si="12"/>
        <v>-13195</v>
      </c>
      <c r="M48" s="22">
        <v>45805</v>
      </c>
      <c r="N48" s="22">
        <v>59000</v>
      </c>
      <c r="O48" s="22">
        <f t="shared" si="13"/>
        <v>-13195</v>
      </c>
      <c r="P48" s="22">
        <v>59000</v>
      </c>
      <c r="Q48" s="38" t="e">
        <f>M48-#REF!</f>
        <v>#REF!</v>
      </c>
      <c r="R48" s="55">
        <v>0</v>
      </c>
    </row>
    <row r="49" spans="1:18" ht="12">
      <c r="A49" s="23">
        <v>3321</v>
      </c>
      <c r="B49" s="23">
        <v>3321</v>
      </c>
      <c r="C49" s="3" t="s">
        <v>75</v>
      </c>
      <c r="D49" s="22">
        <v>0</v>
      </c>
      <c r="E49" s="22">
        <v>0</v>
      </c>
      <c r="F49" s="22">
        <f t="shared" si="10"/>
        <v>0</v>
      </c>
      <c r="G49" s="22">
        <v>0</v>
      </c>
      <c r="H49" s="22">
        <v>0</v>
      </c>
      <c r="I49" s="22">
        <f t="shared" si="11"/>
        <v>0</v>
      </c>
      <c r="J49" s="22">
        <v>0</v>
      </c>
      <c r="K49" s="22">
        <v>0</v>
      </c>
      <c r="L49" s="22">
        <f t="shared" si="12"/>
        <v>0</v>
      </c>
      <c r="M49" s="22">
        <v>0</v>
      </c>
      <c r="N49" s="22">
        <v>0</v>
      </c>
      <c r="O49" s="22">
        <f t="shared" si="13"/>
        <v>0</v>
      </c>
      <c r="P49" s="22">
        <v>0</v>
      </c>
      <c r="Q49" s="38" t="e">
        <f>M49-#REF!</f>
        <v>#REF!</v>
      </c>
      <c r="R49" s="55">
        <v>0</v>
      </c>
    </row>
    <row r="50" spans="1:18" ht="12">
      <c r="A50" s="23">
        <v>3325</v>
      </c>
      <c r="B50" s="23">
        <v>3325</v>
      </c>
      <c r="C50" s="3" t="s">
        <v>22</v>
      </c>
      <c r="D50" s="22">
        <v>0</v>
      </c>
      <c r="E50" s="22">
        <v>0</v>
      </c>
      <c r="F50" s="22">
        <f t="shared" si="10"/>
        <v>0</v>
      </c>
      <c r="G50" s="22">
        <v>0</v>
      </c>
      <c r="H50" s="22">
        <v>0</v>
      </c>
      <c r="I50" s="22">
        <f t="shared" si="11"/>
        <v>0</v>
      </c>
      <c r="J50" s="22">
        <v>0</v>
      </c>
      <c r="K50" s="22">
        <v>0</v>
      </c>
      <c r="L50" s="22">
        <f t="shared" si="12"/>
        <v>0</v>
      </c>
      <c r="M50" s="22">
        <v>251723.7</v>
      </c>
      <c r="N50" s="22">
        <v>325000</v>
      </c>
      <c r="O50" s="22">
        <f t="shared" si="13"/>
        <v>-73276.29999999999</v>
      </c>
      <c r="P50" s="22">
        <v>325000</v>
      </c>
      <c r="Q50" s="38" t="e">
        <f>M50-#REF!</f>
        <v>#REF!</v>
      </c>
      <c r="R50" s="55">
        <v>325226</v>
      </c>
    </row>
    <row r="51" spans="1:18" ht="12">
      <c r="A51" s="23">
        <v>3350</v>
      </c>
      <c r="B51" s="23">
        <v>3350</v>
      </c>
      <c r="C51" s="3" t="s">
        <v>76</v>
      </c>
      <c r="D51" s="22">
        <v>18934</v>
      </c>
      <c r="E51" s="22">
        <v>35000</v>
      </c>
      <c r="F51" s="22">
        <f t="shared" si="10"/>
        <v>-16066</v>
      </c>
      <c r="G51" s="22">
        <v>18934</v>
      </c>
      <c r="H51" s="22">
        <v>35000</v>
      </c>
      <c r="I51" s="22">
        <f t="shared" si="11"/>
        <v>-16066</v>
      </c>
      <c r="J51" s="22">
        <v>18934</v>
      </c>
      <c r="K51" s="22">
        <v>35000</v>
      </c>
      <c r="L51" s="22">
        <f t="shared" si="12"/>
        <v>-16066</v>
      </c>
      <c r="M51" s="22">
        <v>18934</v>
      </c>
      <c r="N51" s="22">
        <v>35000</v>
      </c>
      <c r="O51" s="22">
        <f t="shared" si="13"/>
        <v>-16066</v>
      </c>
      <c r="P51" s="22">
        <v>35000</v>
      </c>
      <c r="Q51" s="38" t="e">
        <f>M51-#REF!</f>
        <v>#REF!</v>
      </c>
      <c r="R51" s="55">
        <v>0</v>
      </c>
    </row>
    <row r="52" spans="1:18" ht="12">
      <c r="A52" s="23">
        <v>3360</v>
      </c>
      <c r="B52" s="23">
        <v>3360</v>
      </c>
      <c r="C52" s="3" t="s">
        <v>77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9740</v>
      </c>
      <c r="N52" s="22">
        <v>10000</v>
      </c>
      <c r="O52" s="22">
        <f t="shared" si="13"/>
        <v>-260</v>
      </c>
      <c r="P52" s="22">
        <v>10000</v>
      </c>
      <c r="Q52" s="38" t="e">
        <f>M52-#REF!</f>
        <v>#REF!</v>
      </c>
      <c r="R52" s="55">
        <v>0</v>
      </c>
    </row>
    <row r="53" spans="1:18" ht="12">
      <c r="A53" s="23">
        <v>3440</v>
      </c>
      <c r="B53" s="23">
        <v>3440</v>
      </c>
      <c r="C53" s="3" t="s">
        <v>27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3500</v>
      </c>
      <c r="B54" s="23">
        <v>3500</v>
      </c>
      <c r="C54" s="3" t="s">
        <v>23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</row>
    <row r="55" spans="1:18" ht="12">
      <c r="A55" s="23">
        <v>3605</v>
      </c>
      <c r="B55" s="23">
        <v>3605</v>
      </c>
      <c r="C55" s="3" t="s">
        <v>78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</row>
    <row r="56" spans="1:18" ht="12">
      <c r="A56" s="23">
        <v>3610</v>
      </c>
      <c r="B56" s="23">
        <v>3610</v>
      </c>
      <c r="C56" s="3" t="s">
        <v>79</v>
      </c>
      <c r="D56" s="22">
        <v>0</v>
      </c>
      <c r="E56" s="22">
        <v>0</v>
      </c>
      <c r="F56" s="22">
        <f t="shared" si="10"/>
        <v>0</v>
      </c>
      <c r="G56" s="22">
        <v>0</v>
      </c>
      <c r="H56" s="22">
        <v>0</v>
      </c>
      <c r="I56" s="22">
        <f t="shared" si="11"/>
        <v>0</v>
      </c>
      <c r="J56" s="22">
        <v>0</v>
      </c>
      <c r="K56" s="22">
        <v>0</v>
      </c>
      <c r="L56" s="22">
        <f t="shared" si="12"/>
        <v>0</v>
      </c>
      <c r="M56" s="22">
        <v>0</v>
      </c>
      <c r="N56" s="22">
        <v>0</v>
      </c>
      <c r="O56" s="22">
        <f t="shared" si="13"/>
        <v>0</v>
      </c>
      <c r="P56" s="22">
        <v>0</v>
      </c>
      <c r="Q56" s="38" t="e">
        <f>M56-#REF!</f>
        <v>#REF!</v>
      </c>
      <c r="R56" s="55">
        <v>0</v>
      </c>
    </row>
    <row r="57" spans="1:18" ht="12.75">
      <c r="A57" s="23"/>
      <c r="B57" s="23"/>
      <c r="C57" s="14" t="s">
        <v>6</v>
      </c>
      <c r="D57" s="15">
        <f>SUM(D37:D56)</f>
        <v>315086</v>
      </c>
      <c r="E57" s="15">
        <f>SUM(E37:E56)</f>
        <v>373867</v>
      </c>
      <c r="F57" s="15">
        <f t="shared" si="10"/>
        <v>-58781</v>
      </c>
      <c r="G57" s="15">
        <f>SUM(G37:G56)</f>
        <v>377036.01</v>
      </c>
      <c r="H57" s="15">
        <f>SUM(H37:H56)</f>
        <v>437567</v>
      </c>
      <c r="I57" s="15">
        <f t="shared" si="11"/>
        <v>-60530.98999999999</v>
      </c>
      <c r="J57" s="15">
        <f>SUM(J37:J56)</f>
        <v>406326.01</v>
      </c>
      <c r="K57" s="15">
        <f>SUM(K37:K56)</f>
        <v>460867</v>
      </c>
      <c r="L57" s="15">
        <f t="shared" si="12"/>
        <v>-54540.98999999999</v>
      </c>
      <c r="M57" s="15">
        <f>SUM(M37:M56)</f>
        <v>889968.71</v>
      </c>
      <c r="N57" s="15">
        <f>SUM(N37:N56)</f>
        <v>995445</v>
      </c>
      <c r="O57" s="15">
        <f t="shared" si="13"/>
        <v>-105476.29000000004</v>
      </c>
      <c r="P57" s="15">
        <f>SUM(P37:P56)</f>
        <v>995445</v>
      </c>
      <c r="Q57" s="39" t="e">
        <f>M57-#REF!</f>
        <v>#REF!</v>
      </c>
      <c r="R57" s="56">
        <f>SUM(R37:R56)</f>
        <v>883042.64</v>
      </c>
    </row>
    <row r="58" spans="1:18" ht="12">
      <c r="A58" s="23"/>
      <c r="B58" s="23"/>
      <c r="C58" s="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38"/>
      <c r="R58" s="55"/>
    </row>
    <row r="59" spans="1:18" ht="12">
      <c r="A59" s="23">
        <v>3240</v>
      </c>
      <c r="B59" s="23">
        <v>3240</v>
      </c>
      <c r="C59" s="3" t="s">
        <v>182</v>
      </c>
      <c r="D59" s="22">
        <v>16540.12</v>
      </c>
      <c r="E59" s="22">
        <v>0</v>
      </c>
      <c r="F59" s="22">
        <f aca="true" t="shared" si="14" ref="F59:F65">D59-E59</f>
        <v>16540.12</v>
      </c>
      <c r="G59" s="22">
        <v>29408.12</v>
      </c>
      <c r="H59" s="22">
        <v>0</v>
      </c>
      <c r="I59" s="22">
        <f aca="true" t="shared" si="15" ref="I59:I65">G59-H59</f>
        <v>29408.12</v>
      </c>
      <c r="J59" s="22">
        <v>30623.52</v>
      </c>
      <c r="K59" s="22">
        <v>0</v>
      </c>
      <c r="L59" s="22">
        <f aca="true" t="shared" si="16" ref="L59:L65">J59-K59</f>
        <v>30623.52</v>
      </c>
      <c r="M59" s="22">
        <v>30623.52</v>
      </c>
      <c r="N59" s="22">
        <v>0</v>
      </c>
      <c r="O59" s="22">
        <f aca="true" t="shared" si="17" ref="O59:O65">M59-N59</f>
        <v>30623.52</v>
      </c>
      <c r="P59" s="22">
        <v>0</v>
      </c>
      <c r="Q59" s="38" t="e">
        <f>M59-#REF!</f>
        <v>#REF!</v>
      </c>
      <c r="R59" s="55">
        <v>130476.06</v>
      </c>
    </row>
    <row r="60" spans="1:18" ht="12">
      <c r="A60" s="23">
        <v>3441</v>
      </c>
      <c r="B60" s="23">
        <v>3441</v>
      </c>
      <c r="C60" s="3" t="s">
        <v>80</v>
      </c>
      <c r="D60" s="22">
        <v>0</v>
      </c>
      <c r="E60" s="22">
        <v>0</v>
      </c>
      <c r="F60" s="22">
        <f t="shared" si="14"/>
        <v>0</v>
      </c>
      <c r="G60" s="22">
        <v>0</v>
      </c>
      <c r="H60" s="22">
        <v>0</v>
      </c>
      <c r="I60" s="22">
        <f t="shared" si="15"/>
        <v>0</v>
      </c>
      <c r="J60" s="22">
        <v>0</v>
      </c>
      <c r="K60" s="22">
        <v>0</v>
      </c>
      <c r="L60" s="22">
        <f t="shared" si="16"/>
        <v>0</v>
      </c>
      <c r="M60" s="22">
        <v>69403</v>
      </c>
      <c r="N60" s="22">
        <v>57000</v>
      </c>
      <c r="O60" s="22">
        <f t="shared" si="17"/>
        <v>12403</v>
      </c>
      <c r="P60" s="22">
        <v>57000</v>
      </c>
      <c r="Q60" s="38" t="e">
        <f>M60-#REF!</f>
        <v>#REF!</v>
      </c>
      <c r="R60" s="55">
        <v>57110</v>
      </c>
    </row>
    <row r="61" spans="1:18" ht="12">
      <c r="A61" s="23">
        <v>3461</v>
      </c>
      <c r="B61" s="23">
        <v>3461</v>
      </c>
      <c r="C61" s="3" t="s">
        <v>81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108594</v>
      </c>
      <c r="K61" s="22">
        <v>90000</v>
      </c>
      <c r="L61" s="22">
        <f t="shared" si="16"/>
        <v>18594</v>
      </c>
      <c r="M61" s="22">
        <v>108594</v>
      </c>
      <c r="N61" s="22">
        <v>90000</v>
      </c>
      <c r="O61" s="22">
        <f t="shared" si="17"/>
        <v>18594</v>
      </c>
      <c r="P61" s="22">
        <v>90000</v>
      </c>
      <c r="Q61" s="38" t="e">
        <f>M61-#REF!</f>
        <v>#REF!</v>
      </c>
      <c r="R61" s="55">
        <v>87153</v>
      </c>
    </row>
    <row r="62" spans="1:18" ht="12">
      <c r="A62" s="23">
        <v>3630</v>
      </c>
      <c r="B62" s="23">
        <v>3630</v>
      </c>
      <c r="C62" s="3" t="s">
        <v>82</v>
      </c>
      <c r="D62" s="22">
        <v>0</v>
      </c>
      <c r="E62" s="22">
        <v>0</v>
      </c>
      <c r="F62" s="22">
        <f t="shared" si="14"/>
        <v>0</v>
      </c>
      <c r="G62" s="22">
        <v>0</v>
      </c>
      <c r="H62" s="22">
        <v>0</v>
      </c>
      <c r="I62" s="22">
        <f t="shared" si="15"/>
        <v>0</v>
      </c>
      <c r="J62" s="22">
        <v>0</v>
      </c>
      <c r="K62" s="22">
        <v>0</v>
      </c>
      <c r="L62" s="22">
        <f t="shared" si="16"/>
        <v>0</v>
      </c>
      <c r="M62" s="22">
        <v>0</v>
      </c>
      <c r="N62" s="22">
        <v>0</v>
      </c>
      <c r="O62" s="22">
        <f t="shared" si="17"/>
        <v>0</v>
      </c>
      <c r="P62" s="22">
        <v>0</v>
      </c>
      <c r="Q62" s="38" t="e">
        <f>M62-#REF!</f>
        <v>#REF!</v>
      </c>
      <c r="R62" s="55">
        <v>0</v>
      </c>
    </row>
    <row r="63" spans="1:18" ht="12">
      <c r="A63" s="23">
        <v>3800</v>
      </c>
      <c r="B63" s="23">
        <v>3800</v>
      </c>
      <c r="C63" s="3" t="s">
        <v>160</v>
      </c>
      <c r="D63" s="22">
        <v>0</v>
      </c>
      <c r="E63" s="22">
        <v>0</v>
      </c>
      <c r="F63" s="22">
        <f>D63-E63</f>
        <v>0</v>
      </c>
      <c r="G63" s="22">
        <v>1500</v>
      </c>
      <c r="H63" s="22">
        <v>0</v>
      </c>
      <c r="I63" s="22">
        <f>G63-H63</f>
        <v>1500</v>
      </c>
      <c r="J63" s="22">
        <v>1500</v>
      </c>
      <c r="K63" s="22">
        <v>0</v>
      </c>
      <c r="L63" s="22">
        <f>J63-K63</f>
        <v>1500</v>
      </c>
      <c r="M63" s="22">
        <v>2400</v>
      </c>
      <c r="N63" s="22">
        <v>0</v>
      </c>
      <c r="O63" s="22">
        <f>M63-N63</f>
        <v>2400</v>
      </c>
      <c r="P63" s="22">
        <v>0</v>
      </c>
      <c r="Q63" s="38" t="e">
        <f>M63-#REF!</f>
        <v>#REF!</v>
      </c>
      <c r="R63" s="55">
        <v>0</v>
      </c>
    </row>
    <row r="64" spans="1:18" ht="12">
      <c r="A64" s="23">
        <v>3990</v>
      </c>
      <c r="B64" s="23">
        <v>3990</v>
      </c>
      <c r="C64" s="3" t="s">
        <v>83</v>
      </c>
      <c r="D64" s="22">
        <v>10470</v>
      </c>
      <c r="E64" s="22">
        <v>0</v>
      </c>
      <c r="F64" s="22">
        <f t="shared" si="14"/>
        <v>10470</v>
      </c>
      <c r="G64" s="22">
        <v>10470</v>
      </c>
      <c r="H64" s="22">
        <v>0</v>
      </c>
      <c r="I64" s="22">
        <f t="shared" si="15"/>
        <v>10470</v>
      </c>
      <c r="J64" s="22">
        <v>10470</v>
      </c>
      <c r="K64" s="22">
        <v>0</v>
      </c>
      <c r="L64" s="22">
        <f t="shared" si="16"/>
        <v>10470</v>
      </c>
      <c r="M64" s="22">
        <v>10470</v>
      </c>
      <c r="N64" s="22">
        <v>0</v>
      </c>
      <c r="O64" s="22">
        <f t="shared" si="17"/>
        <v>10470</v>
      </c>
      <c r="P64" s="22">
        <v>0</v>
      </c>
      <c r="Q64" s="38" t="e">
        <f>M64-#REF!</f>
        <v>#REF!</v>
      </c>
      <c r="R64" s="55">
        <v>13960</v>
      </c>
    </row>
    <row r="65" spans="1:18" ht="12">
      <c r="A65" s="23">
        <v>3995</v>
      </c>
      <c r="B65" s="23">
        <v>3995</v>
      </c>
      <c r="C65" s="3" t="s">
        <v>28</v>
      </c>
      <c r="D65" s="22">
        <v>0</v>
      </c>
      <c r="E65" s="22">
        <v>0</v>
      </c>
      <c r="F65" s="22">
        <f t="shared" si="14"/>
        <v>0</v>
      </c>
      <c r="G65" s="22">
        <v>0</v>
      </c>
      <c r="H65" s="22">
        <v>0</v>
      </c>
      <c r="I65" s="22">
        <f t="shared" si="15"/>
        <v>0</v>
      </c>
      <c r="J65" s="22">
        <v>0</v>
      </c>
      <c r="K65" s="22">
        <v>0</v>
      </c>
      <c r="L65" s="22">
        <f t="shared" si="16"/>
        <v>0</v>
      </c>
      <c r="M65" s="22">
        <v>0</v>
      </c>
      <c r="N65" s="22">
        <v>0</v>
      </c>
      <c r="O65" s="22">
        <f t="shared" si="17"/>
        <v>0</v>
      </c>
      <c r="P65" s="22">
        <v>0</v>
      </c>
      <c r="Q65" s="38" t="e">
        <f>M65-#REF!</f>
        <v>#REF!</v>
      </c>
      <c r="R65" s="55">
        <v>0</v>
      </c>
    </row>
    <row r="66" spans="1:18" ht="12.75">
      <c r="A66" s="23"/>
      <c r="B66" s="23"/>
      <c r="C66" s="14" t="s">
        <v>15</v>
      </c>
      <c r="D66" s="15">
        <f>SUM(D59:D65)</f>
        <v>27010.12</v>
      </c>
      <c r="E66" s="15">
        <f aca="true" t="shared" si="18" ref="E66:P66">SUM(E59:E65)</f>
        <v>0</v>
      </c>
      <c r="F66" s="15">
        <f t="shared" si="18"/>
        <v>27010.12</v>
      </c>
      <c r="G66" s="15">
        <f t="shared" si="18"/>
        <v>41378.119999999995</v>
      </c>
      <c r="H66" s="15">
        <f t="shared" si="18"/>
        <v>0</v>
      </c>
      <c r="I66" s="15">
        <f t="shared" si="18"/>
        <v>41378.119999999995</v>
      </c>
      <c r="J66" s="15">
        <f t="shared" si="18"/>
        <v>151187.52</v>
      </c>
      <c r="K66" s="15">
        <f t="shared" si="18"/>
        <v>90000</v>
      </c>
      <c r="L66" s="15">
        <f t="shared" si="18"/>
        <v>61187.520000000004</v>
      </c>
      <c r="M66" s="15">
        <f t="shared" si="18"/>
        <v>221490.52000000002</v>
      </c>
      <c r="N66" s="15">
        <f t="shared" si="18"/>
        <v>147000</v>
      </c>
      <c r="O66" s="15">
        <f t="shared" si="18"/>
        <v>74490.52</v>
      </c>
      <c r="P66" s="15">
        <f t="shared" si="18"/>
        <v>147000</v>
      </c>
      <c r="Q66" s="39" t="e">
        <f>M66-#REF!</f>
        <v>#REF!</v>
      </c>
      <c r="R66" s="56">
        <f>SUM(R59:R65)</f>
        <v>288699.06</v>
      </c>
    </row>
    <row r="67" spans="1:18" ht="12.75">
      <c r="A67" s="19"/>
      <c r="B67" s="19"/>
      <c r="C67" s="14" t="s">
        <v>2</v>
      </c>
      <c r="D67" s="15">
        <f>D57+D66</f>
        <v>342096.12</v>
      </c>
      <c r="E67" s="15">
        <f aca="true" t="shared" si="19" ref="E67:P67">E57+E66</f>
        <v>373867</v>
      </c>
      <c r="F67" s="15">
        <f t="shared" si="19"/>
        <v>-31770.88</v>
      </c>
      <c r="G67" s="15">
        <f t="shared" si="19"/>
        <v>418414.13</v>
      </c>
      <c r="H67" s="15">
        <f t="shared" si="19"/>
        <v>437567</v>
      </c>
      <c r="I67" s="15">
        <f t="shared" si="19"/>
        <v>-19152.869999999995</v>
      </c>
      <c r="J67" s="15">
        <f t="shared" si="19"/>
        <v>557513.53</v>
      </c>
      <c r="K67" s="15">
        <f t="shared" si="19"/>
        <v>550867</v>
      </c>
      <c r="L67" s="15">
        <f t="shared" si="19"/>
        <v>6646.530000000013</v>
      </c>
      <c r="M67" s="15">
        <f t="shared" si="19"/>
        <v>1111459.23</v>
      </c>
      <c r="N67" s="15">
        <f t="shared" si="19"/>
        <v>1142445</v>
      </c>
      <c r="O67" s="15">
        <f t="shared" si="19"/>
        <v>-30985.770000000033</v>
      </c>
      <c r="P67" s="15">
        <f t="shared" si="19"/>
        <v>1142445</v>
      </c>
      <c r="Q67" s="39" t="e">
        <f>M67-#REF!</f>
        <v>#REF!</v>
      </c>
      <c r="R67" s="56">
        <f>R57+R66</f>
        <v>1171741.7</v>
      </c>
    </row>
    <row r="68" spans="1:18" ht="12">
      <c r="A68" s="23"/>
      <c r="B68" s="23"/>
      <c r="C68" s="3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38"/>
      <c r="R68" s="55"/>
    </row>
    <row r="69" spans="1:18" ht="12">
      <c r="A69" s="23">
        <v>4220</v>
      </c>
      <c r="B69" s="23">
        <v>4220</v>
      </c>
      <c r="C69" s="3" t="s">
        <v>85</v>
      </c>
      <c r="D69" s="22">
        <v>0</v>
      </c>
      <c r="E69" s="22">
        <v>0</v>
      </c>
      <c r="F69" s="22">
        <f aca="true" t="shared" si="20" ref="F69:F83">+E69-D69</f>
        <v>0</v>
      </c>
      <c r="G69" s="22">
        <v>1400</v>
      </c>
      <c r="H69" s="22">
        <v>0</v>
      </c>
      <c r="I69" s="22">
        <f aca="true" t="shared" si="21" ref="I69:I82">G69-H69</f>
        <v>1400</v>
      </c>
      <c r="J69" s="22">
        <v>5400</v>
      </c>
      <c r="K69" s="22">
        <v>500</v>
      </c>
      <c r="L69" s="22">
        <f aca="true" t="shared" si="22" ref="L69:L82">J69-K69</f>
        <v>4900</v>
      </c>
      <c r="M69" s="22">
        <v>5400</v>
      </c>
      <c r="N69" s="22">
        <v>4500</v>
      </c>
      <c r="O69" s="22">
        <f aca="true" t="shared" si="23" ref="O69:O82">M69-N69</f>
        <v>900</v>
      </c>
      <c r="P69" s="22">
        <v>4500</v>
      </c>
      <c r="Q69" s="38" t="e">
        <f>M69-#REF!</f>
        <v>#REF!</v>
      </c>
      <c r="R69" s="55">
        <v>4350</v>
      </c>
    </row>
    <row r="70" spans="1:18" ht="12">
      <c r="A70" s="23">
        <v>4221</v>
      </c>
      <c r="B70" s="23">
        <v>4221</v>
      </c>
      <c r="C70" s="3" t="s">
        <v>29</v>
      </c>
      <c r="D70" s="22">
        <v>0</v>
      </c>
      <c r="E70" s="22">
        <v>0</v>
      </c>
      <c r="F70" s="22">
        <f t="shared" si="20"/>
        <v>0</v>
      </c>
      <c r="G70" s="22">
        <v>0</v>
      </c>
      <c r="H70" s="22">
        <v>0</v>
      </c>
      <c r="I70" s="22">
        <f t="shared" si="21"/>
        <v>0</v>
      </c>
      <c r="J70" s="22">
        <v>0</v>
      </c>
      <c r="K70" s="22">
        <v>0</v>
      </c>
      <c r="L70" s="22">
        <f t="shared" si="22"/>
        <v>0</v>
      </c>
      <c r="M70" s="22">
        <v>0</v>
      </c>
      <c r="N70" s="22">
        <v>0</v>
      </c>
      <c r="O70" s="22">
        <f t="shared" si="23"/>
        <v>0</v>
      </c>
      <c r="P70" s="22">
        <v>0</v>
      </c>
      <c r="Q70" s="38" t="e">
        <f>M70-#REF!</f>
        <v>#REF!</v>
      </c>
      <c r="R70" s="55">
        <v>0</v>
      </c>
    </row>
    <row r="71" spans="1:18" ht="12">
      <c r="A71" s="23">
        <v>4230</v>
      </c>
      <c r="B71" s="23">
        <v>4230</v>
      </c>
      <c r="C71" s="3" t="s">
        <v>169</v>
      </c>
      <c r="D71" s="22">
        <v>0</v>
      </c>
      <c r="E71" s="22">
        <v>0</v>
      </c>
      <c r="F71" s="22">
        <f t="shared" si="20"/>
        <v>0</v>
      </c>
      <c r="G71" s="22">
        <v>23500</v>
      </c>
      <c r="H71" s="22">
        <v>30000</v>
      </c>
      <c r="I71" s="22">
        <f>G71-H71</f>
        <v>-6500</v>
      </c>
      <c r="J71" s="22">
        <v>24220</v>
      </c>
      <c r="K71" s="22">
        <v>30000</v>
      </c>
      <c r="L71" s="22">
        <f>J71-K71</f>
        <v>-5780</v>
      </c>
      <c r="M71" s="22">
        <v>46070</v>
      </c>
      <c r="N71" s="22">
        <v>30000</v>
      </c>
      <c r="O71" s="22">
        <f>M71-N71</f>
        <v>16070</v>
      </c>
      <c r="P71" s="22">
        <v>30000</v>
      </c>
      <c r="Q71" s="38" t="e">
        <f>M71-#REF!</f>
        <v>#REF!</v>
      </c>
      <c r="R71" s="55">
        <v>34950</v>
      </c>
    </row>
    <row r="72" spans="1:18" ht="12">
      <c r="A72" s="23">
        <v>4241</v>
      </c>
      <c r="B72" s="23">
        <v>4241</v>
      </c>
      <c r="C72" s="3" t="s">
        <v>87</v>
      </c>
      <c r="D72" s="22">
        <v>15935</v>
      </c>
      <c r="E72" s="22">
        <v>11000</v>
      </c>
      <c r="F72" s="22">
        <f t="shared" si="20"/>
        <v>-4935</v>
      </c>
      <c r="G72" s="22">
        <v>28260</v>
      </c>
      <c r="H72" s="22">
        <v>16000</v>
      </c>
      <c r="I72" s="22">
        <f t="shared" si="21"/>
        <v>12260</v>
      </c>
      <c r="J72" s="22">
        <v>36945</v>
      </c>
      <c r="K72" s="22">
        <v>18000</v>
      </c>
      <c r="L72" s="22">
        <f t="shared" si="22"/>
        <v>18945</v>
      </c>
      <c r="M72" s="22">
        <v>37635</v>
      </c>
      <c r="N72" s="22">
        <v>23000</v>
      </c>
      <c r="O72" s="22">
        <f t="shared" si="23"/>
        <v>14635</v>
      </c>
      <c r="P72" s="22">
        <v>23000</v>
      </c>
      <c r="Q72" s="38" t="e">
        <f>M72-#REF!</f>
        <v>#REF!</v>
      </c>
      <c r="R72" s="55">
        <v>5430</v>
      </c>
    </row>
    <row r="73" spans="1:18" ht="12">
      <c r="A73" s="23">
        <v>4247</v>
      </c>
      <c r="B73" s="23">
        <v>4247</v>
      </c>
      <c r="C73" s="3" t="s">
        <v>30</v>
      </c>
      <c r="D73" s="22">
        <v>0</v>
      </c>
      <c r="E73" s="22">
        <v>0</v>
      </c>
      <c r="F73" s="22">
        <f>+E73-D73</f>
        <v>0</v>
      </c>
      <c r="G73" s="22">
        <v>0</v>
      </c>
      <c r="H73" s="22">
        <v>0</v>
      </c>
      <c r="I73" s="22">
        <f>G73-H73</f>
        <v>0</v>
      </c>
      <c r="J73" s="22">
        <v>0</v>
      </c>
      <c r="K73" s="22">
        <v>0</v>
      </c>
      <c r="L73" s="22">
        <f>J73-K73</f>
        <v>0</v>
      </c>
      <c r="M73" s="22">
        <v>45641.85</v>
      </c>
      <c r="N73" s="22">
        <v>304000</v>
      </c>
      <c r="O73" s="22">
        <f>M73-N73</f>
        <v>-258358.15</v>
      </c>
      <c r="P73" s="22">
        <v>304000</v>
      </c>
      <c r="Q73" s="38" t="e">
        <f>M73-#REF!</f>
        <v>#REF!</v>
      </c>
      <c r="R73" s="55">
        <v>393598.16</v>
      </c>
    </row>
    <row r="74" spans="1:18" ht="12">
      <c r="A74" s="23">
        <v>4280</v>
      </c>
      <c r="B74" s="23">
        <v>4280</v>
      </c>
      <c r="C74" s="3" t="s">
        <v>89</v>
      </c>
      <c r="D74" s="22">
        <v>0</v>
      </c>
      <c r="E74" s="22">
        <v>0</v>
      </c>
      <c r="F74" s="22">
        <f t="shared" si="20"/>
        <v>0</v>
      </c>
      <c r="G74" s="22">
        <v>0</v>
      </c>
      <c r="H74" s="22">
        <v>0</v>
      </c>
      <c r="I74" s="22">
        <f t="shared" si="21"/>
        <v>0</v>
      </c>
      <c r="J74" s="22">
        <v>0</v>
      </c>
      <c r="K74" s="22">
        <v>0</v>
      </c>
      <c r="L74" s="22">
        <f t="shared" si="22"/>
        <v>0</v>
      </c>
      <c r="M74" s="22">
        <v>0</v>
      </c>
      <c r="N74" s="22">
        <v>0</v>
      </c>
      <c r="O74" s="22">
        <f t="shared" si="23"/>
        <v>0</v>
      </c>
      <c r="P74" s="22">
        <v>0</v>
      </c>
      <c r="Q74" s="38" t="e">
        <f>M74-#REF!</f>
        <v>#REF!</v>
      </c>
      <c r="R74" s="55">
        <v>0</v>
      </c>
    </row>
    <row r="75" spans="1:18" ht="12">
      <c r="A75" s="23">
        <v>4800</v>
      </c>
      <c r="B75" s="23">
        <v>4800</v>
      </c>
      <c r="C75" s="3" t="s">
        <v>167</v>
      </c>
      <c r="D75" s="22">
        <v>0</v>
      </c>
      <c r="E75" s="22">
        <v>0</v>
      </c>
      <c r="F75" s="22">
        <f>+E75-D75</f>
        <v>0</v>
      </c>
      <c r="G75" s="22">
        <v>2519.6</v>
      </c>
      <c r="H75" s="22">
        <v>0</v>
      </c>
      <c r="I75" s="22">
        <f>G75-H75</f>
        <v>2519.6</v>
      </c>
      <c r="J75" s="22">
        <v>2519.6</v>
      </c>
      <c r="K75" s="22">
        <v>0</v>
      </c>
      <c r="L75" s="22">
        <f>J75-K75</f>
        <v>2519.6</v>
      </c>
      <c r="M75" s="22">
        <v>3150.35</v>
      </c>
      <c r="N75" s="22">
        <v>0</v>
      </c>
      <c r="O75" s="22">
        <f>M75-N75</f>
        <v>3150.35</v>
      </c>
      <c r="P75" s="22">
        <v>0</v>
      </c>
      <c r="Q75" s="38" t="e">
        <f>M75-#REF!</f>
        <v>#REF!</v>
      </c>
      <c r="R75" s="55">
        <v>875</v>
      </c>
    </row>
    <row r="76" spans="1:18" ht="12">
      <c r="A76" s="23">
        <v>6550</v>
      </c>
      <c r="B76" s="23">
        <v>6550</v>
      </c>
      <c r="C76" s="3" t="s">
        <v>110</v>
      </c>
      <c r="D76" s="22">
        <v>19562.5</v>
      </c>
      <c r="E76" s="22">
        <v>5000</v>
      </c>
      <c r="F76" s="22">
        <f t="shared" si="20"/>
        <v>-14562.5</v>
      </c>
      <c r="G76" s="22">
        <v>21116.5</v>
      </c>
      <c r="H76" s="22">
        <v>10000</v>
      </c>
      <c r="I76" s="22">
        <f t="shared" si="21"/>
        <v>11116.5</v>
      </c>
      <c r="J76" s="22">
        <v>39101.5</v>
      </c>
      <c r="K76" s="22">
        <v>15000</v>
      </c>
      <c r="L76" s="22">
        <f t="shared" si="22"/>
        <v>24101.5</v>
      </c>
      <c r="M76" s="22">
        <v>41840</v>
      </c>
      <c r="N76" s="22">
        <v>20000</v>
      </c>
      <c r="O76" s="22">
        <f t="shared" si="23"/>
        <v>21840</v>
      </c>
      <c r="P76" s="22">
        <v>20000</v>
      </c>
      <c r="Q76" s="38" t="e">
        <f>M76-#REF!</f>
        <v>#REF!</v>
      </c>
      <c r="R76" s="55">
        <v>18773.69</v>
      </c>
    </row>
    <row r="77" spans="1:18" ht="12">
      <c r="A77" s="23">
        <v>6555</v>
      </c>
      <c r="B77" s="23">
        <v>6555</v>
      </c>
      <c r="C77" s="3" t="s">
        <v>111</v>
      </c>
      <c r="D77" s="22">
        <v>0</v>
      </c>
      <c r="E77" s="22">
        <v>0</v>
      </c>
      <c r="F77" s="22">
        <f t="shared" si="20"/>
        <v>0</v>
      </c>
      <c r="G77" s="22">
        <v>0</v>
      </c>
      <c r="H77" s="22">
        <v>0</v>
      </c>
      <c r="I77" s="22">
        <f t="shared" si="21"/>
        <v>0</v>
      </c>
      <c r="J77" s="22">
        <v>0</v>
      </c>
      <c r="K77" s="22">
        <v>0</v>
      </c>
      <c r="L77" s="22">
        <f t="shared" si="22"/>
        <v>0</v>
      </c>
      <c r="M77" s="22">
        <v>0</v>
      </c>
      <c r="N77" s="22">
        <v>0</v>
      </c>
      <c r="O77" s="22">
        <f t="shared" si="23"/>
        <v>0</v>
      </c>
      <c r="P77" s="22">
        <v>0</v>
      </c>
      <c r="Q77" s="38" t="e">
        <f>M77-#REF!</f>
        <v>#REF!</v>
      </c>
      <c r="R77" s="55">
        <v>0</v>
      </c>
    </row>
    <row r="78" spans="1:18" ht="12.75">
      <c r="A78" s="19"/>
      <c r="B78" s="19"/>
      <c r="C78" s="14" t="s">
        <v>46</v>
      </c>
      <c r="D78" s="15">
        <f aca="true" t="shared" si="24" ref="D78:P78">SUM(D69:D77)</f>
        <v>35497.5</v>
      </c>
      <c r="E78" s="15">
        <f t="shared" si="24"/>
        <v>16000</v>
      </c>
      <c r="F78" s="15">
        <f t="shared" si="24"/>
        <v>-19497.5</v>
      </c>
      <c r="G78" s="15">
        <f t="shared" si="24"/>
        <v>76796.1</v>
      </c>
      <c r="H78" s="15">
        <f t="shared" si="24"/>
        <v>56000</v>
      </c>
      <c r="I78" s="15">
        <f t="shared" si="24"/>
        <v>20796.1</v>
      </c>
      <c r="J78" s="15">
        <f t="shared" si="24"/>
        <v>108186.1</v>
      </c>
      <c r="K78" s="15">
        <f t="shared" si="24"/>
        <v>63500</v>
      </c>
      <c r="L78" s="15">
        <f t="shared" si="24"/>
        <v>44686.1</v>
      </c>
      <c r="M78" s="15">
        <f t="shared" si="24"/>
        <v>179737.2</v>
      </c>
      <c r="N78" s="15">
        <f t="shared" si="24"/>
        <v>381500</v>
      </c>
      <c r="O78" s="15">
        <f t="shared" si="24"/>
        <v>-201762.8</v>
      </c>
      <c r="P78" s="15">
        <f t="shared" si="24"/>
        <v>381500</v>
      </c>
      <c r="Q78" s="39" t="e">
        <f>M78-#REF!</f>
        <v>#REF!</v>
      </c>
      <c r="R78" s="56">
        <f>SUM(R69:R77)</f>
        <v>457976.85</v>
      </c>
    </row>
    <row r="79" spans="1:18" ht="12">
      <c r="A79" s="23"/>
      <c r="B79" s="23"/>
      <c r="C79" s="3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38" t="e">
        <f>M79-#REF!</f>
        <v>#REF!</v>
      </c>
      <c r="R79" s="55"/>
    </row>
    <row r="80" spans="1:18" ht="12">
      <c r="A80" s="23">
        <v>4225</v>
      </c>
      <c r="B80" s="23">
        <v>4225</v>
      </c>
      <c r="C80" s="3" t="s">
        <v>170</v>
      </c>
      <c r="D80" s="22">
        <v>106393.22</v>
      </c>
      <c r="E80" s="22">
        <v>62000</v>
      </c>
      <c r="F80" s="22">
        <f t="shared" si="20"/>
        <v>-44393.22</v>
      </c>
      <c r="G80" s="22">
        <v>111483.59</v>
      </c>
      <c r="H80" s="22">
        <v>62000</v>
      </c>
      <c r="I80" s="22">
        <f t="shared" si="21"/>
        <v>49483.59</v>
      </c>
      <c r="J80" s="22">
        <v>111483.59</v>
      </c>
      <c r="K80" s="22">
        <v>65600</v>
      </c>
      <c r="L80" s="22">
        <f t="shared" si="22"/>
        <v>45883.59</v>
      </c>
      <c r="M80" s="22">
        <v>313006.23</v>
      </c>
      <c r="N80" s="22">
        <v>65600</v>
      </c>
      <c r="O80" s="22">
        <f t="shared" si="23"/>
        <v>247406.22999999998</v>
      </c>
      <c r="P80" s="22">
        <v>65600</v>
      </c>
      <c r="Q80" s="38" t="e">
        <f>M80-#REF!</f>
        <v>#REF!</v>
      </c>
      <c r="R80" s="55">
        <v>9335.87</v>
      </c>
    </row>
    <row r="81" spans="1:18" ht="12">
      <c r="A81" s="23">
        <v>4228</v>
      </c>
      <c r="B81" s="23">
        <v>4228</v>
      </c>
      <c r="C81" s="3" t="s">
        <v>171</v>
      </c>
      <c r="D81" s="22">
        <v>0</v>
      </c>
      <c r="E81" s="22">
        <v>15000</v>
      </c>
      <c r="F81" s="22">
        <f t="shared" si="20"/>
        <v>15000</v>
      </c>
      <c r="G81" s="22">
        <v>0</v>
      </c>
      <c r="H81" s="22">
        <v>15000</v>
      </c>
      <c r="I81" s="22">
        <f t="shared" si="21"/>
        <v>-15000</v>
      </c>
      <c r="J81" s="22">
        <v>0</v>
      </c>
      <c r="K81" s="22">
        <v>15000</v>
      </c>
      <c r="L81" s="22">
        <f t="shared" si="22"/>
        <v>-15000</v>
      </c>
      <c r="M81" s="22">
        <v>0</v>
      </c>
      <c r="N81" s="22">
        <v>15000</v>
      </c>
      <c r="O81" s="22">
        <f t="shared" si="23"/>
        <v>-15000</v>
      </c>
      <c r="P81" s="22">
        <v>15000</v>
      </c>
      <c r="Q81" s="38" t="e">
        <f>M81-#REF!</f>
        <v>#REF!</v>
      </c>
      <c r="R81" s="55">
        <v>1197</v>
      </c>
    </row>
    <row r="82" spans="1:18" ht="12">
      <c r="A82" s="23">
        <v>4331</v>
      </c>
      <c r="B82" s="23">
        <v>4331</v>
      </c>
      <c r="C82" s="3" t="s">
        <v>91</v>
      </c>
      <c r="D82" s="22">
        <v>0</v>
      </c>
      <c r="E82" s="22">
        <v>7000</v>
      </c>
      <c r="F82" s="22">
        <f t="shared" si="20"/>
        <v>7000</v>
      </c>
      <c r="G82" s="22">
        <v>0</v>
      </c>
      <c r="H82" s="22">
        <v>7000</v>
      </c>
      <c r="I82" s="22">
        <f t="shared" si="21"/>
        <v>-7000</v>
      </c>
      <c r="J82" s="22">
        <v>0</v>
      </c>
      <c r="K82" s="22">
        <v>7000</v>
      </c>
      <c r="L82" s="22">
        <f t="shared" si="22"/>
        <v>-7000</v>
      </c>
      <c r="M82" s="22">
        <v>0</v>
      </c>
      <c r="N82" s="22">
        <v>7000</v>
      </c>
      <c r="O82" s="22">
        <f t="shared" si="23"/>
        <v>-7000</v>
      </c>
      <c r="P82" s="22">
        <v>7000</v>
      </c>
      <c r="Q82" s="38" t="e">
        <f>M82-#REF!</f>
        <v>#REF!</v>
      </c>
      <c r="R82" s="55">
        <v>0</v>
      </c>
    </row>
    <row r="83" spans="1:18" ht="12">
      <c r="A83" s="23">
        <v>7400</v>
      </c>
      <c r="B83" s="23">
        <v>7400</v>
      </c>
      <c r="C83" s="3" t="s">
        <v>130</v>
      </c>
      <c r="D83" s="22">
        <v>0</v>
      </c>
      <c r="E83" s="22">
        <v>0</v>
      </c>
      <c r="F83" s="22">
        <f t="shared" si="20"/>
        <v>0</v>
      </c>
      <c r="G83" s="22">
        <v>0</v>
      </c>
      <c r="H83" s="22">
        <v>0</v>
      </c>
      <c r="I83" s="22">
        <f>G83-H83</f>
        <v>0</v>
      </c>
      <c r="J83" s="22">
        <v>0</v>
      </c>
      <c r="K83" s="22">
        <v>0</v>
      </c>
      <c r="L83" s="22">
        <f>J83-K83</f>
        <v>0</v>
      </c>
      <c r="M83" s="22">
        <v>0</v>
      </c>
      <c r="N83" s="22">
        <v>0</v>
      </c>
      <c r="O83" s="22">
        <f>M83-N83</f>
        <v>0</v>
      </c>
      <c r="P83" s="22">
        <v>0</v>
      </c>
      <c r="Q83" s="38" t="e">
        <f>M83-#REF!</f>
        <v>#REF!</v>
      </c>
      <c r="R83" s="55">
        <v>0</v>
      </c>
    </row>
    <row r="84" spans="1:18" ht="12.75">
      <c r="A84" s="19"/>
      <c r="B84" s="19"/>
      <c r="C84" s="14" t="s">
        <v>47</v>
      </c>
      <c r="D84" s="15">
        <f>SUM(D80:D83)</f>
        <v>106393.22</v>
      </c>
      <c r="E84" s="15">
        <f aca="true" t="shared" si="25" ref="E84:P84">SUM(E80:E83)</f>
        <v>84000</v>
      </c>
      <c r="F84" s="15">
        <f t="shared" si="25"/>
        <v>-22393.22</v>
      </c>
      <c r="G84" s="15">
        <f t="shared" si="25"/>
        <v>111483.59</v>
      </c>
      <c r="H84" s="15">
        <f t="shared" si="25"/>
        <v>84000</v>
      </c>
      <c r="I84" s="15">
        <f t="shared" si="25"/>
        <v>27483.589999999997</v>
      </c>
      <c r="J84" s="15">
        <f t="shared" si="25"/>
        <v>111483.59</v>
      </c>
      <c r="K84" s="15">
        <f t="shared" si="25"/>
        <v>87600</v>
      </c>
      <c r="L84" s="15">
        <f t="shared" si="25"/>
        <v>23883.589999999997</v>
      </c>
      <c r="M84" s="15">
        <f t="shared" si="25"/>
        <v>313006.23</v>
      </c>
      <c r="N84" s="15">
        <f t="shared" si="25"/>
        <v>87600</v>
      </c>
      <c r="O84" s="15">
        <f t="shared" si="25"/>
        <v>225406.22999999998</v>
      </c>
      <c r="P84" s="15">
        <f t="shared" si="25"/>
        <v>87600</v>
      </c>
      <c r="Q84" s="39" t="e">
        <f>M84-#REF!</f>
        <v>#REF!</v>
      </c>
      <c r="R84" s="56">
        <f>SUM(R80:R83)</f>
        <v>10532.87</v>
      </c>
    </row>
    <row r="85" spans="1:18" ht="12">
      <c r="A85" s="23"/>
      <c r="B85" s="23"/>
      <c r="C85" s="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38" t="e">
        <f>M85-#REF!</f>
        <v>#REF!</v>
      </c>
      <c r="R85" s="55"/>
    </row>
    <row r="86" spans="1:18" ht="12">
      <c r="A86" s="23">
        <v>4120</v>
      </c>
      <c r="B86" s="23">
        <v>4120</v>
      </c>
      <c r="C86" s="3" t="s">
        <v>84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0</v>
      </c>
    </row>
    <row r="87" spans="1:18" ht="12">
      <c r="A87" s="23">
        <v>4300</v>
      </c>
      <c r="B87" s="23">
        <v>4300</v>
      </c>
      <c r="C87" s="3" t="s">
        <v>90</v>
      </c>
      <c r="D87" s="22">
        <v>0</v>
      </c>
      <c r="E87" s="22">
        <v>0</v>
      </c>
      <c r="F87" s="22">
        <f>+E87-D87</f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0</v>
      </c>
      <c r="L87" s="22">
        <f>J87-K87</f>
        <v>0</v>
      </c>
      <c r="M87" s="22">
        <v>0</v>
      </c>
      <c r="N87" s="22">
        <v>0</v>
      </c>
      <c r="O87" s="22">
        <f>M87-N87</f>
        <v>0</v>
      </c>
      <c r="P87" s="22">
        <v>0</v>
      </c>
      <c r="Q87" s="38"/>
      <c r="R87" s="55">
        <v>8699</v>
      </c>
    </row>
    <row r="88" spans="1:18" ht="12">
      <c r="A88" s="23">
        <v>4400</v>
      </c>
      <c r="B88" s="23">
        <v>4400</v>
      </c>
      <c r="C88" s="3" t="s">
        <v>172</v>
      </c>
      <c r="D88" s="22">
        <v>0</v>
      </c>
      <c r="E88" s="22">
        <v>0</v>
      </c>
      <c r="F88" s="22">
        <f>+E88-D88</f>
        <v>0</v>
      </c>
      <c r="G88" s="22">
        <v>0</v>
      </c>
      <c r="H88" s="22">
        <v>0</v>
      </c>
      <c r="I88" s="22">
        <f>G88-H88</f>
        <v>0</v>
      </c>
      <c r="J88" s="22">
        <v>0</v>
      </c>
      <c r="K88" s="22">
        <v>0</v>
      </c>
      <c r="L88" s="22">
        <f>J88-K88</f>
        <v>0</v>
      </c>
      <c r="M88" s="22">
        <v>0</v>
      </c>
      <c r="N88" s="22">
        <v>0</v>
      </c>
      <c r="O88" s="22">
        <f>M88-N88</f>
        <v>0</v>
      </c>
      <c r="P88" s="22">
        <v>0</v>
      </c>
      <c r="Q88" s="38"/>
      <c r="R88" s="55">
        <v>0</v>
      </c>
    </row>
    <row r="89" spans="1:18" ht="12">
      <c r="A89" s="23">
        <v>4990</v>
      </c>
      <c r="B89" s="23">
        <v>4990</v>
      </c>
      <c r="C89" s="3" t="s">
        <v>92</v>
      </c>
      <c r="D89" s="22">
        <v>531</v>
      </c>
      <c r="E89" s="22">
        <v>1500</v>
      </c>
      <c r="F89" s="22">
        <f>+E89-D89</f>
        <v>969</v>
      </c>
      <c r="G89" s="22">
        <v>831</v>
      </c>
      <c r="H89" s="22">
        <v>2000</v>
      </c>
      <c r="I89" s="22">
        <f>G89-H89</f>
        <v>-1169</v>
      </c>
      <c r="J89" s="22">
        <v>-657</v>
      </c>
      <c r="K89" s="22">
        <v>2500</v>
      </c>
      <c r="L89" s="22">
        <f>J89-K89</f>
        <v>-3157</v>
      </c>
      <c r="M89" s="22">
        <v>7148</v>
      </c>
      <c r="N89" s="22">
        <v>4000</v>
      </c>
      <c r="O89" s="22">
        <f>M89-N89</f>
        <v>3148</v>
      </c>
      <c r="P89" s="22">
        <v>4000</v>
      </c>
      <c r="Q89" s="38"/>
      <c r="R89" s="55">
        <v>8343</v>
      </c>
    </row>
    <row r="90" spans="1:18" ht="12.75">
      <c r="A90" s="19"/>
      <c r="B90" s="19"/>
      <c r="C90" s="14" t="s">
        <v>48</v>
      </c>
      <c r="D90" s="15">
        <f aca="true" t="shared" si="26" ref="D90:P90">SUM(D86:D89)</f>
        <v>531</v>
      </c>
      <c r="E90" s="15">
        <f t="shared" si="26"/>
        <v>1500</v>
      </c>
      <c r="F90" s="15">
        <f t="shared" si="26"/>
        <v>969</v>
      </c>
      <c r="G90" s="15">
        <f t="shared" si="26"/>
        <v>831</v>
      </c>
      <c r="H90" s="15">
        <f t="shared" si="26"/>
        <v>2000</v>
      </c>
      <c r="I90" s="15">
        <f t="shared" si="26"/>
        <v>-1169</v>
      </c>
      <c r="J90" s="15">
        <f t="shared" si="26"/>
        <v>-657</v>
      </c>
      <c r="K90" s="15">
        <f t="shared" si="26"/>
        <v>2500</v>
      </c>
      <c r="L90" s="15">
        <f t="shared" si="26"/>
        <v>-3157</v>
      </c>
      <c r="M90" s="15">
        <f t="shared" si="26"/>
        <v>7148</v>
      </c>
      <c r="N90" s="15">
        <f t="shared" si="26"/>
        <v>4000</v>
      </c>
      <c r="O90" s="15">
        <f t="shared" si="26"/>
        <v>3148</v>
      </c>
      <c r="P90" s="15">
        <f t="shared" si="26"/>
        <v>4000</v>
      </c>
      <c r="Q90" s="39"/>
      <c r="R90" s="56">
        <f>SUM(R86:R89)</f>
        <v>17042</v>
      </c>
    </row>
    <row r="91" spans="1:18" ht="12">
      <c r="A91" s="23"/>
      <c r="B91" s="23"/>
      <c r="C91" s="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38"/>
      <c r="R91" s="55"/>
    </row>
    <row r="92" spans="1:18" ht="12.75">
      <c r="A92" s="19"/>
      <c r="B92" s="19"/>
      <c r="C92" s="14" t="s">
        <v>7</v>
      </c>
      <c r="D92" s="15">
        <f aca="true" t="shared" si="27" ref="D92:P92">+D90+D84+D78</f>
        <v>142421.72</v>
      </c>
      <c r="E92" s="15">
        <f t="shared" si="27"/>
        <v>101500</v>
      </c>
      <c r="F92" s="15">
        <f t="shared" si="27"/>
        <v>-40921.72</v>
      </c>
      <c r="G92" s="15">
        <f t="shared" si="27"/>
        <v>189110.69</v>
      </c>
      <c r="H92" s="15">
        <f t="shared" si="27"/>
        <v>142000</v>
      </c>
      <c r="I92" s="15">
        <f t="shared" si="27"/>
        <v>47110.689999999995</v>
      </c>
      <c r="J92" s="15">
        <f t="shared" si="27"/>
        <v>219012.69</v>
      </c>
      <c r="K92" s="15">
        <f t="shared" si="27"/>
        <v>153600</v>
      </c>
      <c r="L92" s="15">
        <f t="shared" si="27"/>
        <v>65412.689999999995</v>
      </c>
      <c r="M92" s="15">
        <f t="shared" si="27"/>
        <v>499891.43</v>
      </c>
      <c r="N92" s="15">
        <f t="shared" si="27"/>
        <v>473100</v>
      </c>
      <c r="O92" s="15">
        <f t="shared" si="27"/>
        <v>26791.429999999993</v>
      </c>
      <c r="P92" s="15">
        <f t="shared" si="27"/>
        <v>473100</v>
      </c>
      <c r="Q92" s="39" t="e">
        <f>M92-#REF!</f>
        <v>#REF!</v>
      </c>
      <c r="R92" s="56">
        <f>+R90+R84+R78</f>
        <v>485551.72</v>
      </c>
    </row>
    <row r="93" spans="1:18" ht="12">
      <c r="A93" s="23"/>
      <c r="B93" s="23"/>
      <c r="C93" s="3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38"/>
      <c r="R93" s="55"/>
    </row>
    <row r="94" spans="1:18" ht="12">
      <c r="A94" s="23">
        <v>4240</v>
      </c>
      <c r="B94" s="23">
        <v>4240</v>
      </c>
      <c r="C94" s="3" t="s">
        <v>86</v>
      </c>
      <c r="D94" s="22">
        <v>3950</v>
      </c>
      <c r="E94" s="22">
        <v>10000</v>
      </c>
      <c r="F94" s="22">
        <f aca="true" t="shared" si="28" ref="F94:F116">+E94-D94</f>
        <v>6050</v>
      </c>
      <c r="G94" s="22">
        <v>27210</v>
      </c>
      <c r="H94" s="22">
        <v>27550</v>
      </c>
      <c r="I94" s="22">
        <f aca="true" t="shared" si="29" ref="I94:I116">G94-H94</f>
        <v>-340</v>
      </c>
      <c r="J94" s="22">
        <v>43960</v>
      </c>
      <c r="K94" s="22">
        <v>64200</v>
      </c>
      <c r="L94" s="22">
        <f aca="true" t="shared" si="30" ref="L94:L116">J94-K94</f>
        <v>-20240</v>
      </c>
      <c r="M94" s="22">
        <v>57071</v>
      </c>
      <c r="N94" s="22">
        <v>85300</v>
      </c>
      <c r="O94" s="22">
        <f aca="true" t="shared" si="31" ref="O94:O116">M94-N94</f>
        <v>-28229</v>
      </c>
      <c r="P94" s="22">
        <v>85300</v>
      </c>
      <c r="Q94" s="38" t="e">
        <f>M94-#REF!</f>
        <v>#REF!</v>
      </c>
      <c r="R94" s="55">
        <v>97901</v>
      </c>
    </row>
    <row r="95" spans="1:18" ht="12">
      <c r="A95" s="23">
        <v>4250</v>
      </c>
      <c r="B95" s="23">
        <v>4250</v>
      </c>
      <c r="C95" s="3" t="s">
        <v>88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>G95-H95</f>
        <v>0</v>
      </c>
      <c r="J95" s="22">
        <v>0</v>
      </c>
      <c r="K95" s="22">
        <v>0</v>
      </c>
      <c r="L95" s="22">
        <f>J95-K95</f>
        <v>0</v>
      </c>
      <c r="M95" s="22">
        <v>0</v>
      </c>
      <c r="N95" s="22">
        <v>0</v>
      </c>
      <c r="O95" s="22">
        <f>M95-N95</f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5000</v>
      </c>
      <c r="B96" s="23">
        <v>5000</v>
      </c>
      <c r="C96" s="3" t="s">
        <v>93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>G96-H96</f>
        <v>0</v>
      </c>
      <c r="J96" s="22">
        <v>0</v>
      </c>
      <c r="K96" s="22">
        <v>0</v>
      </c>
      <c r="L96" s="22">
        <f>J96-K96</f>
        <v>0</v>
      </c>
      <c r="M96" s="22">
        <v>0</v>
      </c>
      <c r="N96" s="22">
        <v>0</v>
      </c>
      <c r="O96" s="22">
        <f>M96-N96</f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5006</v>
      </c>
      <c r="B97" s="23">
        <v>5006</v>
      </c>
      <c r="C97" s="3" t="s">
        <v>154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0</v>
      </c>
      <c r="I97" s="22">
        <f>G97-H97</f>
        <v>0</v>
      </c>
      <c r="J97" s="22">
        <v>0</v>
      </c>
      <c r="K97" s="22">
        <v>0</v>
      </c>
      <c r="L97" s="22">
        <f>J97-K97</f>
        <v>0</v>
      </c>
      <c r="M97" s="22">
        <v>0</v>
      </c>
      <c r="N97" s="22">
        <v>0</v>
      </c>
      <c r="O97" s="22">
        <f>M97-N97</f>
        <v>0</v>
      </c>
      <c r="P97" s="22">
        <v>0</v>
      </c>
      <c r="Q97" s="38" t="e">
        <f>M97-#REF!</f>
        <v>#REF!</v>
      </c>
      <c r="R97" s="55">
        <v>0</v>
      </c>
    </row>
    <row r="98" spans="1:18" ht="12">
      <c r="A98" s="23">
        <v>5007</v>
      </c>
      <c r="B98" s="23">
        <v>5007</v>
      </c>
      <c r="C98" s="3" t="s">
        <v>36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0</v>
      </c>
      <c r="N98" s="22">
        <v>0</v>
      </c>
      <c r="O98" s="22">
        <f t="shared" si="31"/>
        <v>0</v>
      </c>
      <c r="P98" s="22">
        <v>0</v>
      </c>
      <c r="Q98" s="38" t="e">
        <f>M98-#REF!</f>
        <v>#REF!</v>
      </c>
      <c r="R98" s="55">
        <v>0</v>
      </c>
    </row>
    <row r="99" spans="1:18" ht="12">
      <c r="A99" s="23">
        <v>5010</v>
      </c>
      <c r="B99" s="23">
        <v>5010</v>
      </c>
      <c r="C99" s="3" t="s">
        <v>94</v>
      </c>
      <c r="D99" s="22">
        <v>0</v>
      </c>
      <c r="E99" s="22">
        <v>0</v>
      </c>
      <c r="F99" s="22">
        <f t="shared" si="28"/>
        <v>0</v>
      </c>
      <c r="G99" s="22">
        <v>0</v>
      </c>
      <c r="H99" s="22">
        <v>0</v>
      </c>
      <c r="I99" s="22">
        <f t="shared" si="29"/>
        <v>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0</v>
      </c>
      <c r="O99" s="22">
        <f t="shared" si="31"/>
        <v>0</v>
      </c>
      <c r="P99" s="22">
        <v>0</v>
      </c>
      <c r="Q99" s="38" t="e">
        <f>M99-#REF!</f>
        <v>#REF!</v>
      </c>
      <c r="R99" s="55">
        <v>0</v>
      </c>
    </row>
    <row r="100" spans="1:18" ht="12">
      <c r="A100" s="23">
        <v>5040</v>
      </c>
      <c r="B100" s="23">
        <v>5040</v>
      </c>
      <c r="C100" s="3" t="s">
        <v>26</v>
      </c>
      <c r="D100" s="22">
        <v>0</v>
      </c>
      <c r="E100" s="22">
        <v>0</v>
      </c>
      <c r="F100" s="22">
        <f t="shared" si="28"/>
        <v>0</v>
      </c>
      <c r="G100" s="22">
        <v>0</v>
      </c>
      <c r="H100" s="22">
        <v>0</v>
      </c>
      <c r="I100" s="22">
        <f t="shared" si="29"/>
        <v>0</v>
      </c>
      <c r="J100" s="22">
        <v>0</v>
      </c>
      <c r="K100" s="22">
        <v>0</v>
      </c>
      <c r="L100" s="22">
        <f t="shared" si="30"/>
        <v>0</v>
      </c>
      <c r="M100" s="22">
        <v>0</v>
      </c>
      <c r="N100" s="22">
        <v>0</v>
      </c>
      <c r="O100" s="22">
        <f t="shared" si="31"/>
        <v>0</v>
      </c>
      <c r="P100" s="22">
        <v>0</v>
      </c>
      <c r="Q100" s="38" t="e">
        <f>M100-#REF!</f>
        <v>#REF!</v>
      </c>
      <c r="R100" s="55">
        <v>0</v>
      </c>
    </row>
    <row r="101" spans="1:18" ht="12">
      <c r="A101" s="23">
        <v>5090</v>
      </c>
      <c r="B101" s="23">
        <v>5090</v>
      </c>
      <c r="C101" s="3" t="s">
        <v>95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 t="e">
        <f>M101-#REF!</f>
        <v>#REF!</v>
      </c>
      <c r="R101" s="55">
        <v>0</v>
      </c>
    </row>
    <row r="102" spans="1:18" ht="12">
      <c r="A102" s="23">
        <v>5100</v>
      </c>
      <c r="B102" s="23">
        <v>5100</v>
      </c>
      <c r="C102" s="3" t="s">
        <v>31</v>
      </c>
      <c r="D102" s="22">
        <v>162456</v>
      </c>
      <c r="E102" s="22">
        <v>233800</v>
      </c>
      <c r="F102" s="22">
        <f t="shared" si="28"/>
        <v>71344</v>
      </c>
      <c r="G102" s="22">
        <v>282488</v>
      </c>
      <c r="H102" s="22">
        <v>321133</v>
      </c>
      <c r="I102" s="22">
        <f t="shared" si="29"/>
        <v>-38645</v>
      </c>
      <c r="J102" s="22">
        <v>308164</v>
      </c>
      <c r="K102" s="22">
        <v>356133</v>
      </c>
      <c r="L102" s="22">
        <f t="shared" si="30"/>
        <v>-47969</v>
      </c>
      <c r="M102" s="22">
        <v>430499</v>
      </c>
      <c r="N102" s="22">
        <v>498847</v>
      </c>
      <c r="O102" s="22">
        <f t="shared" si="31"/>
        <v>-68348</v>
      </c>
      <c r="P102" s="22">
        <v>498847</v>
      </c>
      <c r="Q102" s="38" t="e">
        <f>M102-#REF!</f>
        <v>#REF!</v>
      </c>
      <c r="R102" s="55">
        <v>433835</v>
      </c>
    </row>
    <row r="103" spans="1:18" ht="12">
      <c r="A103" s="23">
        <v>5180</v>
      </c>
      <c r="B103" s="23">
        <v>5180</v>
      </c>
      <c r="C103" s="3" t="s">
        <v>96</v>
      </c>
      <c r="D103" s="22">
        <v>0</v>
      </c>
      <c r="E103" s="22">
        <v>28056</v>
      </c>
      <c r="F103" s="22">
        <f t="shared" si="28"/>
        <v>28056</v>
      </c>
      <c r="G103" s="22">
        <v>0</v>
      </c>
      <c r="H103" s="22">
        <v>38536</v>
      </c>
      <c r="I103" s="22">
        <f t="shared" si="29"/>
        <v>-38536</v>
      </c>
      <c r="J103" s="22">
        <v>0</v>
      </c>
      <c r="K103" s="22">
        <v>42736</v>
      </c>
      <c r="L103" s="22">
        <f t="shared" si="30"/>
        <v>-42736</v>
      </c>
      <c r="M103" s="22">
        <v>0</v>
      </c>
      <c r="N103" s="22">
        <v>59862</v>
      </c>
      <c r="O103" s="22">
        <f t="shared" si="31"/>
        <v>-59862</v>
      </c>
      <c r="P103" s="22">
        <v>59862</v>
      </c>
      <c r="Q103" s="38" t="e">
        <f>M103-#REF!</f>
        <v>#REF!</v>
      </c>
      <c r="R103" s="55">
        <v>0</v>
      </c>
    </row>
    <row r="104" spans="1:18" ht="12">
      <c r="A104" s="23">
        <v>5182</v>
      </c>
      <c r="B104" s="23">
        <v>5182</v>
      </c>
      <c r="C104" s="3" t="s">
        <v>97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</row>
    <row r="105" spans="1:18" ht="12">
      <c r="A105" s="23">
        <v>5210</v>
      </c>
      <c r="B105" s="23">
        <v>5210</v>
      </c>
      <c r="C105" s="3" t="s">
        <v>98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</row>
    <row r="106" spans="1:18" ht="12">
      <c r="A106" s="23">
        <v>5230</v>
      </c>
      <c r="B106" s="23">
        <v>5230</v>
      </c>
      <c r="C106" s="3" t="s">
        <v>32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</row>
    <row r="107" spans="1:18" ht="12">
      <c r="A107" s="23">
        <v>5231</v>
      </c>
      <c r="B107" s="23">
        <v>5231</v>
      </c>
      <c r="C107" s="3" t="s">
        <v>33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</row>
    <row r="108" spans="1:18" ht="12">
      <c r="A108" s="23">
        <v>5250</v>
      </c>
      <c r="B108" s="23">
        <v>5250</v>
      </c>
      <c r="C108" s="3" t="s">
        <v>99</v>
      </c>
      <c r="D108" s="22">
        <v>0</v>
      </c>
      <c r="E108" s="22">
        <v>0</v>
      </c>
      <c r="F108" s="22">
        <f t="shared" si="28"/>
        <v>0</v>
      </c>
      <c r="G108" s="22">
        <v>0</v>
      </c>
      <c r="H108" s="22">
        <v>0</v>
      </c>
      <c r="I108" s="22">
        <f t="shared" si="29"/>
        <v>0</v>
      </c>
      <c r="J108" s="22">
        <v>0</v>
      </c>
      <c r="K108" s="22">
        <v>0</v>
      </c>
      <c r="L108" s="22">
        <f t="shared" si="30"/>
        <v>0</v>
      </c>
      <c r="M108" s="22">
        <v>0</v>
      </c>
      <c r="N108" s="22">
        <v>0</v>
      </c>
      <c r="O108" s="22">
        <f t="shared" si="31"/>
        <v>0</v>
      </c>
      <c r="P108" s="22">
        <v>0</v>
      </c>
      <c r="Q108" s="38" t="e">
        <f>M108-#REF!</f>
        <v>#REF!</v>
      </c>
      <c r="R108" s="55">
        <v>0</v>
      </c>
    </row>
    <row r="109" spans="1:18" ht="12">
      <c r="A109" s="23">
        <v>5290</v>
      </c>
      <c r="B109" s="23">
        <v>5290</v>
      </c>
      <c r="C109" s="3" t="s">
        <v>100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</row>
    <row r="110" spans="1:18" ht="12">
      <c r="A110" s="23">
        <v>5330</v>
      </c>
      <c r="B110" s="23">
        <v>5330</v>
      </c>
      <c r="C110" s="3" t="s">
        <v>101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 t="e">
        <f>M110-#REF!</f>
        <v>#REF!</v>
      </c>
      <c r="R110" s="55">
        <v>0</v>
      </c>
    </row>
    <row r="111" spans="1:18" ht="12">
      <c r="A111" s="23">
        <v>5400</v>
      </c>
      <c r="B111" s="23">
        <v>5400</v>
      </c>
      <c r="C111" s="3" t="s">
        <v>102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</row>
    <row r="112" spans="1:18" ht="12">
      <c r="A112" s="23">
        <v>5425</v>
      </c>
      <c r="B112" s="23">
        <v>5425</v>
      </c>
      <c r="C112" s="3" t="s">
        <v>103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 t="shared" si="29"/>
        <v>0</v>
      </c>
      <c r="J112" s="22">
        <v>0</v>
      </c>
      <c r="K112" s="22">
        <v>0</v>
      </c>
      <c r="L112" s="22">
        <f t="shared" si="30"/>
        <v>0</v>
      </c>
      <c r="M112" s="22">
        <v>0</v>
      </c>
      <c r="N112" s="22">
        <v>0</v>
      </c>
      <c r="O112" s="22">
        <f t="shared" si="31"/>
        <v>0</v>
      </c>
      <c r="P112" s="22">
        <v>0</v>
      </c>
      <c r="Q112" s="38" t="e">
        <f>M112-#REF!</f>
        <v>#REF!</v>
      </c>
      <c r="R112" s="55">
        <v>0</v>
      </c>
    </row>
    <row r="113" spans="1:18" ht="12">
      <c r="A113" s="23">
        <v>5800</v>
      </c>
      <c r="B113" s="23">
        <v>5800</v>
      </c>
      <c r="C113" s="3" t="s">
        <v>34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0</v>
      </c>
      <c r="N113" s="22">
        <v>0</v>
      </c>
      <c r="O113" s="22">
        <f t="shared" si="31"/>
        <v>0</v>
      </c>
      <c r="P113" s="22">
        <v>0</v>
      </c>
      <c r="Q113" s="38" t="e">
        <f>M113-#REF!</f>
        <v>#REF!</v>
      </c>
      <c r="R113" s="55">
        <v>0</v>
      </c>
    </row>
    <row r="114" spans="1:18" ht="12">
      <c r="A114" s="23">
        <v>5950</v>
      </c>
      <c r="B114" s="23">
        <v>5950</v>
      </c>
      <c r="C114" s="36" t="s">
        <v>104</v>
      </c>
      <c r="D114" s="22">
        <v>0</v>
      </c>
      <c r="E114" s="22">
        <v>0</v>
      </c>
      <c r="F114" s="22">
        <f t="shared" si="28"/>
        <v>0</v>
      </c>
      <c r="G114" s="22">
        <v>0</v>
      </c>
      <c r="H114" s="22">
        <v>0</v>
      </c>
      <c r="I114" s="22">
        <f t="shared" si="29"/>
        <v>0</v>
      </c>
      <c r="J114" s="22">
        <v>0</v>
      </c>
      <c r="K114" s="22">
        <v>0</v>
      </c>
      <c r="L114" s="22">
        <f t="shared" si="30"/>
        <v>0</v>
      </c>
      <c r="M114" s="22">
        <v>0</v>
      </c>
      <c r="N114" s="22">
        <v>0</v>
      </c>
      <c r="O114" s="22">
        <f t="shared" si="31"/>
        <v>0</v>
      </c>
      <c r="P114" s="22">
        <v>0</v>
      </c>
      <c r="Q114" s="38" t="e">
        <f>M114-#REF!</f>
        <v>#REF!</v>
      </c>
      <c r="R114" s="55">
        <v>0</v>
      </c>
    </row>
    <row r="115" spans="1:18" ht="12">
      <c r="A115" s="23">
        <v>5990</v>
      </c>
      <c r="B115" s="23">
        <v>5990</v>
      </c>
      <c r="C115" s="3" t="s">
        <v>105</v>
      </c>
      <c r="D115" s="22">
        <v>0</v>
      </c>
      <c r="E115" s="22">
        <v>0</v>
      </c>
      <c r="F115" s="22">
        <f t="shared" si="28"/>
        <v>0</v>
      </c>
      <c r="G115" s="22">
        <v>0</v>
      </c>
      <c r="H115" s="22">
        <v>0</v>
      </c>
      <c r="I115" s="22">
        <f>G115-H115</f>
        <v>0</v>
      </c>
      <c r="J115" s="22">
        <v>0</v>
      </c>
      <c r="K115" s="22">
        <v>0</v>
      </c>
      <c r="L115" s="22">
        <f>J115-K115</f>
        <v>0</v>
      </c>
      <c r="M115" s="22">
        <v>0</v>
      </c>
      <c r="N115" s="22">
        <v>0</v>
      </c>
      <c r="O115" s="22">
        <f>M115-N115</f>
        <v>0</v>
      </c>
      <c r="P115" s="22">
        <v>0</v>
      </c>
      <c r="Q115" s="38" t="e">
        <f>M115-#REF!</f>
        <v>#REF!</v>
      </c>
      <c r="R115" s="55">
        <v>1301</v>
      </c>
    </row>
    <row r="116" spans="1:18" ht="12">
      <c r="A116" s="23">
        <v>7100</v>
      </c>
      <c r="B116" s="23">
        <v>7100</v>
      </c>
      <c r="C116" s="3" t="s">
        <v>127</v>
      </c>
      <c r="D116" s="22">
        <v>0</v>
      </c>
      <c r="E116" s="22">
        <v>0</v>
      </c>
      <c r="F116" s="22">
        <f t="shared" si="28"/>
        <v>0</v>
      </c>
      <c r="G116" s="22">
        <v>336.98</v>
      </c>
      <c r="H116" s="22">
        <v>0</v>
      </c>
      <c r="I116" s="22">
        <f t="shared" si="29"/>
        <v>336.98</v>
      </c>
      <c r="J116" s="22">
        <v>336.98</v>
      </c>
      <c r="K116" s="22">
        <v>0</v>
      </c>
      <c r="L116" s="22">
        <f t="shared" si="30"/>
        <v>336.98</v>
      </c>
      <c r="M116" s="22">
        <v>1719.9</v>
      </c>
      <c r="N116" s="22">
        <v>0</v>
      </c>
      <c r="O116" s="22">
        <f t="shared" si="31"/>
        <v>1719.9</v>
      </c>
      <c r="P116" s="22">
        <v>0</v>
      </c>
      <c r="Q116" s="38" t="e">
        <f>M116-#REF!</f>
        <v>#REF!</v>
      </c>
      <c r="R116" s="55">
        <v>0</v>
      </c>
    </row>
    <row r="117" spans="1:18" ht="12.75">
      <c r="A117" s="19"/>
      <c r="B117" s="19"/>
      <c r="C117" s="14" t="s">
        <v>8</v>
      </c>
      <c r="D117" s="15">
        <f aca="true" t="shared" si="32" ref="D117:P117">SUM(D94:D116)</f>
        <v>166406</v>
      </c>
      <c r="E117" s="15">
        <f t="shared" si="32"/>
        <v>271856</v>
      </c>
      <c r="F117" s="15">
        <f t="shared" si="32"/>
        <v>105450</v>
      </c>
      <c r="G117" s="15">
        <f t="shared" si="32"/>
        <v>310034.98</v>
      </c>
      <c r="H117" s="15">
        <f t="shared" si="32"/>
        <v>387219</v>
      </c>
      <c r="I117" s="15">
        <f t="shared" si="32"/>
        <v>-77184.02</v>
      </c>
      <c r="J117" s="15">
        <f t="shared" si="32"/>
        <v>352460.98</v>
      </c>
      <c r="K117" s="15">
        <f t="shared" si="32"/>
        <v>463069</v>
      </c>
      <c r="L117" s="15">
        <f t="shared" si="32"/>
        <v>-110608.02</v>
      </c>
      <c r="M117" s="15">
        <f t="shared" si="32"/>
        <v>489289.9</v>
      </c>
      <c r="N117" s="15">
        <f t="shared" si="32"/>
        <v>644009</v>
      </c>
      <c r="O117" s="15">
        <f t="shared" si="32"/>
        <v>-154719.1</v>
      </c>
      <c r="P117" s="15">
        <f t="shared" si="32"/>
        <v>644009</v>
      </c>
      <c r="Q117" s="39" t="e">
        <f>M117-#REF!</f>
        <v>#REF!</v>
      </c>
      <c r="R117" s="56">
        <f>SUM(R94:R116)</f>
        <v>533037</v>
      </c>
    </row>
    <row r="118" spans="1:18" ht="12">
      <c r="A118" s="23"/>
      <c r="B118" s="23"/>
      <c r="C118" s="3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38"/>
      <c r="R118" s="55"/>
    </row>
    <row r="119" spans="1:18" ht="12">
      <c r="A119" s="23">
        <v>4120</v>
      </c>
      <c r="B119" s="23">
        <v>4120</v>
      </c>
      <c r="C119" s="3" t="s">
        <v>106</v>
      </c>
      <c r="D119" s="22">
        <v>0</v>
      </c>
      <c r="E119" s="22">
        <v>0</v>
      </c>
      <c r="F119" s="22">
        <f aca="true" t="shared" si="33" ref="F119:F155">+E119-D119</f>
        <v>0</v>
      </c>
      <c r="G119" s="22">
        <v>0</v>
      </c>
      <c r="H119" s="22">
        <v>0</v>
      </c>
      <c r="I119" s="22">
        <f aca="true" t="shared" si="34" ref="I119:I155">G119-H119</f>
        <v>0</v>
      </c>
      <c r="J119" s="22">
        <v>0</v>
      </c>
      <c r="K119" s="22">
        <v>0</v>
      </c>
      <c r="L119" s="22">
        <f aca="true" t="shared" si="35" ref="L119:L155">J119-K119</f>
        <v>0</v>
      </c>
      <c r="M119" s="22">
        <v>0</v>
      </c>
      <c r="N119" s="22">
        <v>0</v>
      </c>
      <c r="O119" s="22">
        <f aca="true" t="shared" si="36" ref="O119:O155">M119-N119</f>
        <v>0</v>
      </c>
      <c r="P119" s="22">
        <v>0</v>
      </c>
      <c r="Q119" s="38" t="e">
        <f>M119-#REF!</f>
        <v>#REF!</v>
      </c>
      <c r="R119" s="55">
        <v>0</v>
      </c>
    </row>
    <row r="120" spans="1:18" ht="12">
      <c r="A120" s="23">
        <v>6320</v>
      </c>
      <c r="B120" s="23">
        <v>6320</v>
      </c>
      <c r="C120" s="3" t="s">
        <v>106</v>
      </c>
      <c r="D120" s="22">
        <v>0</v>
      </c>
      <c r="E120" s="22">
        <v>0</v>
      </c>
      <c r="F120" s="22">
        <f t="shared" si="33"/>
        <v>0</v>
      </c>
      <c r="G120" s="22">
        <v>0</v>
      </c>
      <c r="H120" s="22">
        <v>0</v>
      </c>
      <c r="I120" s="22">
        <f>G120-H120</f>
        <v>0</v>
      </c>
      <c r="J120" s="22">
        <v>0</v>
      </c>
      <c r="K120" s="22">
        <v>0</v>
      </c>
      <c r="L120" s="22">
        <f>J120-K120</f>
        <v>0</v>
      </c>
      <c r="M120" s="22">
        <v>0</v>
      </c>
      <c r="N120" s="22">
        <v>0</v>
      </c>
      <c r="O120" s="22">
        <f>M120-N120</f>
        <v>0</v>
      </c>
      <c r="P120" s="22">
        <v>0</v>
      </c>
      <c r="Q120" s="38" t="e">
        <f>M120-#REF!</f>
        <v>#REF!</v>
      </c>
      <c r="R120" s="55">
        <v>0</v>
      </c>
    </row>
    <row r="121" spans="1:18" ht="12">
      <c r="A121" s="23">
        <v>6340</v>
      </c>
      <c r="B121" s="23">
        <v>6340</v>
      </c>
      <c r="C121" s="3" t="s">
        <v>107</v>
      </c>
      <c r="D121" s="22">
        <v>0</v>
      </c>
      <c r="E121" s="22">
        <v>0</v>
      </c>
      <c r="F121" s="22">
        <f t="shared" si="33"/>
        <v>0</v>
      </c>
      <c r="G121" s="22">
        <v>0</v>
      </c>
      <c r="H121" s="22">
        <v>0</v>
      </c>
      <c r="I121" s="22">
        <f t="shared" si="34"/>
        <v>0</v>
      </c>
      <c r="J121" s="22">
        <v>0</v>
      </c>
      <c r="K121" s="22">
        <v>0</v>
      </c>
      <c r="L121" s="22">
        <f t="shared" si="35"/>
        <v>0</v>
      </c>
      <c r="M121" s="22">
        <v>0</v>
      </c>
      <c r="N121" s="22">
        <v>0</v>
      </c>
      <c r="O121" s="22">
        <f t="shared" si="36"/>
        <v>0</v>
      </c>
      <c r="P121" s="22">
        <v>0</v>
      </c>
      <c r="Q121" s="38" t="e">
        <f>M121-#REF!</f>
        <v>#REF!</v>
      </c>
      <c r="R121" s="55">
        <v>0</v>
      </c>
    </row>
    <row r="122" spans="1:18" ht="12">
      <c r="A122" s="23">
        <v>6420</v>
      </c>
      <c r="B122" s="23">
        <v>6420</v>
      </c>
      <c r="C122" s="3" t="s">
        <v>108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 t="shared" si="34"/>
        <v>0</v>
      </c>
      <c r="J122" s="22">
        <v>0</v>
      </c>
      <c r="K122" s="22">
        <v>0</v>
      </c>
      <c r="L122" s="22">
        <f t="shared" si="35"/>
        <v>0</v>
      </c>
      <c r="M122" s="22">
        <v>0</v>
      </c>
      <c r="N122" s="22">
        <v>0</v>
      </c>
      <c r="O122" s="22">
        <f t="shared" si="36"/>
        <v>0</v>
      </c>
      <c r="P122" s="22">
        <v>0</v>
      </c>
      <c r="Q122" s="38" t="e">
        <f>M122-#REF!</f>
        <v>#REF!</v>
      </c>
      <c r="R122" s="55">
        <v>0</v>
      </c>
    </row>
    <row r="123" spans="1:18" ht="12">
      <c r="A123" s="23">
        <v>6500</v>
      </c>
      <c r="B123" s="23">
        <v>6500</v>
      </c>
      <c r="C123" s="3" t="s">
        <v>109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2500</v>
      </c>
      <c r="O123" s="22">
        <f t="shared" si="36"/>
        <v>-2500</v>
      </c>
      <c r="P123" s="22">
        <v>2500</v>
      </c>
      <c r="Q123" s="38" t="e">
        <f>M123-#REF!</f>
        <v>#REF!</v>
      </c>
      <c r="R123" s="55">
        <v>41835.75</v>
      </c>
    </row>
    <row r="124" spans="1:18" ht="12">
      <c r="A124" s="23">
        <v>6600</v>
      </c>
      <c r="B124" s="23">
        <v>6600</v>
      </c>
      <c r="C124" s="3" t="s">
        <v>112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 t="shared" si="34"/>
        <v>0</v>
      </c>
      <c r="J124" s="22">
        <v>0</v>
      </c>
      <c r="K124" s="22">
        <v>0</v>
      </c>
      <c r="L124" s="22">
        <f t="shared" si="35"/>
        <v>0</v>
      </c>
      <c r="M124" s="22">
        <v>0</v>
      </c>
      <c r="N124" s="22">
        <v>0</v>
      </c>
      <c r="O124" s="22">
        <f t="shared" si="36"/>
        <v>0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6620</v>
      </c>
      <c r="B125" s="23">
        <v>6620</v>
      </c>
      <c r="C125" s="3" t="s">
        <v>113</v>
      </c>
      <c r="D125" s="22">
        <v>0</v>
      </c>
      <c r="E125" s="22">
        <v>0</v>
      </c>
      <c r="F125" s="22">
        <f t="shared" si="33"/>
        <v>0</v>
      </c>
      <c r="G125" s="22">
        <v>0</v>
      </c>
      <c r="H125" s="22">
        <v>0</v>
      </c>
      <c r="I125" s="22">
        <f t="shared" si="34"/>
        <v>0</v>
      </c>
      <c r="J125" s="22">
        <v>0</v>
      </c>
      <c r="K125" s="22">
        <v>0</v>
      </c>
      <c r="L125" s="22">
        <f t="shared" si="35"/>
        <v>0</v>
      </c>
      <c r="M125" s="22">
        <v>0</v>
      </c>
      <c r="N125" s="22">
        <v>0</v>
      </c>
      <c r="O125" s="22">
        <f t="shared" si="36"/>
        <v>0</v>
      </c>
      <c r="P125" s="22">
        <v>0</v>
      </c>
      <c r="Q125" s="38" t="e">
        <f>M125-#REF!</f>
        <v>#REF!</v>
      </c>
      <c r="R125" s="55">
        <v>0</v>
      </c>
    </row>
    <row r="126" spans="1:18" ht="12">
      <c r="A126" s="23">
        <v>6625</v>
      </c>
      <c r="B126" s="23">
        <v>6625</v>
      </c>
      <c r="C126" s="3" t="s">
        <v>114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 t="shared" si="34"/>
        <v>0</v>
      </c>
      <c r="J126" s="22">
        <v>0</v>
      </c>
      <c r="K126" s="22">
        <v>0</v>
      </c>
      <c r="L126" s="22">
        <f t="shared" si="35"/>
        <v>0</v>
      </c>
      <c r="M126" s="22">
        <v>0</v>
      </c>
      <c r="N126" s="22">
        <v>0</v>
      </c>
      <c r="O126" s="22">
        <f t="shared" si="36"/>
        <v>0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6630</v>
      </c>
      <c r="B127" s="23">
        <v>6630</v>
      </c>
      <c r="C127" s="3" t="s">
        <v>115</v>
      </c>
      <c r="D127" s="22">
        <v>0</v>
      </c>
      <c r="E127" s="22">
        <v>8000</v>
      </c>
      <c r="F127" s="22">
        <f t="shared" si="33"/>
        <v>8000</v>
      </c>
      <c r="G127" s="22">
        <v>0</v>
      </c>
      <c r="H127" s="22">
        <v>8000</v>
      </c>
      <c r="I127" s="22">
        <f t="shared" si="34"/>
        <v>-8000</v>
      </c>
      <c r="J127" s="22">
        <v>0</v>
      </c>
      <c r="K127" s="22">
        <v>8000</v>
      </c>
      <c r="L127" s="22">
        <f t="shared" si="35"/>
        <v>-8000</v>
      </c>
      <c r="M127" s="22">
        <v>0</v>
      </c>
      <c r="N127" s="22">
        <v>8000</v>
      </c>
      <c r="O127" s="22">
        <f t="shared" si="36"/>
        <v>-8000</v>
      </c>
      <c r="P127" s="22">
        <v>8000</v>
      </c>
      <c r="Q127" s="38" t="e">
        <f>M127-#REF!</f>
        <v>#REF!</v>
      </c>
      <c r="R127" s="55">
        <v>1415</v>
      </c>
    </row>
    <row r="128" spans="1:18" ht="12">
      <c r="A128" s="23">
        <v>6700</v>
      </c>
      <c r="B128" s="23">
        <v>6700</v>
      </c>
      <c r="C128" s="3" t="s">
        <v>116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6710</v>
      </c>
      <c r="B129" s="23">
        <v>6710</v>
      </c>
      <c r="C129" s="3" t="s">
        <v>117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6790</v>
      </c>
      <c r="B130" s="23">
        <v>6790</v>
      </c>
      <c r="C130" s="3" t="s">
        <v>118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6800</v>
      </c>
      <c r="B131" s="23">
        <v>6800</v>
      </c>
      <c r="C131" s="3" t="s">
        <v>119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0</v>
      </c>
      <c r="N131" s="22">
        <v>0</v>
      </c>
      <c r="O131" s="22">
        <f t="shared" si="36"/>
        <v>0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6815</v>
      </c>
      <c r="B132" s="23">
        <v>6815</v>
      </c>
      <c r="C132" s="3" t="s">
        <v>120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6820</v>
      </c>
      <c r="B133" s="23">
        <v>6820</v>
      </c>
      <c r="C133" s="3" t="s">
        <v>121</v>
      </c>
      <c r="D133" s="22">
        <v>2125</v>
      </c>
      <c r="E133" s="22">
        <v>0</v>
      </c>
      <c r="F133" s="22">
        <f t="shared" si="33"/>
        <v>-2125</v>
      </c>
      <c r="G133" s="22">
        <v>2125</v>
      </c>
      <c r="H133" s="22">
        <v>0</v>
      </c>
      <c r="I133" s="22">
        <f t="shared" si="34"/>
        <v>2125</v>
      </c>
      <c r="J133" s="22">
        <v>2125</v>
      </c>
      <c r="K133" s="22">
        <v>0</v>
      </c>
      <c r="L133" s="22">
        <f t="shared" si="35"/>
        <v>2125</v>
      </c>
      <c r="M133" s="22">
        <v>5575</v>
      </c>
      <c r="N133" s="22">
        <v>0</v>
      </c>
      <c r="O133" s="22">
        <f t="shared" si="36"/>
        <v>5575</v>
      </c>
      <c r="P133" s="22">
        <v>0</v>
      </c>
      <c r="Q133" s="38" t="e">
        <f>M133-#REF!</f>
        <v>#REF!</v>
      </c>
      <c r="R133" s="55">
        <v>0</v>
      </c>
    </row>
    <row r="134" spans="1:18" ht="12">
      <c r="A134" s="23">
        <v>6860</v>
      </c>
      <c r="B134" s="23">
        <v>6860</v>
      </c>
      <c r="C134" s="3" t="s">
        <v>122</v>
      </c>
      <c r="D134" s="22">
        <v>0</v>
      </c>
      <c r="E134" s="22">
        <v>0</v>
      </c>
      <c r="F134" s="22">
        <f t="shared" si="33"/>
        <v>0</v>
      </c>
      <c r="G134" s="22">
        <v>5735.5</v>
      </c>
      <c r="H134" s="22">
        <v>0</v>
      </c>
      <c r="I134" s="22">
        <f t="shared" si="34"/>
        <v>5735.5</v>
      </c>
      <c r="J134" s="22">
        <v>5735.5</v>
      </c>
      <c r="K134" s="22">
        <v>0</v>
      </c>
      <c r="L134" s="22">
        <f t="shared" si="35"/>
        <v>5735.5</v>
      </c>
      <c r="M134" s="22">
        <v>5735.5</v>
      </c>
      <c r="N134" s="22">
        <v>0</v>
      </c>
      <c r="O134" s="22">
        <f t="shared" si="36"/>
        <v>5735.5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6900</v>
      </c>
      <c r="B135" s="23">
        <v>6900</v>
      </c>
      <c r="C135" s="3" t="s">
        <v>123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6920</v>
      </c>
      <c r="B136" s="23">
        <v>6920</v>
      </c>
      <c r="C136" s="3" t="s">
        <v>124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6930</v>
      </c>
      <c r="B137" s="23">
        <v>6930</v>
      </c>
      <c r="C137" s="3" t="s">
        <v>125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6940</v>
      </c>
      <c r="B138" s="23">
        <v>6940</v>
      </c>
      <c r="C138" s="3" t="s">
        <v>126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7140</v>
      </c>
      <c r="B139" s="23">
        <v>7140</v>
      </c>
      <c r="C139" s="3" t="s">
        <v>128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16000</v>
      </c>
      <c r="O139" s="22">
        <f t="shared" si="36"/>
        <v>-16000</v>
      </c>
      <c r="P139" s="22">
        <v>16000</v>
      </c>
      <c r="Q139" s="38" t="e">
        <f>M139-#REF!</f>
        <v>#REF!</v>
      </c>
      <c r="R139" s="55">
        <v>0</v>
      </c>
    </row>
    <row r="140" spans="1:18" ht="12">
      <c r="A140" s="23">
        <v>7320</v>
      </c>
      <c r="B140" s="23">
        <v>7320</v>
      </c>
      <c r="C140" s="3" t="s">
        <v>129</v>
      </c>
      <c r="D140" s="22">
        <v>4994</v>
      </c>
      <c r="E140" s="22">
        <v>2000</v>
      </c>
      <c r="F140" s="22">
        <f t="shared" si="33"/>
        <v>-2994</v>
      </c>
      <c r="G140" s="22">
        <v>4994</v>
      </c>
      <c r="H140" s="22">
        <v>3000</v>
      </c>
      <c r="I140" s="22">
        <f t="shared" si="34"/>
        <v>1994</v>
      </c>
      <c r="J140" s="22">
        <v>4994</v>
      </c>
      <c r="K140" s="22">
        <v>4000</v>
      </c>
      <c r="L140" s="22">
        <f t="shared" si="35"/>
        <v>994</v>
      </c>
      <c r="M140" s="22">
        <v>4994</v>
      </c>
      <c r="N140" s="22">
        <v>5300</v>
      </c>
      <c r="O140" s="22">
        <f t="shared" si="36"/>
        <v>-306</v>
      </c>
      <c r="P140" s="22">
        <v>5300</v>
      </c>
      <c r="Q140" s="38" t="e">
        <f>M140-#REF!</f>
        <v>#REF!</v>
      </c>
      <c r="R140" s="55">
        <v>0</v>
      </c>
    </row>
    <row r="141" spans="1:18" ht="12">
      <c r="A141" s="23">
        <v>7430</v>
      </c>
      <c r="B141" s="23">
        <v>7430</v>
      </c>
      <c r="C141" s="3" t="s">
        <v>131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7500</v>
      </c>
      <c r="B142" s="23">
        <v>7500</v>
      </c>
      <c r="C142" s="3" t="s">
        <v>132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</row>
    <row r="143" spans="1:18" ht="12">
      <c r="A143" s="23">
        <v>7601</v>
      </c>
      <c r="B143" s="23">
        <v>7601</v>
      </c>
      <c r="C143" s="3" t="s">
        <v>133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7740</v>
      </c>
      <c r="B144" s="23">
        <v>7740</v>
      </c>
      <c r="C144" s="3" t="s">
        <v>134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 t="e">
        <f>M144-#REF!</f>
        <v>#REF!</v>
      </c>
      <c r="R144" s="55">
        <v>0</v>
      </c>
    </row>
    <row r="145" spans="1:18" ht="12">
      <c r="A145" s="23">
        <v>7770</v>
      </c>
      <c r="B145" s="23">
        <v>7770</v>
      </c>
      <c r="C145" s="3" t="s">
        <v>135</v>
      </c>
      <c r="D145" s="22">
        <v>152.5</v>
      </c>
      <c r="E145" s="22">
        <v>100</v>
      </c>
      <c r="F145" s="22">
        <f t="shared" si="33"/>
        <v>-52.5</v>
      </c>
      <c r="G145" s="22">
        <v>296</v>
      </c>
      <c r="H145" s="22">
        <v>200</v>
      </c>
      <c r="I145" s="22">
        <f t="shared" si="34"/>
        <v>96</v>
      </c>
      <c r="J145" s="22">
        <v>334.25</v>
      </c>
      <c r="K145" s="22">
        <v>300</v>
      </c>
      <c r="L145" s="22">
        <f t="shared" si="35"/>
        <v>34.25</v>
      </c>
      <c r="M145" s="22">
        <v>391.75</v>
      </c>
      <c r="N145" s="22">
        <v>700</v>
      </c>
      <c r="O145" s="22">
        <f t="shared" si="36"/>
        <v>-308.25</v>
      </c>
      <c r="P145" s="22">
        <v>700</v>
      </c>
      <c r="Q145" s="38" t="e">
        <f>M145-#REF!</f>
        <v>#REF!</v>
      </c>
      <c r="R145" s="55">
        <v>352.75</v>
      </c>
    </row>
    <row r="146" spans="1:18" ht="12">
      <c r="A146" s="23">
        <v>7780</v>
      </c>
      <c r="B146" s="23">
        <v>7780</v>
      </c>
      <c r="C146" s="3" t="s">
        <v>136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 t="shared" si="34"/>
        <v>0</v>
      </c>
      <c r="J146" s="22">
        <v>0</v>
      </c>
      <c r="K146" s="22">
        <v>0</v>
      </c>
      <c r="L146" s="22">
        <f t="shared" si="35"/>
        <v>0</v>
      </c>
      <c r="M146" s="22">
        <v>0</v>
      </c>
      <c r="N146" s="22">
        <v>0</v>
      </c>
      <c r="O146" s="22">
        <f t="shared" si="36"/>
        <v>0</v>
      </c>
      <c r="P146" s="22">
        <v>0</v>
      </c>
      <c r="Q146" s="38" t="e">
        <f>M146-#REF!</f>
        <v>#REF!</v>
      </c>
      <c r="R146" s="55">
        <v>0</v>
      </c>
    </row>
    <row r="147" spans="1:18" ht="12">
      <c r="A147" s="23">
        <v>7790</v>
      </c>
      <c r="B147" s="23">
        <v>7790</v>
      </c>
      <c r="C147" s="3" t="s">
        <v>137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 t="shared" si="34"/>
        <v>0</v>
      </c>
      <c r="J147" s="22">
        <v>0</v>
      </c>
      <c r="K147" s="22">
        <v>0</v>
      </c>
      <c r="L147" s="22">
        <f t="shared" si="35"/>
        <v>0</v>
      </c>
      <c r="M147" s="22">
        <v>0</v>
      </c>
      <c r="N147" s="22">
        <v>0</v>
      </c>
      <c r="O147" s="22">
        <f t="shared" si="36"/>
        <v>0</v>
      </c>
      <c r="P147" s="22">
        <v>0</v>
      </c>
      <c r="Q147" s="38" t="e">
        <f>M147-#REF!</f>
        <v>#REF!</v>
      </c>
      <c r="R147" s="55">
        <v>30</v>
      </c>
    </row>
    <row r="148" spans="1:18" ht="12">
      <c r="A148" s="23">
        <v>7791</v>
      </c>
      <c r="B148" s="23">
        <v>7791</v>
      </c>
      <c r="C148" s="3" t="s">
        <v>153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 aca="true" t="shared" si="37" ref="I148:I153">G148-H148</f>
        <v>0</v>
      </c>
      <c r="J148" s="22">
        <v>0</v>
      </c>
      <c r="K148" s="22">
        <v>0</v>
      </c>
      <c r="L148" s="22">
        <f aca="true" t="shared" si="38" ref="L148:L153">J148-K148</f>
        <v>0</v>
      </c>
      <c r="M148" s="22">
        <v>0</v>
      </c>
      <c r="N148" s="22">
        <v>0</v>
      </c>
      <c r="O148" s="22">
        <f aca="true" t="shared" si="39" ref="O148:O153">M148-N148</f>
        <v>0</v>
      </c>
      <c r="P148" s="22">
        <v>0</v>
      </c>
      <c r="Q148" s="38" t="e">
        <f>M148-#REF!</f>
        <v>#REF!</v>
      </c>
      <c r="R148" s="55">
        <v>0</v>
      </c>
    </row>
    <row r="149" spans="1:18" ht="12">
      <c r="A149" s="23">
        <v>7795</v>
      </c>
      <c r="B149" s="23">
        <v>7795</v>
      </c>
      <c r="C149" s="3" t="s">
        <v>157</v>
      </c>
      <c r="D149" s="22">
        <v>1349.76</v>
      </c>
      <c r="E149" s="22">
        <v>1000</v>
      </c>
      <c r="F149" s="22">
        <f t="shared" si="33"/>
        <v>-349.76</v>
      </c>
      <c r="G149" s="22">
        <v>1422.08</v>
      </c>
      <c r="H149" s="22">
        <v>1000</v>
      </c>
      <c r="I149" s="22">
        <f t="shared" si="37"/>
        <v>422.0799999999999</v>
      </c>
      <c r="J149" s="22">
        <v>1480.39</v>
      </c>
      <c r="K149" s="22">
        <v>1000</v>
      </c>
      <c r="L149" s="22">
        <f t="shared" si="38"/>
        <v>480.3900000000001</v>
      </c>
      <c r="M149" s="22">
        <v>3511.04</v>
      </c>
      <c r="N149" s="22">
        <v>5000</v>
      </c>
      <c r="O149" s="22">
        <f t="shared" si="39"/>
        <v>-1488.96</v>
      </c>
      <c r="P149" s="22">
        <v>5000</v>
      </c>
      <c r="Q149" s="38" t="e">
        <f>M149-#REF!</f>
        <v>#REF!</v>
      </c>
      <c r="R149" s="55">
        <v>5779.91</v>
      </c>
    </row>
    <row r="150" spans="1:18" ht="12">
      <c r="A150" s="23">
        <v>7796</v>
      </c>
      <c r="B150" s="23">
        <v>7796</v>
      </c>
      <c r="C150" s="3" t="s">
        <v>158</v>
      </c>
      <c r="D150" s="22">
        <v>0</v>
      </c>
      <c r="E150" s="22">
        <v>0</v>
      </c>
      <c r="F150" s="22">
        <f t="shared" si="33"/>
        <v>0</v>
      </c>
      <c r="G150" s="22">
        <v>0</v>
      </c>
      <c r="H150" s="22">
        <v>0</v>
      </c>
      <c r="I150" s="22">
        <f t="shared" si="37"/>
        <v>0</v>
      </c>
      <c r="J150" s="22">
        <v>0</v>
      </c>
      <c r="K150" s="22">
        <v>0</v>
      </c>
      <c r="L150" s="22">
        <f t="shared" si="38"/>
        <v>0</v>
      </c>
      <c r="M150" s="22">
        <v>0</v>
      </c>
      <c r="N150" s="22">
        <v>0</v>
      </c>
      <c r="O150" s="22">
        <f t="shared" si="39"/>
        <v>0</v>
      </c>
      <c r="P150" s="22">
        <v>0</v>
      </c>
      <c r="Q150" s="38"/>
      <c r="R150" s="55">
        <v>0</v>
      </c>
    </row>
    <row r="151" spans="1:18" ht="12">
      <c r="A151" s="23">
        <v>7797</v>
      </c>
      <c r="B151" s="23">
        <v>7797</v>
      </c>
      <c r="C151" s="3" t="s">
        <v>159</v>
      </c>
      <c r="D151" s="22">
        <v>1194.99</v>
      </c>
      <c r="E151" s="22">
        <v>1000</v>
      </c>
      <c r="F151" s="22">
        <f t="shared" si="33"/>
        <v>-194.99</v>
      </c>
      <c r="G151" s="22">
        <v>1206.99</v>
      </c>
      <c r="H151" s="22">
        <v>1000</v>
      </c>
      <c r="I151" s="22">
        <f t="shared" si="37"/>
        <v>206.99</v>
      </c>
      <c r="J151" s="22">
        <v>1242.69</v>
      </c>
      <c r="K151" s="22">
        <v>1000</v>
      </c>
      <c r="L151" s="22">
        <f t="shared" si="38"/>
        <v>242.69000000000005</v>
      </c>
      <c r="M151" s="22">
        <v>1630.65</v>
      </c>
      <c r="N151" s="22">
        <v>2000</v>
      </c>
      <c r="O151" s="22">
        <f t="shared" si="39"/>
        <v>-369.3499999999999</v>
      </c>
      <c r="P151" s="22">
        <v>2000</v>
      </c>
      <c r="Q151" s="38"/>
      <c r="R151" s="55">
        <v>289.46</v>
      </c>
    </row>
    <row r="152" spans="1:18" ht="12">
      <c r="A152" s="23">
        <v>7798</v>
      </c>
      <c r="B152" s="23">
        <v>7798</v>
      </c>
      <c r="C152" s="3" t="s">
        <v>166</v>
      </c>
      <c r="D152" s="22">
        <v>23.44</v>
      </c>
      <c r="E152" s="22">
        <v>0</v>
      </c>
      <c r="F152" s="22">
        <f>+E152-D152</f>
        <v>-23.44</v>
      </c>
      <c r="G152" s="22">
        <v>28.7</v>
      </c>
      <c r="H152" s="22">
        <v>0</v>
      </c>
      <c r="I152" s="22">
        <f t="shared" si="37"/>
        <v>28.7</v>
      </c>
      <c r="J152" s="22">
        <v>28.7</v>
      </c>
      <c r="K152" s="22">
        <v>0</v>
      </c>
      <c r="L152" s="22">
        <f t="shared" si="38"/>
        <v>28.7</v>
      </c>
      <c r="M152" s="22">
        <v>31.68</v>
      </c>
      <c r="N152" s="22">
        <v>0</v>
      </c>
      <c r="O152" s="22">
        <f t="shared" si="39"/>
        <v>31.68</v>
      </c>
      <c r="P152" s="22">
        <v>0</v>
      </c>
      <c r="Q152" s="38"/>
      <c r="R152" s="55">
        <v>68.02</v>
      </c>
    </row>
    <row r="153" spans="1:18" ht="12">
      <c r="A153" s="23">
        <v>7799</v>
      </c>
      <c r="B153" s="23">
        <v>7799</v>
      </c>
      <c r="C153" s="3" t="s">
        <v>186</v>
      </c>
      <c r="D153" s="22">
        <v>0</v>
      </c>
      <c r="E153" s="22">
        <v>0</v>
      </c>
      <c r="F153" s="22">
        <f>+E153-D153</f>
        <v>0</v>
      </c>
      <c r="G153" s="22">
        <v>0</v>
      </c>
      <c r="H153" s="22">
        <v>0</v>
      </c>
      <c r="I153" s="22">
        <f t="shared" si="37"/>
        <v>0</v>
      </c>
      <c r="J153" s="22">
        <v>66</v>
      </c>
      <c r="K153" s="22">
        <v>0</v>
      </c>
      <c r="L153" s="22">
        <f t="shared" si="38"/>
        <v>66</v>
      </c>
      <c r="M153" s="22">
        <v>6627.69</v>
      </c>
      <c r="N153" s="22">
        <v>0</v>
      </c>
      <c r="O153" s="22">
        <f t="shared" si="39"/>
        <v>6627.69</v>
      </c>
      <c r="P153" s="22">
        <v>0</v>
      </c>
      <c r="Q153" s="38"/>
      <c r="R153" s="55">
        <v>0</v>
      </c>
    </row>
    <row r="154" spans="1:18" ht="12">
      <c r="A154" s="23">
        <v>7830</v>
      </c>
      <c r="B154" s="23">
        <v>7830</v>
      </c>
      <c r="C154" s="3" t="s">
        <v>138</v>
      </c>
      <c r="D154" s="22">
        <v>0</v>
      </c>
      <c r="E154" s="22">
        <v>0</v>
      </c>
      <c r="F154" s="22">
        <f t="shared" si="33"/>
        <v>0</v>
      </c>
      <c r="G154" s="22">
        <v>0</v>
      </c>
      <c r="H154" s="22">
        <v>0</v>
      </c>
      <c r="I154" s="22">
        <f t="shared" si="34"/>
        <v>0</v>
      </c>
      <c r="J154" s="22">
        <v>0</v>
      </c>
      <c r="K154" s="22">
        <v>0</v>
      </c>
      <c r="L154" s="22">
        <f t="shared" si="35"/>
        <v>0</v>
      </c>
      <c r="M154" s="22">
        <v>0</v>
      </c>
      <c r="N154" s="22">
        <v>0</v>
      </c>
      <c r="O154" s="22">
        <f t="shared" si="36"/>
        <v>0</v>
      </c>
      <c r="P154" s="22">
        <v>0</v>
      </c>
      <c r="Q154" s="38" t="e">
        <f>M154-#REF!</f>
        <v>#REF!</v>
      </c>
      <c r="R154" s="55">
        <v>7100</v>
      </c>
    </row>
    <row r="155" spans="1:18" ht="12">
      <c r="A155" s="23">
        <v>7990</v>
      </c>
      <c r="B155" s="23">
        <v>7990</v>
      </c>
      <c r="C155" s="3" t="s">
        <v>139</v>
      </c>
      <c r="D155" s="22">
        <v>0</v>
      </c>
      <c r="E155" s="22">
        <v>0</v>
      </c>
      <c r="F155" s="22">
        <f t="shared" si="33"/>
        <v>0</v>
      </c>
      <c r="G155" s="22">
        <v>0</v>
      </c>
      <c r="H155" s="22">
        <v>0</v>
      </c>
      <c r="I155" s="22">
        <f t="shared" si="34"/>
        <v>0</v>
      </c>
      <c r="J155" s="22">
        <v>0</v>
      </c>
      <c r="K155" s="22">
        <v>0</v>
      </c>
      <c r="L155" s="22">
        <f t="shared" si="35"/>
        <v>0</v>
      </c>
      <c r="M155" s="22">
        <v>0</v>
      </c>
      <c r="N155" s="22">
        <v>0</v>
      </c>
      <c r="O155" s="22">
        <f t="shared" si="36"/>
        <v>0</v>
      </c>
      <c r="P155" s="22">
        <v>0</v>
      </c>
      <c r="Q155" s="38" t="e">
        <f>M155-#REF!</f>
        <v>#REF!</v>
      </c>
      <c r="R155" s="55">
        <v>0</v>
      </c>
    </row>
    <row r="156" spans="1:18" ht="12">
      <c r="A156" s="23"/>
      <c r="B156" s="23"/>
      <c r="C156" s="3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38"/>
      <c r="R156" s="55"/>
    </row>
    <row r="157" spans="1:18" ht="12.75">
      <c r="A157" s="19"/>
      <c r="B157" s="19"/>
      <c r="C157" s="14" t="s">
        <v>9</v>
      </c>
      <c r="D157" s="15">
        <f aca="true" t="shared" si="40" ref="D157:P157">SUM(D119:D156)</f>
        <v>9839.69</v>
      </c>
      <c r="E157" s="15">
        <f t="shared" si="40"/>
        <v>12100</v>
      </c>
      <c r="F157" s="15">
        <f t="shared" si="40"/>
        <v>2260.31</v>
      </c>
      <c r="G157" s="15">
        <f t="shared" si="40"/>
        <v>15808.27</v>
      </c>
      <c r="H157" s="15">
        <f t="shared" si="40"/>
        <v>13200</v>
      </c>
      <c r="I157" s="15">
        <f t="shared" si="40"/>
        <v>2608.2699999999995</v>
      </c>
      <c r="J157" s="15">
        <f t="shared" si="40"/>
        <v>16006.53</v>
      </c>
      <c r="K157" s="15">
        <f t="shared" si="40"/>
        <v>14300</v>
      </c>
      <c r="L157" s="15">
        <f t="shared" si="40"/>
        <v>1706.5300000000002</v>
      </c>
      <c r="M157" s="15">
        <f t="shared" si="40"/>
        <v>28497.31</v>
      </c>
      <c r="N157" s="15">
        <f t="shared" si="40"/>
        <v>39500</v>
      </c>
      <c r="O157" s="15">
        <f t="shared" si="40"/>
        <v>-11002.689999999999</v>
      </c>
      <c r="P157" s="15">
        <f t="shared" si="40"/>
        <v>39500</v>
      </c>
      <c r="Q157" s="39" t="e">
        <f>M157-#REF!</f>
        <v>#REF!</v>
      </c>
      <c r="R157" s="56">
        <f>SUM(R119:R156)</f>
        <v>56870.89</v>
      </c>
    </row>
    <row r="158" spans="1:18" ht="12.75">
      <c r="A158" s="19"/>
      <c r="B158" s="19"/>
      <c r="C158" s="14"/>
      <c r="D158" s="22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38"/>
      <c r="R158" s="56"/>
    </row>
    <row r="159" spans="1:18" ht="12">
      <c r="A159" s="23">
        <v>6000</v>
      </c>
      <c r="B159" s="23">
        <v>6000</v>
      </c>
      <c r="C159" s="3" t="s">
        <v>140</v>
      </c>
      <c r="D159" s="22">
        <v>0</v>
      </c>
      <c r="E159" s="22">
        <v>0</v>
      </c>
      <c r="F159" s="22">
        <f>+E159-D159</f>
        <v>0</v>
      </c>
      <c r="G159" s="22">
        <v>0</v>
      </c>
      <c r="H159" s="22">
        <v>0</v>
      </c>
      <c r="I159" s="22">
        <f>G159-H159</f>
        <v>0</v>
      </c>
      <c r="J159" s="22">
        <v>0</v>
      </c>
      <c r="K159" s="22">
        <v>0</v>
      </c>
      <c r="L159" s="22">
        <f>J159-K159</f>
        <v>0</v>
      </c>
      <c r="M159" s="22">
        <v>0</v>
      </c>
      <c r="N159" s="22">
        <v>0</v>
      </c>
      <c r="O159" s="22">
        <f>M159-N159</f>
        <v>0</v>
      </c>
      <c r="P159" s="22">
        <v>0</v>
      </c>
      <c r="Q159" s="38" t="e">
        <f>M159-#REF!</f>
        <v>#REF!</v>
      </c>
      <c r="R159" s="55">
        <v>0</v>
      </c>
    </row>
    <row r="160" spans="1:18" ht="12">
      <c r="A160" s="23">
        <v>6010</v>
      </c>
      <c r="B160" s="23">
        <v>6010</v>
      </c>
      <c r="C160" s="3" t="s">
        <v>141</v>
      </c>
      <c r="D160" s="22">
        <v>0</v>
      </c>
      <c r="E160" s="22">
        <v>0</v>
      </c>
      <c r="F160" s="22">
        <f>+E160-D160</f>
        <v>0</v>
      </c>
      <c r="G160" s="22">
        <v>0</v>
      </c>
      <c r="H160" s="22">
        <v>0</v>
      </c>
      <c r="I160" s="22">
        <f>G160-H160</f>
        <v>0</v>
      </c>
      <c r="J160" s="22">
        <v>0</v>
      </c>
      <c r="K160" s="22">
        <v>0</v>
      </c>
      <c r="L160" s="22">
        <f>J160-K160</f>
        <v>0</v>
      </c>
      <c r="M160" s="22">
        <v>0</v>
      </c>
      <c r="N160" s="22">
        <v>0</v>
      </c>
      <c r="O160" s="22">
        <f>M160-N160</f>
        <v>0</v>
      </c>
      <c r="P160" s="22">
        <v>0</v>
      </c>
      <c r="Q160" s="38" t="e">
        <f>M160-#REF!</f>
        <v>#REF!</v>
      </c>
      <c r="R160" s="55">
        <v>0</v>
      </c>
    </row>
    <row r="161" spans="1:18" ht="12.75">
      <c r="A161" s="19"/>
      <c r="B161" s="19"/>
      <c r="C161" s="14" t="s">
        <v>16</v>
      </c>
      <c r="D161" s="15">
        <f>SUM(D159:D160)</f>
        <v>0</v>
      </c>
      <c r="E161" s="15">
        <f aca="true" t="shared" si="41" ref="E161:P161">SUM(E159:E160)</f>
        <v>0</v>
      </c>
      <c r="F161" s="15">
        <f t="shared" si="41"/>
        <v>0</v>
      </c>
      <c r="G161" s="15">
        <f t="shared" si="41"/>
        <v>0</v>
      </c>
      <c r="H161" s="15">
        <f t="shared" si="41"/>
        <v>0</v>
      </c>
      <c r="I161" s="15">
        <f t="shared" si="41"/>
        <v>0</v>
      </c>
      <c r="J161" s="15">
        <f t="shared" si="41"/>
        <v>0</v>
      </c>
      <c r="K161" s="15">
        <f t="shared" si="41"/>
        <v>0</v>
      </c>
      <c r="L161" s="15">
        <f t="shared" si="41"/>
        <v>0</v>
      </c>
      <c r="M161" s="15">
        <f t="shared" si="41"/>
        <v>0</v>
      </c>
      <c r="N161" s="15">
        <f t="shared" si="41"/>
        <v>0</v>
      </c>
      <c r="O161" s="15">
        <f t="shared" si="41"/>
        <v>0</v>
      </c>
      <c r="P161" s="15">
        <f t="shared" si="41"/>
        <v>0</v>
      </c>
      <c r="Q161" s="38" t="e">
        <f>M161-#REF!</f>
        <v>#REF!</v>
      </c>
      <c r="R161" s="56">
        <f>SUM(R159:R160)</f>
        <v>0</v>
      </c>
    </row>
    <row r="162" spans="1:18" ht="12">
      <c r="A162" s="23"/>
      <c r="B162" s="23"/>
      <c r="C162" s="3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38"/>
      <c r="R162" s="55"/>
    </row>
    <row r="163" spans="1:18" ht="13.5" customHeight="1">
      <c r="A163" s="19"/>
      <c r="B163" s="19"/>
      <c r="C163" s="14" t="s">
        <v>5</v>
      </c>
      <c r="D163" s="15">
        <f>D67-D92-D117-D157-D161</f>
        <v>23428.709999999992</v>
      </c>
      <c r="E163" s="15">
        <f>E67-E92-E117-E157-E161</f>
        <v>-11589</v>
      </c>
      <c r="F163" s="15">
        <f>F67+F92+F117+F157+F161</f>
        <v>35017.70999999999</v>
      </c>
      <c r="G163" s="15">
        <f aca="true" t="shared" si="42" ref="G163:P163">G67-G92-G117-G157-G161</f>
        <v>-96539.80999999998</v>
      </c>
      <c r="H163" s="15">
        <f t="shared" si="42"/>
        <v>-104852</v>
      </c>
      <c r="I163" s="15">
        <f t="shared" si="42"/>
        <v>8312.190000000006</v>
      </c>
      <c r="J163" s="15">
        <f t="shared" si="42"/>
        <v>-29966.669999999955</v>
      </c>
      <c r="K163" s="15">
        <f t="shared" si="42"/>
        <v>-80102</v>
      </c>
      <c r="L163" s="15">
        <f t="shared" si="42"/>
        <v>50135.33000000002</v>
      </c>
      <c r="M163" s="15">
        <f t="shared" si="42"/>
        <v>93780.59000000003</v>
      </c>
      <c r="N163" s="15">
        <f t="shared" si="42"/>
        <v>-14164</v>
      </c>
      <c r="O163" s="15">
        <f t="shared" si="42"/>
        <v>107944.58999999998</v>
      </c>
      <c r="P163" s="15">
        <f t="shared" si="42"/>
        <v>-14164</v>
      </c>
      <c r="Q163" s="39" t="e">
        <f>M163-#REF!</f>
        <v>#REF!</v>
      </c>
      <c r="R163" s="56">
        <f>R67-R92-R117-R157-R161</f>
        <v>96282.08999999998</v>
      </c>
    </row>
    <row r="164" spans="1:18" ht="13.5" customHeight="1">
      <c r="A164" s="23"/>
      <c r="B164" s="23"/>
      <c r="C164" s="3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38"/>
      <c r="R164" s="55"/>
    </row>
    <row r="165" spans="1:18" ht="13.5" customHeight="1">
      <c r="A165" s="23">
        <v>8050</v>
      </c>
      <c r="B165" s="23">
        <v>8050</v>
      </c>
      <c r="C165" s="3" t="s">
        <v>11</v>
      </c>
      <c r="D165" s="22">
        <v>0</v>
      </c>
      <c r="E165" s="22">
        <v>0</v>
      </c>
      <c r="F165" s="22">
        <f>+E165-D165</f>
        <v>0</v>
      </c>
      <c r="G165" s="22">
        <v>0</v>
      </c>
      <c r="H165" s="22">
        <v>0</v>
      </c>
      <c r="I165" s="22">
        <f>G165-H165</f>
        <v>0</v>
      </c>
      <c r="J165" s="22">
        <v>0</v>
      </c>
      <c r="K165" s="22">
        <v>0</v>
      </c>
      <c r="L165" s="22">
        <f>J165-K165</f>
        <v>0</v>
      </c>
      <c r="M165" s="22">
        <v>0</v>
      </c>
      <c r="N165" s="22">
        <v>0</v>
      </c>
      <c r="O165" s="22">
        <f>M165-N165</f>
        <v>0</v>
      </c>
      <c r="P165" s="22">
        <v>0</v>
      </c>
      <c r="Q165" s="38" t="e">
        <f>M165-#REF!</f>
        <v>#REF!</v>
      </c>
      <c r="R165" s="55">
        <v>0</v>
      </c>
    </row>
    <row r="166" spans="1:18" ht="13.5" customHeight="1">
      <c r="A166" s="23">
        <v>8070</v>
      </c>
      <c r="B166" s="23">
        <v>8070</v>
      </c>
      <c r="C166" s="3" t="s">
        <v>35</v>
      </c>
      <c r="D166" s="22">
        <v>0</v>
      </c>
      <c r="E166" s="22">
        <v>0</v>
      </c>
      <c r="F166" s="22">
        <f>+E166-D166</f>
        <v>0</v>
      </c>
      <c r="G166" s="22">
        <v>0</v>
      </c>
      <c r="H166" s="22">
        <v>0</v>
      </c>
      <c r="I166" s="22">
        <f>G166-H166</f>
        <v>0</v>
      </c>
      <c r="J166" s="22">
        <v>0</v>
      </c>
      <c r="K166" s="22">
        <v>0</v>
      </c>
      <c r="L166" s="22">
        <f>J166-K166</f>
        <v>0</v>
      </c>
      <c r="M166" s="22">
        <v>0</v>
      </c>
      <c r="N166" s="22">
        <v>0</v>
      </c>
      <c r="O166" s="22">
        <f>M166-N166</f>
        <v>0</v>
      </c>
      <c r="P166" s="22">
        <v>0</v>
      </c>
      <c r="Q166" s="38" t="e">
        <f>M166-#REF!</f>
        <v>#REF!</v>
      </c>
      <c r="R166" s="55">
        <v>0</v>
      </c>
    </row>
    <row r="167" spans="1:18" ht="13.5" customHeight="1">
      <c r="A167" s="23">
        <v>8150</v>
      </c>
      <c r="B167" s="23">
        <v>8150</v>
      </c>
      <c r="C167" s="3" t="s">
        <v>142</v>
      </c>
      <c r="D167" s="22">
        <v>0</v>
      </c>
      <c r="E167" s="22">
        <v>0</v>
      </c>
      <c r="F167" s="22">
        <f>+E167-D167</f>
        <v>0</v>
      </c>
      <c r="G167" s="22">
        <v>0</v>
      </c>
      <c r="H167" s="22">
        <v>0</v>
      </c>
      <c r="I167" s="22">
        <f>G167-H167</f>
        <v>0</v>
      </c>
      <c r="J167" s="22">
        <v>0</v>
      </c>
      <c r="K167" s="22">
        <v>0</v>
      </c>
      <c r="L167" s="22">
        <f>J167-K167</f>
        <v>0</v>
      </c>
      <c r="M167" s="22">
        <v>0</v>
      </c>
      <c r="N167" s="22">
        <v>0</v>
      </c>
      <c r="O167" s="22">
        <f>M167-N167</f>
        <v>0</v>
      </c>
      <c r="P167" s="22">
        <v>0</v>
      </c>
      <c r="Q167" s="38" t="e">
        <f>M167-#REF!</f>
        <v>#REF!</v>
      </c>
      <c r="R167" s="55">
        <v>0</v>
      </c>
    </row>
    <row r="168" spans="1:18" ht="13.5" customHeight="1">
      <c r="A168" s="19"/>
      <c r="B168" s="19"/>
      <c r="C168" s="14" t="s">
        <v>24</v>
      </c>
      <c r="D168" s="15">
        <f>SUM(D165:D167)</f>
        <v>0</v>
      </c>
      <c r="E168" s="15">
        <f aca="true" t="shared" si="43" ref="E168:P168">SUM(E165:E167)</f>
        <v>0</v>
      </c>
      <c r="F168" s="15">
        <f t="shared" si="43"/>
        <v>0</v>
      </c>
      <c r="G168" s="15">
        <f t="shared" si="43"/>
        <v>0</v>
      </c>
      <c r="H168" s="15">
        <f t="shared" si="43"/>
        <v>0</v>
      </c>
      <c r="I168" s="15">
        <f t="shared" si="43"/>
        <v>0</v>
      </c>
      <c r="J168" s="15">
        <f t="shared" si="43"/>
        <v>0</v>
      </c>
      <c r="K168" s="15">
        <f t="shared" si="43"/>
        <v>0</v>
      </c>
      <c r="L168" s="15">
        <f t="shared" si="43"/>
        <v>0</v>
      </c>
      <c r="M168" s="15">
        <f t="shared" si="43"/>
        <v>0</v>
      </c>
      <c r="N168" s="15">
        <f t="shared" si="43"/>
        <v>0</v>
      </c>
      <c r="O168" s="15">
        <f t="shared" si="43"/>
        <v>0</v>
      </c>
      <c r="P168" s="15">
        <f t="shared" si="43"/>
        <v>0</v>
      </c>
      <c r="Q168" s="38" t="e">
        <f>M168-#REF!</f>
        <v>#REF!</v>
      </c>
      <c r="R168" s="56">
        <f>SUM(R165:R167)</f>
        <v>0</v>
      </c>
    </row>
    <row r="169" spans="1:18" ht="12">
      <c r="A169" s="23"/>
      <c r="B169" s="23"/>
      <c r="C169" s="3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38"/>
      <c r="R169" s="55"/>
    </row>
    <row r="170" spans="1:18" ht="12.75">
      <c r="A170" s="19"/>
      <c r="B170" s="19"/>
      <c r="C170" s="16" t="s">
        <v>14</v>
      </c>
      <c r="D170" s="17">
        <f>D163-D168</f>
        <v>23428.709999999992</v>
      </c>
      <c r="E170" s="17">
        <f aca="true" t="shared" si="44" ref="E170:P170">E163-E168</f>
        <v>-11589</v>
      </c>
      <c r="F170" s="17">
        <f>F163+F168</f>
        <v>35017.70999999999</v>
      </c>
      <c r="G170" s="17">
        <f t="shared" si="44"/>
        <v>-96539.80999999998</v>
      </c>
      <c r="H170" s="17">
        <f t="shared" si="44"/>
        <v>-104852</v>
      </c>
      <c r="I170" s="17">
        <f t="shared" si="44"/>
        <v>8312.190000000006</v>
      </c>
      <c r="J170" s="17">
        <f t="shared" si="44"/>
        <v>-29966.669999999955</v>
      </c>
      <c r="K170" s="17">
        <f t="shared" si="44"/>
        <v>-80102</v>
      </c>
      <c r="L170" s="17">
        <f t="shared" si="44"/>
        <v>50135.33000000002</v>
      </c>
      <c r="M170" s="17">
        <f t="shared" si="44"/>
        <v>93780.59000000003</v>
      </c>
      <c r="N170" s="17">
        <f t="shared" si="44"/>
        <v>-14164</v>
      </c>
      <c r="O170" s="17">
        <f t="shared" si="44"/>
        <v>107944.58999999998</v>
      </c>
      <c r="P170" s="17">
        <f t="shared" si="44"/>
        <v>-14164</v>
      </c>
      <c r="Q170" s="40" t="e">
        <f>M170-#REF!</f>
        <v>#REF!</v>
      </c>
      <c r="R170" s="58">
        <f>R163-R168</f>
        <v>96282.08999999998</v>
      </c>
    </row>
    <row r="171" spans="5:18" ht="15.75" customHeight="1"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V190"/>
  <sheetViews>
    <sheetView zoomScalePageLayoutView="0" workbookViewId="0" topLeftCell="G20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5" width="10.421875" style="2" customWidth="1"/>
    <col min="6" max="8" width="11.00390625" style="2" customWidth="1"/>
    <col min="9" max="9" width="11.8515625" style="2" bestFit="1" customWidth="1"/>
    <col min="10" max="16" width="11.00390625" style="2" customWidth="1"/>
    <col min="17" max="17" width="11.8515625" style="2" customWidth="1"/>
    <col min="18" max="18" width="11.00390625" style="2" customWidth="1"/>
    <col min="19" max="19" width="11.00390625" style="0" customWidth="1"/>
  </cols>
  <sheetData>
    <row r="1" spans="3:18" ht="15">
      <c r="C1" s="1" t="s">
        <v>147</v>
      </c>
      <c r="D1" s="1" t="s">
        <v>191</v>
      </c>
      <c r="H1" s="7"/>
      <c r="J1" s="7"/>
      <c r="K1"/>
      <c r="M1"/>
      <c r="N1"/>
      <c r="R1" s="7"/>
    </row>
    <row r="2" spans="3:14" ht="15">
      <c r="C2" s="1"/>
      <c r="D2" s="1"/>
      <c r="K2" s="1"/>
      <c r="M2" s="1"/>
      <c r="N2" s="1"/>
    </row>
    <row r="3" spans="3:18" ht="15">
      <c r="C3" s="1" t="s">
        <v>25</v>
      </c>
      <c r="D3" s="51">
        <f>+D31-D181</f>
        <v>-1.6298145055770874E-09</v>
      </c>
      <c r="E3" s="51">
        <f aca="true" t="shared" si="0" ref="E3:P3">+E31-E181</f>
        <v>0</v>
      </c>
      <c r="F3" s="51">
        <f t="shared" si="0"/>
        <v>-1.6298145055770874E-09</v>
      </c>
      <c r="G3" s="51">
        <f t="shared" si="0"/>
        <v>-1.862645149230957E-09</v>
      </c>
      <c r="H3" s="51">
        <f t="shared" si="0"/>
        <v>0</v>
      </c>
      <c r="I3" s="51">
        <f t="shared" si="0"/>
        <v>-1.862645149230957E-09</v>
      </c>
      <c r="J3" s="51">
        <f t="shared" si="0"/>
        <v>-2.7939677238464355E-09</v>
      </c>
      <c r="K3" s="51">
        <f t="shared" si="0"/>
        <v>0</v>
      </c>
      <c r="L3" s="51">
        <f t="shared" si="0"/>
        <v>-2.7939677238464355E-09</v>
      </c>
      <c r="M3" s="51">
        <f t="shared" si="0"/>
        <v>-3.725290298461914E-09</v>
      </c>
      <c r="N3" s="51">
        <f t="shared" si="0"/>
        <v>0</v>
      </c>
      <c r="O3" s="51">
        <f t="shared" si="0"/>
        <v>-3.725290298461914E-09</v>
      </c>
      <c r="P3" s="51">
        <f t="shared" si="0"/>
        <v>0</v>
      </c>
      <c r="R3" s="51">
        <f>+R31-R181</f>
        <v>2620.9999999962747</v>
      </c>
    </row>
    <row r="4" spans="3:14" ht="15">
      <c r="C4" s="1"/>
      <c r="D4" s="1"/>
      <c r="K4" s="1"/>
      <c r="M4" s="1"/>
      <c r="N4" s="1"/>
    </row>
    <row r="5" spans="3:18" ht="16.5" customHeight="1">
      <c r="C5" s="1"/>
      <c r="D5" s="2">
        <v>202201</v>
      </c>
      <c r="E5" s="2">
        <f>D5</f>
        <v>202201</v>
      </c>
      <c r="G5" s="2">
        <f>D5</f>
        <v>202201</v>
      </c>
      <c r="H5" s="2">
        <v>202201</v>
      </c>
      <c r="J5" s="2">
        <f>G5</f>
        <v>202201</v>
      </c>
      <c r="K5" s="2">
        <f>D5</f>
        <v>202201</v>
      </c>
      <c r="M5" s="2">
        <f>J5</f>
        <v>202201</v>
      </c>
      <c r="N5" s="2">
        <f>D5</f>
        <v>202201</v>
      </c>
      <c r="P5" s="2">
        <f>N5</f>
        <v>202201</v>
      </c>
      <c r="R5" s="2">
        <v>202101</v>
      </c>
    </row>
    <row r="6" spans="3:18" ht="16.5" customHeight="1">
      <c r="C6" s="1"/>
      <c r="D6" s="41">
        <v>202203</v>
      </c>
      <c r="E6" s="2">
        <v>202203</v>
      </c>
      <c r="G6" s="41">
        <v>202206</v>
      </c>
      <c r="H6" s="2">
        <f>D5+5</f>
        <v>202206</v>
      </c>
      <c r="J6" s="41">
        <v>202209</v>
      </c>
      <c r="K6" s="2">
        <f>H6+3</f>
        <v>202209</v>
      </c>
      <c r="M6" s="41">
        <v>202212</v>
      </c>
      <c r="N6" s="2">
        <f>K6+3</f>
        <v>202212</v>
      </c>
      <c r="P6" s="2">
        <f>N6</f>
        <v>202212</v>
      </c>
      <c r="R6" s="41">
        <v>202112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11" t="s">
        <v>144</v>
      </c>
      <c r="H8" s="11" t="s">
        <v>144</v>
      </c>
      <c r="I8" s="11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v>2022</v>
      </c>
      <c r="Q8" s="11" t="s">
        <v>61</v>
      </c>
      <c r="R8" s="53">
        <v>2021</v>
      </c>
    </row>
    <row r="9" spans="1:18" ht="12">
      <c r="A9" s="2">
        <v>321</v>
      </c>
      <c r="B9" s="2">
        <v>321</v>
      </c>
      <c r="C9" s="3" t="s">
        <v>37</v>
      </c>
      <c r="D9" s="21">
        <v>3170620</v>
      </c>
      <c r="E9" s="21">
        <v>3151867</v>
      </c>
      <c r="F9" s="21">
        <f aca="true" t="shared" si="1" ref="F9:F15">SUM(D9-E9)</f>
        <v>18753</v>
      </c>
      <c r="G9" s="21">
        <v>6663943.01</v>
      </c>
      <c r="H9" s="21">
        <v>5756067</v>
      </c>
      <c r="I9" s="21">
        <f aca="true" t="shared" si="2" ref="I9:I15">SUM(G9-H9)</f>
        <v>907876.0099999998</v>
      </c>
      <c r="J9" s="21">
        <v>7142991.01</v>
      </c>
      <c r="K9" s="21">
        <v>6164467</v>
      </c>
      <c r="L9" s="21">
        <f aca="true" t="shared" si="3" ref="L9:L15">SUM(J9-K9)</f>
        <v>978524.0099999998</v>
      </c>
      <c r="M9" s="21">
        <v>8461592.71</v>
      </c>
      <c r="N9" s="21">
        <v>9171645</v>
      </c>
      <c r="O9" s="21">
        <f aca="true" t="shared" si="4" ref="O9:O15">SUM(M9-N9)</f>
        <v>-710052.2899999991</v>
      </c>
      <c r="P9" s="21">
        <v>9171645</v>
      </c>
      <c r="Q9" s="37">
        <f aca="true" t="shared" si="5" ref="Q9:Q15">SUM(M9-P9)</f>
        <v>-710052.2899999991</v>
      </c>
      <c r="R9" s="54">
        <v>8310697.37</v>
      </c>
    </row>
    <row r="10" spans="1:18" ht="12">
      <c r="A10" s="2">
        <v>322</v>
      </c>
      <c r="B10" s="2">
        <v>322</v>
      </c>
      <c r="C10" s="3" t="s">
        <v>38</v>
      </c>
      <c r="D10" s="22">
        <v>48852</v>
      </c>
      <c r="E10" s="22">
        <v>57500</v>
      </c>
      <c r="F10" s="22">
        <f t="shared" si="1"/>
        <v>-8648</v>
      </c>
      <c r="G10" s="22">
        <v>700852</v>
      </c>
      <c r="H10" s="22">
        <v>527500</v>
      </c>
      <c r="I10" s="22">
        <f t="shared" si="2"/>
        <v>173352</v>
      </c>
      <c r="J10" s="22">
        <v>635852</v>
      </c>
      <c r="K10" s="22">
        <v>692500</v>
      </c>
      <c r="L10" s="22">
        <f t="shared" si="3"/>
        <v>-56648</v>
      </c>
      <c r="M10" s="22">
        <v>918376.5</v>
      </c>
      <c r="N10" s="22">
        <v>865000</v>
      </c>
      <c r="O10" s="22">
        <f t="shared" si="4"/>
        <v>53376.5</v>
      </c>
      <c r="P10" s="22">
        <v>865000</v>
      </c>
      <c r="Q10" s="38">
        <f t="shared" si="5"/>
        <v>53376.5</v>
      </c>
      <c r="R10" s="55">
        <v>651260</v>
      </c>
    </row>
    <row r="11" spans="1:18" ht="12">
      <c r="A11" s="2">
        <v>323</v>
      </c>
      <c r="B11" s="2">
        <v>323</v>
      </c>
      <c r="C11" s="3" t="s">
        <v>39</v>
      </c>
      <c r="D11" s="22">
        <v>1146093.27</v>
      </c>
      <c r="E11" s="22">
        <v>1125400</v>
      </c>
      <c r="F11" s="22">
        <f t="shared" si="1"/>
        <v>20693.27000000002</v>
      </c>
      <c r="G11" s="22">
        <v>3023093.27</v>
      </c>
      <c r="H11" s="22">
        <v>2959800</v>
      </c>
      <c r="I11" s="22">
        <f t="shared" si="2"/>
        <v>63293.27000000002</v>
      </c>
      <c r="J11" s="22">
        <v>4151321.27</v>
      </c>
      <c r="K11" s="22">
        <v>4788200</v>
      </c>
      <c r="L11" s="22">
        <f t="shared" si="3"/>
        <v>-636878.73</v>
      </c>
      <c r="M11" s="22">
        <v>5468647.970000001</v>
      </c>
      <c r="N11" s="22">
        <v>6086200</v>
      </c>
      <c r="O11" s="22">
        <f t="shared" si="4"/>
        <v>-617552.0299999993</v>
      </c>
      <c r="P11" s="22">
        <v>6086200</v>
      </c>
      <c r="Q11" s="38">
        <f t="shared" si="5"/>
        <v>-617552.0299999993</v>
      </c>
      <c r="R11" s="55">
        <v>4027107.75</v>
      </c>
    </row>
    <row r="12" spans="1:18" ht="12">
      <c r="A12" s="2">
        <v>324</v>
      </c>
      <c r="B12" s="2">
        <v>324</v>
      </c>
      <c r="C12" s="3" t="s">
        <v>40</v>
      </c>
      <c r="D12" s="22">
        <v>291367.13</v>
      </c>
      <c r="E12" s="22">
        <v>241500</v>
      </c>
      <c r="F12" s="22">
        <f t="shared" si="1"/>
        <v>49867.130000000005</v>
      </c>
      <c r="G12" s="22">
        <v>672588.62</v>
      </c>
      <c r="H12" s="22">
        <v>744000</v>
      </c>
      <c r="I12" s="22">
        <f t="shared" si="2"/>
        <v>-71411.38</v>
      </c>
      <c r="J12" s="22">
        <v>899981.92</v>
      </c>
      <c r="K12" s="22">
        <v>844500</v>
      </c>
      <c r="L12" s="22">
        <f t="shared" si="3"/>
        <v>55481.92000000004</v>
      </c>
      <c r="M12" s="22">
        <v>1249282.6099999999</v>
      </c>
      <c r="N12" s="22">
        <v>1236000</v>
      </c>
      <c r="O12" s="22">
        <f t="shared" si="4"/>
        <v>13282.60999999987</v>
      </c>
      <c r="P12" s="22">
        <v>1236000</v>
      </c>
      <c r="Q12" s="38">
        <f t="shared" si="5"/>
        <v>13282.60999999987</v>
      </c>
      <c r="R12" s="55">
        <v>1513755.71</v>
      </c>
    </row>
    <row r="13" spans="1:18" ht="12">
      <c r="A13" s="2">
        <v>325</v>
      </c>
      <c r="B13" s="2">
        <v>325</v>
      </c>
      <c r="C13" s="3" t="s">
        <v>41</v>
      </c>
      <c r="D13" s="22">
        <v>825488.84</v>
      </c>
      <c r="E13" s="22">
        <v>552000</v>
      </c>
      <c r="F13" s="22">
        <f t="shared" si="1"/>
        <v>273488.83999999997</v>
      </c>
      <c r="G13" s="22">
        <v>1166283.22</v>
      </c>
      <c r="H13" s="22">
        <v>2288000</v>
      </c>
      <c r="I13" s="22">
        <f t="shared" si="2"/>
        <v>-1121716.78</v>
      </c>
      <c r="J13" s="22">
        <v>4685649.5200000005</v>
      </c>
      <c r="K13" s="22">
        <v>3701309</v>
      </c>
      <c r="L13" s="22">
        <f t="shared" si="3"/>
        <v>984340.5200000005</v>
      </c>
      <c r="M13" s="22">
        <v>6826961.41</v>
      </c>
      <c r="N13" s="22">
        <v>5259101</v>
      </c>
      <c r="O13" s="22">
        <f t="shared" si="4"/>
        <v>1567860.4100000001</v>
      </c>
      <c r="P13" s="22">
        <v>5259101</v>
      </c>
      <c r="Q13" s="38">
        <f t="shared" si="5"/>
        <v>1567860.4100000001</v>
      </c>
      <c r="R13" s="55">
        <v>5889067.389999999</v>
      </c>
    </row>
    <row r="14" spans="1:18" ht="12">
      <c r="A14" s="2">
        <v>326</v>
      </c>
      <c r="B14" s="2">
        <v>326</v>
      </c>
      <c r="C14" s="3" t="s">
        <v>1</v>
      </c>
      <c r="D14" s="22">
        <v>35846</v>
      </c>
      <c r="E14" s="22">
        <v>58400</v>
      </c>
      <c r="F14" s="22">
        <f t="shared" si="1"/>
        <v>-22554</v>
      </c>
      <c r="G14" s="22">
        <v>196094</v>
      </c>
      <c r="H14" s="22">
        <v>116400</v>
      </c>
      <c r="I14" s="22">
        <f t="shared" si="2"/>
        <v>79694</v>
      </c>
      <c r="J14" s="22">
        <v>426566</v>
      </c>
      <c r="K14" s="22">
        <v>164400</v>
      </c>
      <c r="L14" s="22">
        <f t="shared" si="3"/>
        <v>262166</v>
      </c>
      <c r="M14" s="22">
        <v>2146363.82</v>
      </c>
      <c r="N14" s="22">
        <v>235900</v>
      </c>
      <c r="O14" s="22">
        <f t="shared" si="4"/>
        <v>1910463.8199999998</v>
      </c>
      <c r="P14" s="22">
        <v>235900</v>
      </c>
      <c r="Q14" s="38">
        <f t="shared" si="5"/>
        <v>1910463.8199999998</v>
      </c>
      <c r="R14" s="55">
        <v>1247459.88</v>
      </c>
    </row>
    <row r="15" spans="1:18" ht="12.75">
      <c r="A15" s="12"/>
      <c r="B15" s="13"/>
      <c r="C15" s="14" t="s">
        <v>156</v>
      </c>
      <c r="D15" s="15">
        <f>SUM(D9:D14)</f>
        <v>5518267.239999999</v>
      </c>
      <c r="E15" s="15">
        <f>SUM(E9:E14)</f>
        <v>5186667</v>
      </c>
      <c r="F15" s="15">
        <f t="shared" si="1"/>
        <v>331600.2399999993</v>
      </c>
      <c r="G15" s="15">
        <f>SUM(G9:G14)</f>
        <v>12422854.12</v>
      </c>
      <c r="H15" s="15">
        <f>SUM(H9:H14)</f>
        <v>12391767</v>
      </c>
      <c r="I15" s="15">
        <f t="shared" si="2"/>
        <v>31087.11999999918</v>
      </c>
      <c r="J15" s="15">
        <f>SUM(J9:J14)</f>
        <v>17942361.72</v>
      </c>
      <c r="K15" s="15">
        <f>SUM(K9:K14)</f>
        <v>16355376</v>
      </c>
      <c r="L15" s="15">
        <f t="shared" si="3"/>
        <v>1586985.7199999988</v>
      </c>
      <c r="M15" s="15">
        <f>SUM(M9:M14)</f>
        <v>25071225.020000003</v>
      </c>
      <c r="N15" s="15">
        <f>SUM(N9:N14)</f>
        <v>22853846</v>
      </c>
      <c r="O15" s="15">
        <f t="shared" si="4"/>
        <v>2217379.0200000033</v>
      </c>
      <c r="P15" s="15">
        <f>SUM(P9:P14)</f>
        <v>22853846</v>
      </c>
      <c r="Q15" s="39">
        <f t="shared" si="5"/>
        <v>2217379.0200000033</v>
      </c>
      <c r="R15" s="56">
        <f>SUM(R9:R14)</f>
        <v>21639348.099999998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1282198.24</v>
      </c>
      <c r="E17" s="22">
        <v>1707850</v>
      </c>
      <c r="F17" s="22">
        <f>+E17-D17</f>
        <v>425651.76</v>
      </c>
      <c r="G17" s="22">
        <v>2685483.62</v>
      </c>
      <c r="H17" s="22">
        <v>2874305</v>
      </c>
      <c r="I17" s="22">
        <f>+H17-G17</f>
        <v>188821.3799999999</v>
      </c>
      <c r="J17" s="22">
        <v>3400875.08</v>
      </c>
      <c r="K17" s="22">
        <v>3593905</v>
      </c>
      <c r="L17" s="22">
        <f>+K17-J17</f>
        <v>193029.91999999993</v>
      </c>
      <c r="M17" s="22">
        <v>6302999.58</v>
      </c>
      <c r="N17" s="22">
        <v>4537330</v>
      </c>
      <c r="O17" s="22">
        <f>+N17-M17</f>
        <v>-1765669.58</v>
      </c>
      <c r="P17" s="22">
        <v>4537330</v>
      </c>
      <c r="Q17" s="38">
        <f aca="true" t="shared" si="6" ref="Q17:Q24">SUM(M17-P17)</f>
        <v>1765669.58</v>
      </c>
      <c r="R17" s="55">
        <v>4482075.26</v>
      </c>
    </row>
    <row r="18" spans="1:18" ht="12">
      <c r="A18" s="2">
        <v>410</v>
      </c>
      <c r="B18" s="2">
        <v>410</v>
      </c>
      <c r="C18" s="3" t="s">
        <v>43</v>
      </c>
      <c r="D18" s="22">
        <v>240422.7</v>
      </c>
      <c r="E18" s="22">
        <v>394000</v>
      </c>
      <c r="F18" s="22">
        <f>+E18-D18</f>
        <v>153577.3</v>
      </c>
      <c r="G18" s="22">
        <v>507716.52</v>
      </c>
      <c r="H18" s="22">
        <v>609000</v>
      </c>
      <c r="I18" s="22">
        <f>+H18-G18</f>
        <v>101283.47999999998</v>
      </c>
      <c r="J18" s="22">
        <v>745625.6</v>
      </c>
      <c r="K18" s="22">
        <v>782600</v>
      </c>
      <c r="L18" s="22">
        <f>+K18-J18</f>
        <v>36974.40000000002</v>
      </c>
      <c r="M18" s="22">
        <v>1196449.94</v>
      </c>
      <c r="N18" s="22">
        <v>1022600</v>
      </c>
      <c r="O18" s="22">
        <f>+N18-M18</f>
        <v>-173849.93999999994</v>
      </c>
      <c r="P18" s="22">
        <v>1022600</v>
      </c>
      <c r="Q18" s="38">
        <f t="shared" si="6"/>
        <v>173849.93999999994</v>
      </c>
      <c r="R18" s="55">
        <v>514335.64</v>
      </c>
    </row>
    <row r="19" spans="1:18" ht="12">
      <c r="A19" s="2">
        <v>420</v>
      </c>
      <c r="B19" s="2">
        <v>420</v>
      </c>
      <c r="C19" s="3" t="s">
        <v>44</v>
      </c>
      <c r="D19" s="22">
        <v>209145.75</v>
      </c>
      <c r="E19" s="22">
        <v>336500</v>
      </c>
      <c r="F19" s="22">
        <f>+E19-D19</f>
        <v>127354.25</v>
      </c>
      <c r="G19" s="22">
        <v>480938.75</v>
      </c>
      <c r="H19" s="22">
        <v>437000</v>
      </c>
      <c r="I19" s="22">
        <f>+H19-G19</f>
        <v>-43938.75</v>
      </c>
      <c r="J19" s="22">
        <v>647016.75</v>
      </c>
      <c r="K19" s="22">
        <v>537500</v>
      </c>
      <c r="L19" s="22">
        <f>+K19-J19</f>
        <v>-109516.75</v>
      </c>
      <c r="M19" s="22">
        <v>1132348.72</v>
      </c>
      <c r="N19" s="22">
        <v>904000</v>
      </c>
      <c r="O19" s="22">
        <f>+N19-M19</f>
        <v>-228348.71999999997</v>
      </c>
      <c r="P19" s="22">
        <v>904000</v>
      </c>
      <c r="Q19" s="38">
        <f t="shared" si="6"/>
        <v>228348.71999999997</v>
      </c>
      <c r="R19" s="55">
        <v>1015042.3799999999</v>
      </c>
    </row>
    <row r="20" spans="1:18" ht="12">
      <c r="A20" s="2">
        <v>500</v>
      </c>
      <c r="B20" s="2">
        <v>500</v>
      </c>
      <c r="C20" s="3" t="s">
        <v>45</v>
      </c>
      <c r="D20" s="22">
        <v>3009297.6900000004</v>
      </c>
      <c r="E20" s="22">
        <v>3143077</v>
      </c>
      <c r="F20" s="22">
        <f>+E20-D20</f>
        <v>133779.3099999996</v>
      </c>
      <c r="G20" s="22">
        <v>5214917.6</v>
      </c>
      <c r="H20" s="22">
        <v>6059261</v>
      </c>
      <c r="I20" s="22">
        <f>+H20-G20</f>
        <v>844343.4000000004</v>
      </c>
      <c r="J20" s="22">
        <v>8138397.239999999</v>
      </c>
      <c r="K20" s="22">
        <v>8907932</v>
      </c>
      <c r="L20" s="22">
        <f>+K20-J20</f>
        <v>769534.7600000007</v>
      </c>
      <c r="M20" s="22">
        <v>11388372.13</v>
      </c>
      <c r="N20" s="22">
        <v>12228702</v>
      </c>
      <c r="O20" s="22">
        <f>+N20-M20</f>
        <v>840329.8699999992</v>
      </c>
      <c r="P20" s="22">
        <v>12228702</v>
      </c>
      <c r="Q20" s="38">
        <f t="shared" si="6"/>
        <v>-840329.8699999992</v>
      </c>
      <c r="R20" s="55">
        <v>9901435.96</v>
      </c>
    </row>
    <row r="21" spans="1:18" ht="12">
      <c r="A21" s="2">
        <v>610</v>
      </c>
      <c r="B21" s="2">
        <v>610</v>
      </c>
      <c r="C21" s="3" t="s">
        <v>4</v>
      </c>
      <c r="D21" s="22">
        <v>1300004.16</v>
      </c>
      <c r="E21" s="22">
        <v>998200</v>
      </c>
      <c r="F21" s="22">
        <f>+E21-D21</f>
        <v>-301804.1599999999</v>
      </c>
      <c r="G21" s="22">
        <v>1999254.02</v>
      </c>
      <c r="H21" s="22">
        <v>1587100</v>
      </c>
      <c r="I21" s="22">
        <f>+H21-G21</f>
        <v>-412154.02</v>
      </c>
      <c r="J21" s="22">
        <v>2763049.7200000007</v>
      </c>
      <c r="K21" s="22">
        <v>2185200</v>
      </c>
      <c r="L21" s="22">
        <f>+K21-J21</f>
        <v>-577849.7200000007</v>
      </c>
      <c r="M21" s="22">
        <v>4256603.46</v>
      </c>
      <c r="N21" s="22">
        <v>3379000</v>
      </c>
      <c r="O21" s="22">
        <f>+N21-M21</f>
        <v>-877603.46</v>
      </c>
      <c r="P21" s="22">
        <v>3379000</v>
      </c>
      <c r="Q21" s="38">
        <f t="shared" si="6"/>
        <v>877603.46</v>
      </c>
      <c r="R21" s="55">
        <v>4468182.579999999</v>
      </c>
    </row>
    <row r="22" spans="1:18" ht="12.75">
      <c r="A22" s="12"/>
      <c r="B22" s="13"/>
      <c r="C22" s="14" t="s">
        <v>155</v>
      </c>
      <c r="D22" s="15">
        <f>SUM(D17:D21)</f>
        <v>6041068.540000001</v>
      </c>
      <c r="E22" s="15">
        <f>SUM(E17:E21)</f>
        <v>6579627</v>
      </c>
      <c r="F22" s="15">
        <f>SUM(F17:F21)</f>
        <v>538558.4599999997</v>
      </c>
      <c r="G22" s="15">
        <f>SUM(G17:G21)</f>
        <v>10888310.51</v>
      </c>
      <c r="H22" s="15">
        <f aca="true" t="shared" si="7" ref="H22:O22">SUM(H17:H21)</f>
        <v>11566666</v>
      </c>
      <c r="I22" s="15">
        <f t="shared" si="7"/>
        <v>678355.4900000002</v>
      </c>
      <c r="J22" s="15">
        <f t="shared" si="7"/>
        <v>15694964.389999999</v>
      </c>
      <c r="K22" s="15">
        <f t="shared" si="7"/>
        <v>16007137</v>
      </c>
      <c r="L22" s="15">
        <f t="shared" si="7"/>
        <v>312172.61</v>
      </c>
      <c r="M22" s="15">
        <f t="shared" si="7"/>
        <v>24276773.830000002</v>
      </c>
      <c r="N22" s="15">
        <f t="shared" si="7"/>
        <v>22071632</v>
      </c>
      <c r="O22" s="15">
        <f t="shared" si="7"/>
        <v>-2205141.830000001</v>
      </c>
      <c r="P22" s="15">
        <f>SUM(P17:P21)</f>
        <v>22071632</v>
      </c>
      <c r="Q22" s="39">
        <f t="shared" si="6"/>
        <v>2205141.830000002</v>
      </c>
      <c r="R22" s="56">
        <f>SUM(R17:R21)</f>
        <v>20381071.82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22" s="49" customFormat="1" ht="12.75">
      <c r="A24" s="4">
        <v>600</v>
      </c>
      <c r="B24" s="4">
        <v>600</v>
      </c>
      <c r="C24" s="45" t="s">
        <v>3</v>
      </c>
      <c r="D24" s="48">
        <v>83452.01999999999</v>
      </c>
      <c r="E24" s="48">
        <v>146500</v>
      </c>
      <c r="F24" s="48">
        <f>+E24-D24</f>
        <v>63047.98000000001</v>
      </c>
      <c r="G24" s="48">
        <v>166904.03999999998</v>
      </c>
      <c r="H24" s="48">
        <v>293000</v>
      </c>
      <c r="I24" s="48">
        <f>+H24-G24</f>
        <v>126095.96000000002</v>
      </c>
      <c r="J24" s="48">
        <v>423882.06000000006</v>
      </c>
      <c r="K24" s="48">
        <v>490500</v>
      </c>
      <c r="L24" s="48">
        <f>+K24-J24</f>
        <v>66617.93999999994</v>
      </c>
      <c r="M24" s="48">
        <v>557500.3</v>
      </c>
      <c r="N24" s="48">
        <v>714000</v>
      </c>
      <c r="O24" s="48">
        <f>+N24-M24</f>
        <v>156499.69999999995</v>
      </c>
      <c r="P24" s="48">
        <v>714000</v>
      </c>
      <c r="Q24" s="50">
        <f t="shared" si="6"/>
        <v>-156499.69999999995</v>
      </c>
      <c r="R24" s="57">
        <v>652989.69</v>
      </c>
      <c r="U24"/>
      <c r="V24"/>
    </row>
    <row r="25" spans="2:22" ht="12.75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  <c r="U25" s="49"/>
      <c r="V25" s="49"/>
    </row>
    <row r="26" spans="1:18" ht="12.75">
      <c r="A26" s="12"/>
      <c r="B26" s="13"/>
      <c r="C26" s="14" t="s">
        <v>5</v>
      </c>
      <c r="D26" s="15">
        <f>D15-D22-D24</f>
        <v>-606253.3200000017</v>
      </c>
      <c r="E26" s="15">
        <f>E15-E22-E24</f>
        <v>-1539460</v>
      </c>
      <c r="F26" s="15">
        <f>F15+F22+F24</f>
        <v>933206.679999999</v>
      </c>
      <c r="G26" s="15">
        <f>G15-G22-G24</f>
        <v>1367639.5699999994</v>
      </c>
      <c r="H26" s="15">
        <f>H15-H22-H24</f>
        <v>532101</v>
      </c>
      <c r="I26" s="15">
        <f>I15+I22+I24</f>
        <v>835538.5699999994</v>
      </c>
      <c r="J26" s="15">
        <f>J15-J22-J24</f>
        <v>1823515.27</v>
      </c>
      <c r="K26" s="15">
        <f>K15-K22-K24</f>
        <v>-142261</v>
      </c>
      <c r="L26" s="15">
        <f>L15+L22+L24</f>
        <v>1965776.2699999986</v>
      </c>
      <c r="M26" s="15">
        <f>M15-M22-M24</f>
        <v>236950.8900000013</v>
      </c>
      <c r="N26" s="15">
        <f>N15-N22-N24</f>
        <v>68214</v>
      </c>
      <c r="O26" s="15">
        <f>O15+O22+O24</f>
        <v>168736.89000000223</v>
      </c>
      <c r="P26" s="15">
        <f>P15-P22-P24</f>
        <v>68214</v>
      </c>
      <c r="Q26" s="39">
        <f>SUM(M26-P26)</f>
        <v>168736.8900000013</v>
      </c>
      <c r="R26" s="56">
        <f>R15-R22-R24</f>
        <v>605286.5899999975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+H28-G28</f>
        <v>0</v>
      </c>
      <c r="J28" s="22">
        <v>0</v>
      </c>
      <c r="K28" s="22">
        <v>0</v>
      </c>
      <c r="L28" s="22">
        <f>+K28-J28</f>
        <v>0</v>
      </c>
      <c r="M28" s="22">
        <v>-4288.570000000001</v>
      </c>
      <c r="N28" s="22">
        <v>0</v>
      </c>
      <c r="O28" s="22">
        <f>+N28-M28</f>
        <v>4288.570000000001</v>
      </c>
      <c r="P28" s="22">
        <v>0</v>
      </c>
      <c r="Q28" s="38">
        <f>SUM(M28-P28)</f>
        <v>-4288.570000000001</v>
      </c>
      <c r="R28" s="55">
        <v>-3291.34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+H29-G29</f>
        <v>0</v>
      </c>
      <c r="J29" s="22">
        <v>0</v>
      </c>
      <c r="K29" s="22">
        <v>0</v>
      </c>
      <c r="L29" s="22">
        <f>+K29-J29</f>
        <v>0</v>
      </c>
      <c r="M29" s="22">
        <v>0</v>
      </c>
      <c r="N29" s="22">
        <v>0</v>
      </c>
      <c r="O29" s="22">
        <f>+N29-M29</f>
        <v>0</v>
      </c>
      <c r="P29" s="22">
        <v>0</v>
      </c>
      <c r="Q29" s="38">
        <f>SUM(M29-P29)</f>
        <v>0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-606253.3200000017</v>
      </c>
      <c r="E31" s="17">
        <f>E26+E28*-1-E29</f>
        <v>-1539460</v>
      </c>
      <c r="F31" s="17">
        <f>SUM(D31-E31)</f>
        <v>933206.6799999983</v>
      </c>
      <c r="G31" s="17">
        <f>G26+G28*-1-G29</f>
        <v>1367639.5699999994</v>
      </c>
      <c r="H31" s="17">
        <f>H26+H28*-1-H29</f>
        <v>532101</v>
      </c>
      <c r="I31" s="17">
        <f>SUM(G31-H31)</f>
        <v>835538.5699999994</v>
      </c>
      <c r="J31" s="17">
        <f>J26+J28*-1-J29</f>
        <v>1823515.27</v>
      </c>
      <c r="K31" s="17">
        <f>K26+K28*-1-K29</f>
        <v>-142261</v>
      </c>
      <c r="L31" s="17">
        <f>SUM(J31-K31)</f>
        <v>1965776.27</v>
      </c>
      <c r="M31" s="17">
        <f>M26+M28*-1-M29</f>
        <v>241239.4600000013</v>
      </c>
      <c r="N31" s="17">
        <f>N26+N28*-1-N29</f>
        <v>68214</v>
      </c>
      <c r="O31" s="17">
        <f>SUM(M31-N31)</f>
        <v>173025.4600000013</v>
      </c>
      <c r="P31" s="17">
        <f>P26+P28*-1-P29</f>
        <v>68214</v>
      </c>
      <c r="Q31" s="40">
        <f>SUM(M31-P31)</f>
        <v>173025.4600000013</v>
      </c>
      <c r="R31" s="58">
        <f>R26+R28*-1-R29</f>
        <v>608577.9299999975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11" t="s">
        <v>143</v>
      </c>
      <c r="E35" s="11" t="s">
        <v>143</v>
      </c>
      <c r="F35" s="11" t="s">
        <v>143</v>
      </c>
      <c r="G35" s="11" t="s">
        <v>144</v>
      </c>
      <c r="H35" s="11" t="s">
        <v>144</v>
      </c>
      <c r="I35" s="11" t="s">
        <v>144</v>
      </c>
      <c r="J35" s="11" t="s">
        <v>145</v>
      </c>
      <c r="K35" s="11" t="s">
        <v>145</v>
      </c>
      <c r="L35" s="11" t="s">
        <v>145</v>
      </c>
      <c r="M35" s="11" t="s">
        <v>146</v>
      </c>
      <c r="N35" s="11" t="s">
        <v>146</v>
      </c>
      <c r="O35" s="11" t="s">
        <v>146</v>
      </c>
      <c r="P35" s="20">
        <v>2022</v>
      </c>
      <c r="Q35" s="20" t="s">
        <v>61</v>
      </c>
      <c r="R35" s="53">
        <v>2021</v>
      </c>
    </row>
    <row r="36" spans="1:18" ht="12">
      <c r="A36" s="23"/>
      <c r="B36" s="23"/>
      <c r="C36" s="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37"/>
      <c r="R36" s="54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>SUM(D37-E37)</f>
        <v>0</v>
      </c>
      <c r="G37" s="22">
        <v>0</v>
      </c>
      <c r="H37" s="22">
        <v>0</v>
      </c>
      <c r="I37" s="22">
        <f aca="true" t="shared" si="8" ref="I37:I57">SUM(G37-H37)</f>
        <v>0</v>
      </c>
      <c r="J37" s="22">
        <v>0</v>
      </c>
      <c r="K37" s="22">
        <v>0</v>
      </c>
      <c r="L37" s="22">
        <f aca="true" t="shared" si="9" ref="L37:L57">SUM(J37-K37)</f>
        <v>0</v>
      </c>
      <c r="M37" s="22">
        <v>0</v>
      </c>
      <c r="N37" s="22">
        <v>0</v>
      </c>
      <c r="O37" s="22">
        <f aca="true" t="shared" si="10" ref="O37:O57">SUM(M37-N37)</f>
        <v>0</v>
      </c>
      <c r="P37" s="22">
        <v>0</v>
      </c>
      <c r="Q37" s="38">
        <f aca="true" t="shared" si="11" ref="Q37:Q57">SUM(M37-P37)</f>
        <v>0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48852</v>
      </c>
      <c r="E38" s="22">
        <v>57500</v>
      </c>
      <c r="F38" s="22">
        <f aca="true" t="shared" si="12" ref="F38:F56">SUM(D38-E38)</f>
        <v>-8648</v>
      </c>
      <c r="G38" s="22">
        <v>700852</v>
      </c>
      <c r="H38" s="22">
        <v>527500</v>
      </c>
      <c r="I38" s="22">
        <f t="shared" si="8"/>
        <v>173352</v>
      </c>
      <c r="J38" s="22">
        <v>635852</v>
      </c>
      <c r="K38" s="22">
        <v>692500</v>
      </c>
      <c r="L38" s="22">
        <f t="shared" si="9"/>
        <v>-56648</v>
      </c>
      <c r="M38" s="22">
        <v>918376.5</v>
      </c>
      <c r="N38" s="22">
        <v>865000</v>
      </c>
      <c r="O38" s="22">
        <f t="shared" si="10"/>
        <v>53376.5</v>
      </c>
      <c r="P38" s="22">
        <v>865000</v>
      </c>
      <c r="Q38" s="38">
        <f t="shared" si="11"/>
        <v>53376.5</v>
      </c>
      <c r="R38" s="55">
        <v>651260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2"/>
        <v>0</v>
      </c>
      <c r="G39" s="22">
        <v>0</v>
      </c>
      <c r="H39" s="22">
        <v>0</v>
      </c>
      <c r="I39" s="22">
        <f t="shared" si="8"/>
        <v>0</v>
      </c>
      <c r="J39" s="22">
        <v>0</v>
      </c>
      <c r="K39" s="22">
        <v>0</v>
      </c>
      <c r="L39" s="22">
        <f t="shared" si="9"/>
        <v>0</v>
      </c>
      <c r="M39" s="22">
        <v>0</v>
      </c>
      <c r="N39" s="22">
        <v>0</v>
      </c>
      <c r="O39" s="22">
        <f t="shared" si="10"/>
        <v>0</v>
      </c>
      <c r="P39" s="22">
        <v>0</v>
      </c>
      <c r="Q39" s="38">
        <f t="shared" si="11"/>
        <v>0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291367.13</v>
      </c>
      <c r="E40" s="22">
        <v>241500</v>
      </c>
      <c r="F40" s="22">
        <f t="shared" si="12"/>
        <v>49867.130000000005</v>
      </c>
      <c r="G40" s="22">
        <v>672588.62</v>
      </c>
      <c r="H40" s="22">
        <v>744000</v>
      </c>
      <c r="I40" s="22">
        <f t="shared" si="8"/>
        <v>-71411.38</v>
      </c>
      <c r="J40" s="22">
        <v>899981.92</v>
      </c>
      <c r="K40" s="22">
        <v>844500</v>
      </c>
      <c r="L40" s="22">
        <f t="shared" si="9"/>
        <v>55481.92000000004</v>
      </c>
      <c r="M40" s="22">
        <v>1249282.6099999999</v>
      </c>
      <c r="N40" s="22">
        <v>1236000</v>
      </c>
      <c r="O40" s="22">
        <f t="shared" si="10"/>
        <v>13282.60999999987</v>
      </c>
      <c r="P40" s="22">
        <v>1236000</v>
      </c>
      <c r="Q40" s="38">
        <f t="shared" si="11"/>
        <v>13282.60999999987</v>
      </c>
      <c r="R40" s="55">
        <v>1513755.71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2"/>
        <v>0</v>
      </c>
      <c r="G41" s="22">
        <v>0</v>
      </c>
      <c r="H41" s="22">
        <v>0</v>
      </c>
      <c r="I41" s="22">
        <f t="shared" si="8"/>
        <v>0</v>
      </c>
      <c r="J41" s="22">
        <v>0</v>
      </c>
      <c r="K41" s="22">
        <v>0</v>
      </c>
      <c r="L41" s="22">
        <f t="shared" si="9"/>
        <v>0</v>
      </c>
      <c r="M41" s="22">
        <v>0</v>
      </c>
      <c r="N41" s="22">
        <v>0</v>
      </c>
      <c r="O41" s="22">
        <f t="shared" si="10"/>
        <v>0</v>
      </c>
      <c r="P41" s="22">
        <v>0</v>
      </c>
      <c r="Q41" s="38">
        <f t="shared" si="11"/>
        <v>0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1216813</v>
      </c>
      <c r="E42" s="22">
        <v>1151867</v>
      </c>
      <c r="F42" s="22">
        <f t="shared" si="12"/>
        <v>64946</v>
      </c>
      <c r="G42" s="22">
        <v>4524431.01</v>
      </c>
      <c r="H42" s="22">
        <v>3406067</v>
      </c>
      <c r="I42" s="22">
        <f t="shared" si="8"/>
        <v>1118364.0099999998</v>
      </c>
      <c r="J42" s="22">
        <v>5140112.01</v>
      </c>
      <c r="K42" s="22">
        <v>3814467</v>
      </c>
      <c r="L42" s="22">
        <f t="shared" si="9"/>
        <v>1325645.0099999998</v>
      </c>
      <c r="M42" s="22">
        <v>6423659.71</v>
      </c>
      <c r="N42" s="22">
        <v>6821645</v>
      </c>
      <c r="O42" s="22">
        <f t="shared" si="10"/>
        <v>-397985.29000000004</v>
      </c>
      <c r="P42" s="22">
        <v>6821645</v>
      </c>
      <c r="Q42" s="38">
        <f t="shared" si="11"/>
        <v>-397985.29000000004</v>
      </c>
      <c r="R42" s="55">
        <v>6416577.13</v>
      </c>
    </row>
    <row r="43" spans="1:18" ht="12">
      <c r="A43" s="23">
        <v>3211</v>
      </c>
      <c r="B43" s="23">
        <v>3211</v>
      </c>
      <c r="C43" s="3" t="s">
        <v>69</v>
      </c>
      <c r="D43" s="22">
        <v>0</v>
      </c>
      <c r="E43" s="22">
        <v>0</v>
      </c>
      <c r="F43" s="22">
        <f>SUM(D43-E43)</f>
        <v>0</v>
      </c>
      <c r="G43" s="22">
        <v>0</v>
      </c>
      <c r="H43" s="22">
        <v>0</v>
      </c>
      <c r="I43" s="22">
        <f t="shared" si="8"/>
        <v>0</v>
      </c>
      <c r="J43" s="22">
        <v>0</v>
      </c>
      <c r="K43" s="22">
        <v>0</v>
      </c>
      <c r="L43" s="22">
        <f t="shared" si="9"/>
        <v>0</v>
      </c>
      <c r="M43" s="22">
        <v>0</v>
      </c>
      <c r="N43" s="22">
        <v>0</v>
      </c>
      <c r="O43" s="22">
        <f t="shared" si="10"/>
        <v>0</v>
      </c>
      <c r="P43" s="22">
        <v>0</v>
      </c>
      <c r="Q43" s="38">
        <f>SUM(M43-P43)</f>
        <v>0</v>
      </c>
      <c r="R43" s="55">
        <v>0</v>
      </c>
    </row>
    <row r="44" spans="1:18" ht="12">
      <c r="A44" s="23">
        <v>3215</v>
      </c>
      <c r="B44" s="23">
        <v>3215</v>
      </c>
      <c r="C44" s="3" t="s">
        <v>70</v>
      </c>
      <c r="D44" s="22">
        <v>792064</v>
      </c>
      <c r="E44" s="22">
        <v>1000000</v>
      </c>
      <c r="F44" s="22">
        <f t="shared" si="12"/>
        <v>-207936</v>
      </c>
      <c r="G44" s="22">
        <v>889464</v>
      </c>
      <c r="H44" s="22">
        <v>1250000</v>
      </c>
      <c r="I44" s="22">
        <f t="shared" si="8"/>
        <v>-360536</v>
      </c>
      <c r="J44" s="22">
        <v>906764</v>
      </c>
      <c r="K44" s="22">
        <v>1250000</v>
      </c>
      <c r="L44" s="22">
        <f t="shared" si="9"/>
        <v>-343236</v>
      </c>
      <c r="M44" s="22">
        <v>906664</v>
      </c>
      <c r="N44" s="22">
        <v>1250000</v>
      </c>
      <c r="O44" s="22">
        <f t="shared" si="10"/>
        <v>-343336</v>
      </c>
      <c r="P44" s="22">
        <v>1250000</v>
      </c>
      <c r="Q44" s="38">
        <f t="shared" si="11"/>
        <v>-343336</v>
      </c>
      <c r="R44" s="55">
        <v>727750</v>
      </c>
    </row>
    <row r="45" spans="1:18" ht="12">
      <c r="A45" s="23">
        <v>3217</v>
      </c>
      <c r="B45" s="23">
        <v>3217</v>
      </c>
      <c r="C45" s="3" t="s">
        <v>71</v>
      </c>
      <c r="D45" s="22">
        <v>660418</v>
      </c>
      <c r="E45" s="22">
        <v>700000</v>
      </c>
      <c r="F45" s="22">
        <f t="shared" si="12"/>
        <v>-39582</v>
      </c>
      <c r="G45" s="22">
        <v>1276108</v>
      </c>
      <c r="H45" s="22">
        <v>1400000</v>
      </c>
      <c r="I45" s="22">
        <f t="shared" si="8"/>
        <v>-123892</v>
      </c>
      <c r="J45" s="22">
        <v>2119578</v>
      </c>
      <c r="K45" s="22">
        <v>2200000</v>
      </c>
      <c r="L45" s="22">
        <f t="shared" si="9"/>
        <v>-80422</v>
      </c>
      <c r="M45" s="22">
        <v>2876668.5</v>
      </c>
      <c r="N45" s="22">
        <v>2900000</v>
      </c>
      <c r="O45" s="22">
        <f t="shared" si="10"/>
        <v>-23331.5</v>
      </c>
      <c r="P45" s="22">
        <v>2900000</v>
      </c>
      <c r="Q45" s="38">
        <f t="shared" si="11"/>
        <v>-23331.5</v>
      </c>
      <c r="R45" s="55">
        <v>2135101</v>
      </c>
    </row>
    <row r="46" spans="1:18" ht="12">
      <c r="A46" s="23">
        <v>3218</v>
      </c>
      <c r="B46" s="23">
        <v>3218</v>
      </c>
      <c r="C46" s="3" t="s">
        <v>192</v>
      </c>
      <c r="D46" s="22">
        <v>228399</v>
      </c>
      <c r="E46" s="22">
        <v>100000</v>
      </c>
      <c r="F46" s="22">
        <f t="shared" si="12"/>
        <v>128399</v>
      </c>
      <c r="G46" s="22">
        <v>1054503</v>
      </c>
      <c r="H46" s="22">
        <v>700000</v>
      </c>
      <c r="I46" s="22">
        <f t="shared" si="8"/>
        <v>354503</v>
      </c>
      <c r="J46" s="22">
        <v>1195777</v>
      </c>
      <c r="K46" s="22">
        <v>1300000</v>
      </c>
      <c r="L46" s="22">
        <f t="shared" si="9"/>
        <v>-104223</v>
      </c>
      <c r="M46" s="22">
        <v>1111033.5</v>
      </c>
      <c r="N46" s="22">
        <v>1400000</v>
      </c>
      <c r="O46" s="22">
        <f t="shared" si="10"/>
        <v>-288966.5</v>
      </c>
      <c r="P46" s="22">
        <v>1400000</v>
      </c>
      <c r="Q46" s="38">
        <f t="shared" si="11"/>
        <v>-288966.5</v>
      </c>
      <c r="R46" s="55">
        <v>1084841</v>
      </c>
    </row>
    <row r="47" spans="1:18" ht="12">
      <c r="A47" s="23">
        <v>3220</v>
      </c>
      <c r="B47" s="23">
        <v>3220</v>
      </c>
      <c r="C47" s="3" t="s">
        <v>73</v>
      </c>
      <c r="D47" s="22">
        <v>1161743</v>
      </c>
      <c r="E47" s="22">
        <v>1000000</v>
      </c>
      <c r="F47" s="22">
        <f t="shared" si="12"/>
        <v>161743</v>
      </c>
      <c r="G47" s="22">
        <v>1250048</v>
      </c>
      <c r="H47" s="22">
        <v>1100000</v>
      </c>
      <c r="I47" s="22">
        <f t="shared" si="8"/>
        <v>150048</v>
      </c>
      <c r="J47" s="22">
        <v>1096115</v>
      </c>
      <c r="K47" s="22">
        <v>1100000</v>
      </c>
      <c r="L47" s="22">
        <f t="shared" si="9"/>
        <v>-3885</v>
      </c>
      <c r="M47" s="22">
        <v>1131269</v>
      </c>
      <c r="N47" s="22">
        <v>1100000</v>
      </c>
      <c r="O47" s="22">
        <f t="shared" si="10"/>
        <v>31269</v>
      </c>
      <c r="P47" s="22">
        <v>1100000</v>
      </c>
      <c r="Q47" s="38">
        <f t="shared" si="11"/>
        <v>31269</v>
      </c>
      <c r="R47" s="55">
        <v>1166370.24</v>
      </c>
    </row>
    <row r="48" spans="1:18" ht="12">
      <c r="A48" s="23">
        <v>3320</v>
      </c>
      <c r="B48" s="23">
        <v>3320</v>
      </c>
      <c r="C48" s="3" t="s">
        <v>74</v>
      </c>
      <c r="D48" s="22">
        <v>26896</v>
      </c>
      <c r="E48" s="22">
        <v>59000</v>
      </c>
      <c r="F48" s="22">
        <f t="shared" si="12"/>
        <v>-32104</v>
      </c>
      <c r="G48" s="22">
        <v>413854</v>
      </c>
      <c r="H48" s="22">
        <v>459000</v>
      </c>
      <c r="I48" s="22">
        <f t="shared" si="8"/>
        <v>-45146</v>
      </c>
      <c r="J48" s="22">
        <v>413460</v>
      </c>
      <c r="K48" s="22">
        <v>759000</v>
      </c>
      <c r="L48" s="22">
        <f t="shared" si="9"/>
        <v>-345540</v>
      </c>
      <c r="M48" s="22">
        <v>461279</v>
      </c>
      <c r="N48" s="22">
        <v>759000</v>
      </c>
      <c r="O48" s="22">
        <f t="shared" si="10"/>
        <v>-297721</v>
      </c>
      <c r="P48" s="22">
        <v>759000</v>
      </c>
      <c r="Q48" s="38">
        <f t="shared" si="11"/>
        <v>-297721</v>
      </c>
      <c r="R48" s="55">
        <v>144765</v>
      </c>
    </row>
    <row r="49" spans="1:18" ht="12">
      <c r="A49" s="23">
        <v>3321</v>
      </c>
      <c r="B49" s="23">
        <v>3321</v>
      </c>
      <c r="C49" s="3" t="s">
        <v>75</v>
      </c>
      <c r="D49" s="22">
        <v>88219.27</v>
      </c>
      <c r="E49" s="22">
        <v>90000</v>
      </c>
      <c r="F49" s="22">
        <f t="shared" si="12"/>
        <v>-1780.729999999996</v>
      </c>
      <c r="G49" s="22">
        <v>93563.20999999999</v>
      </c>
      <c r="H49" s="22">
        <v>170000</v>
      </c>
      <c r="I49" s="22">
        <f t="shared" si="8"/>
        <v>-76436.79000000001</v>
      </c>
      <c r="J49" s="22">
        <v>107743.20999999999</v>
      </c>
      <c r="K49" s="22">
        <v>240000</v>
      </c>
      <c r="L49" s="22">
        <f t="shared" si="9"/>
        <v>-132256.79</v>
      </c>
      <c r="M49" s="22">
        <v>146533.21000000002</v>
      </c>
      <c r="N49" s="22">
        <v>307000</v>
      </c>
      <c r="O49" s="22">
        <f t="shared" si="10"/>
        <v>-160466.78999999998</v>
      </c>
      <c r="P49" s="22">
        <v>307000</v>
      </c>
      <c r="Q49" s="38">
        <f t="shared" si="11"/>
        <v>-160466.78999999998</v>
      </c>
      <c r="R49" s="55">
        <v>76444.5</v>
      </c>
    </row>
    <row r="50" spans="1:18" ht="12">
      <c r="A50" s="23">
        <v>3325</v>
      </c>
      <c r="B50" s="23">
        <v>3325</v>
      </c>
      <c r="C50" s="3" t="s">
        <v>22</v>
      </c>
      <c r="D50" s="22">
        <v>76500</v>
      </c>
      <c r="E50" s="22">
        <v>100400</v>
      </c>
      <c r="F50" s="22">
        <f t="shared" si="12"/>
        <v>-23900</v>
      </c>
      <c r="G50" s="22">
        <v>76500</v>
      </c>
      <c r="H50" s="22">
        <v>100400</v>
      </c>
      <c r="I50" s="22">
        <f t="shared" si="8"/>
        <v>-23900</v>
      </c>
      <c r="J50" s="22">
        <v>166500</v>
      </c>
      <c r="K50" s="22">
        <v>100400</v>
      </c>
      <c r="L50" s="22">
        <f t="shared" si="9"/>
        <v>66100</v>
      </c>
      <c r="M50" s="22">
        <v>468255.7</v>
      </c>
      <c r="N50" s="22">
        <v>465400</v>
      </c>
      <c r="O50" s="22">
        <f t="shared" si="10"/>
        <v>2855.7000000000116</v>
      </c>
      <c r="P50" s="22">
        <v>465400</v>
      </c>
      <c r="Q50" s="38">
        <f t="shared" si="11"/>
        <v>2855.7000000000116</v>
      </c>
      <c r="R50" s="55">
        <v>450229</v>
      </c>
    </row>
    <row r="51" spans="1:18" ht="12">
      <c r="A51" s="23">
        <v>3350</v>
      </c>
      <c r="B51" s="23">
        <v>3350</v>
      </c>
      <c r="C51" s="3" t="s">
        <v>76</v>
      </c>
      <c r="D51" s="22">
        <v>65661</v>
      </c>
      <c r="E51" s="22">
        <v>76000</v>
      </c>
      <c r="F51" s="22">
        <f t="shared" si="12"/>
        <v>-10339</v>
      </c>
      <c r="G51" s="22">
        <v>108565.06</v>
      </c>
      <c r="H51" s="22">
        <v>130400</v>
      </c>
      <c r="I51" s="22">
        <f t="shared" si="8"/>
        <v>-21834.940000000002</v>
      </c>
      <c r="J51" s="22">
        <v>148263.06</v>
      </c>
      <c r="K51" s="22">
        <v>188800</v>
      </c>
      <c r="L51" s="22">
        <f t="shared" si="9"/>
        <v>-40536.94</v>
      </c>
      <c r="M51" s="22">
        <v>404878.06</v>
      </c>
      <c r="N51" s="22">
        <v>254800</v>
      </c>
      <c r="O51" s="22">
        <f t="shared" si="10"/>
        <v>150078.06</v>
      </c>
      <c r="P51" s="22">
        <v>254800</v>
      </c>
      <c r="Q51" s="38">
        <f t="shared" si="11"/>
        <v>150078.06</v>
      </c>
      <c r="R51" s="55">
        <v>135727.25</v>
      </c>
    </row>
    <row r="52" spans="1:18" ht="12">
      <c r="A52" s="23">
        <v>3360</v>
      </c>
      <c r="B52" s="23">
        <v>3360</v>
      </c>
      <c r="C52" s="3" t="s">
        <v>77</v>
      </c>
      <c r="D52" s="22">
        <v>0</v>
      </c>
      <c r="E52" s="22">
        <v>0</v>
      </c>
      <c r="F52" s="22">
        <f t="shared" si="12"/>
        <v>0</v>
      </c>
      <c r="G52" s="22">
        <v>0</v>
      </c>
      <c r="H52" s="22">
        <v>0</v>
      </c>
      <c r="I52" s="22">
        <f t="shared" si="8"/>
        <v>0</v>
      </c>
      <c r="J52" s="22">
        <v>0</v>
      </c>
      <c r="K52" s="22">
        <v>0</v>
      </c>
      <c r="L52" s="22">
        <f t="shared" si="9"/>
        <v>0</v>
      </c>
      <c r="M52" s="22">
        <v>9740</v>
      </c>
      <c r="N52" s="22">
        <v>10000</v>
      </c>
      <c r="O52" s="22">
        <f t="shared" si="10"/>
        <v>-260</v>
      </c>
      <c r="P52" s="22">
        <v>10000</v>
      </c>
      <c r="Q52" s="38">
        <f t="shared" si="11"/>
        <v>-260</v>
      </c>
      <c r="R52" s="55">
        <v>0</v>
      </c>
    </row>
    <row r="53" spans="1:18" ht="12">
      <c r="A53" s="23">
        <v>3440</v>
      </c>
      <c r="B53" s="23">
        <v>3440</v>
      </c>
      <c r="C53" s="3" t="s">
        <v>27</v>
      </c>
      <c r="D53" s="22">
        <v>0</v>
      </c>
      <c r="E53" s="22">
        <v>0</v>
      </c>
      <c r="F53" s="22">
        <f t="shared" si="12"/>
        <v>0</v>
      </c>
      <c r="G53" s="22">
        <v>0</v>
      </c>
      <c r="H53" s="22">
        <v>0</v>
      </c>
      <c r="I53" s="22">
        <f t="shared" si="8"/>
        <v>0</v>
      </c>
      <c r="J53" s="22">
        <v>0</v>
      </c>
      <c r="K53" s="22">
        <v>0</v>
      </c>
      <c r="L53" s="22">
        <f t="shared" si="9"/>
        <v>0</v>
      </c>
      <c r="M53" s="22">
        <v>33093.74</v>
      </c>
      <c r="N53" s="22">
        <v>0</v>
      </c>
      <c r="O53" s="22">
        <f t="shared" si="10"/>
        <v>33093.74</v>
      </c>
      <c r="P53" s="22">
        <v>0</v>
      </c>
      <c r="Q53" s="38">
        <f t="shared" si="11"/>
        <v>33093.74</v>
      </c>
      <c r="R53" s="55">
        <v>11958.33</v>
      </c>
    </row>
    <row r="54" spans="1:18" ht="12">
      <c r="A54" s="23">
        <v>3500</v>
      </c>
      <c r="B54" s="23">
        <v>3500</v>
      </c>
      <c r="C54" s="3" t="s">
        <v>23</v>
      </c>
      <c r="D54" s="22">
        <v>0</v>
      </c>
      <c r="E54" s="22">
        <v>0</v>
      </c>
      <c r="F54" s="22">
        <f t="shared" si="12"/>
        <v>0</v>
      </c>
      <c r="G54" s="22">
        <v>0</v>
      </c>
      <c r="H54" s="22">
        <v>0</v>
      </c>
      <c r="I54" s="22">
        <f t="shared" si="8"/>
        <v>0</v>
      </c>
      <c r="J54" s="22">
        <v>0</v>
      </c>
      <c r="K54" s="22">
        <v>0</v>
      </c>
      <c r="L54" s="22">
        <f t="shared" si="9"/>
        <v>0</v>
      </c>
      <c r="M54" s="22">
        <v>0</v>
      </c>
      <c r="N54" s="22">
        <v>0</v>
      </c>
      <c r="O54" s="22">
        <f t="shared" si="10"/>
        <v>0</v>
      </c>
      <c r="P54" s="22">
        <v>0</v>
      </c>
      <c r="Q54" s="38">
        <f t="shared" si="11"/>
        <v>0</v>
      </c>
      <c r="R54" s="55">
        <v>0</v>
      </c>
    </row>
    <row r="55" spans="1:18" ht="12">
      <c r="A55" s="23">
        <v>3605</v>
      </c>
      <c r="B55" s="23">
        <v>3605</v>
      </c>
      <c r="C55" s="3" t="s">
        <v>78</v>
      </c>
      <c r="D55" s="22">
        <v>0</v>
      </c>
      <c r="E55" s="22">
        <v>10400</v>
      </c>
      <c r="F55" s="22">
        <f t="shared" si="12"/>
        <v>-10400</v>
      </c>
      <c r="G55" s="22">
        <v>15000</v>
      </c>
      <c r="H55" s="22">
        <v>20400</v>
      </c>
      <c r="I55" s="22">
        <f t="shared" si="8"/>
        <v>-5400</v>
      </c>
      <c r="J55" s="22">
        <v>15000</v>
      </c>
      <c r="K55" s="22">
        <v>20400</v>
      </c>
      <c r="L55" s="22">
        <f t="shared" si="9"/>
        <v>-5400</v>
      </c>
      <c r="M55" s="22">
        <v>15000</v>
      </c>
      <c r="N55" s="22">
        <v>20400</v>
      </c>
      <c r="O55" s="22">
        <f t="shared" si="10"/>
        <v>-5400</v>
      </c>
      <c r="P55" s="22">
        <v>20400</v>
      </c>
      <c r="Q55" s="38">
        <f t="shared" si="11"/>
        <v>-5400</v>
      </c>
      <c r="R55" s="55">
        <v>3500</v>
      </c>
    </row>
    <row r="56" spans="1:18" ht="12">
      <c r="A56" s="23">
        <v>3610</v>
      </c>
      <c r="B56" s="23">
        <v>3610</v>
      </c>
      <c r="C56" s="3" t="s">
        <v>79</v>
      </c>
      <c r="D56" s="22">
        <v>33000</v>
      </c>
      <c r="E56" s="22">
        <v>33000</v>
      </c>
      <c r="F56" s="22">
        <f t="shared" si="12"/>
        <v>0</v>
      </c>
      <c r="G56" s="22">
        <v>66000</v>
      </c>
      <c r="H56" s="22">
        <v>66000</v>
      </c>
      <c r="I56" s="22">
        <f t="shared" si="8"/>
        <v>0</v>
      </c>
      <c r="J56" s="22">
        <v>99000</v>
      </c>
      <c r="K56" s="22">
        <v>99000</v>
      </c>
      <c r="L56" s="22">
        <f t="shared" si="9"/>
        <v>0</v>
      </c>
      <c r="M56" s="22">
        <v>132000</v>
      </c>
      <c r="N56" s="22">
        <v>132000</v>
      </c>
      <c r="O56" s="22">
        <f t="shared" si="10"/>
        <v>0</v>
      </c>
      <c r="P56" s="22">
        <v>132000</v>
      </c>
      <c r="Q56" s="38">
        <f t="shared" si="11"/>
        <v>0</v>
      </c>
      <c r="R56" s="55">
        <v>132000</v>
      </c>
    </row>
    <row r="57" spans="1:18" ht="12.75">
      <c r="A57" s="23"/>
      <c r="B57" s="23"/>
      <c r="C57" s="14" t="s">
        <v>6</v>
      </c>
      <c r="D57" s="15">
        <f>SUM(D37:D56)</f>
        <v>4689932.399999999</v>
      </c>
      <c r="E57" s="15">
        <f>SUM(E37:E56)</f>
        <v>4619667</v>
      </c>
      <c r="F57" s="15">
        <f>SUM(D57-E57)</f>
        <v>70265.39999999944</v>
      </c>
      <c r="G57" s="15">
        <f>SUM(G37:G56)</f>
        <v>11141476.9</v>
      </c>
      <c r="H57" s="15">
        <f>SUM(H37:H56)</f>
        <v>10073767</v>
      </c>
      <c r="I57" s="15">
        <f t="shared" si="8"/>
        <v>1067709.9000000004</v>
      </c>
      <c r="J57" s="15">
        <f>SUM(J37:J56)</f>
        <v>12944146.200000001</v>
      </c>
      <c r="K57" s="15">
        <f>SUM(K37:K56)</f>
        <v>12609067</v>
      </c>
      <c r="L57" s="15">
        <f t="shared" si="9"/>
        <v>335079.2000000011</v>
      </c>
      <c r="M57" s="15">
        <f>SUM(M37:M56)</f>
        <v>16287733.530000001</v>
      </c>
      <c r="N57" s="15">
        <f>SUM(N37:N56)</f>
        <v>17521245</v>
      </c>
      <c r="O57" s="15">
        <f t="shared" si="10"/>
        <v>-1233511.4699999988</v>
      </c>
      <c r="P57" s="15">
        <f>SUM(P37:P56)</f>
        <v>17521245</v>
      </c>
      <c r="Q57" s="39">
        <f t="shared" si="11"/>
        <v>-1233511.4699999988</v>
      </c>
      <c r="R57" s="56">
        <f>SUM(R37:R56)</f>
        <v>14650279.16</v>
      </c>
    </row>
    <row r="58" spans="1:18" ht="12">
      <c r="A58" s="23"/>
      <c r="B58" s="23"/>
      <c r="C58" s="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38"/>
      <c r="R58" s="55"/>
    </row>
    <row r="59" spans="1:18" ht="12">
      <c r="A59" s="23">
        <v>3240</v>
      </c>
      <c r="B59" s="23">
        <v>3240</v>
      </c>
      <c r="C59" s="3" t="s">
        <v>182</v>
      </c>
      <c r="D59" s="22">
        <v>775488.84</v>
      </c>
      <c r="E59" s="22">
        <v>536000</v>
      </c>
      <c r="F59" s="22">
        <f aca="true" t="shared" si="13" ref="F59:F65">SUM(D59-E59)</f>
        <v>239488.83999999997</v>
      </c>
      <c r="G59" s="22">
        <v>1116283.22</v>
      </c>
      <c r="H59" s="22">
        <v>972000</v>
      </c>
      <c r="I59" s="22">
        <f aca="true" t="shared" si="14" ref="I59:I67">SUM(G59-H59)</f>
        <v>144283.21999999997</v>
      </c>
      <c r="J59" s="22">
        <v>3238292.5200000005</v>
      </c>
      <c r="K59" s="22">
        <v>1218000</v>
      </c>
      <c r="L59" s="22">
        <f aca="true" t="shared" si="15" ref="L59:L67">SUM(J59-K59)</f>
        <v>2020292.5200000005</v>
      </c>
      <c r="M59" s="22">
        <v>3946342.41</v>
      </c>
      <c r="N59" s="22">
        <v>1874000</v>
      </c>
      <c r="O59" s="22">
        <f aca="true" t="shared" si="16" ref="O59:O67">SUM(M59-N59)</f>
        <v>2072342.4100000001</v>
      </c>
      <c r="P59" s="22">
        <v>1874000</v>
      </c>
      <c r="Q59" s="38">
        <f aca="true" t="shared" si="17" ref="Q59:Q67">SUM(M59-P59)</f>
        <v>2072342.4100000001</v>
      </c>
      <c r="R59" s="55">
        <v>3262516.3900000006</v>
      </c>
    </row>
    <row r="60" spans="1:18" ht="12">
      <c r="A60" s="23">
        <v>3441</v>
      </c>
      <c r="B60" s="23">
        <v>3441</v>
      </c>
      <c r="C60" s="3" t="s">
        <v>80</v>
      </c>
      <c r="D60" s="22">
        <v>0</v>
      </c>
      <c r="E60" s="22">
        <v>1000</v>
      </c>
      <c r="F60" s="22">
        <f t="shared" si="13"/>
        <v>-1000</v>
      </c>
      <c r="G60" s="22">
        <v>0</v>
      </c>
      <c r="H60" s="22">
        <v>101000</v>
      </c>
      <c r="I60" s="22">
        <f t="shared" si="14"/>
        <v>-101000</v>
      </c>
      <c r="J60" s="22">
        <v>0</v>
      </c>
      <c r="K60" s="22">
        <v>186000</v>
      </c>
      <c r="L60" s="22">
        <f t="shared" si="15"/>
        <v>-186000</v>
      </c>
      <c r="M60" s="22">
        <v>1315262</v>
      </c>
      <c r="N60" s="22">
        <v>1087792</v>
      </c>
      <c r="O60" s="22">
        <f t="shared" si="16"/>
        <v>227470</v>
      </c>
      <c r="P60" s="22">
        <v>1087792</v>
      </c>
      <c r="Q60" s="38">
        <f t="shared" si="17"/>
        <v>227470</v>
      </c>
      <c r="R60" s="55">
        <v>1228251</v>
      </c>
    </row>
    <row r="61" spans="1:18" ht="12">
      <c r="A61" s="23">
        <v>3461</v>
      </c>
      <c r="B61" s="23">
        <v>3461</v>
      </c>
      <c r="C61" s="3" t="s">
        <v>81</v>
      </c>
      <c r="D61" s="22">
        <v>50000</v>
      </c>
      <c r="E61" s="22">
        <v>15000</v>
      </c>
      <c r="F61" s="22">
        <f t="shared" si="13"/>
        <v>35000</v>
      </c>
      <c r="G61" s="22">
        <v>50000</v>
      </c>
      <c r="H61" s="22">
        <v>1215000</v>
      </c>
      <c r="I61" s="22">
        <f t="shared" si="14"/>
        <v>-1165000</v>
      </c>
      <c r="J61" s="22">
        <v>1447357</v>
      </c>
      <c r="K61" s="22">
        <v>2297309</v>
      </c>
      <c r="L61" s="22">
        <f t="shared" si="15"/>
        <v>-849952</v>
      </c>
      <c r="M61" s="22">
        <v>1565357</v>
      </c>
      <c r="N61" s="22">
        <v>2297309</v>
      </c>
      <c r="O61" s="22">
        <f t="shared" si="16"/>
        <v>-731952</v>
      </c>
      <c r="P61" s="22">
        <v>2297309</v>
      </c>
      <c r="Q61" s="38">
        <f t="shared" si="17"/>
        <v>-731952</v>
      </c>
      <c r="R61" s="55">
        <v>1398300</v>
      </c>
    </row>
    <row r="62" spans="1:18" ht="12">
      <c r="A62" s="23">
        <v>3630</v>
      </c>
      <c r="B62" s="23">
        <v>3630</v>
      </c>
      <c r="C62" s="3" t="s">
        <v>82</v>
      </c>
      <c r="D62" s="22">
        <v>0</v>
      </c>
      <c r="E62" s="22">
        <v>0</v>
      </c>
      <c r="F62" s="22">
        <f t="shared" si="13"/>
        <v>0</v>
      </c>
      <c r="G62" s="22">
        <v>0</v>
      </c>
      <c r="H62" s="22">
        <v>0</v>
      </c>
      <c r="I62" s="22">
        <f t="shared" si="14"/>
        <v>0</v>
      </c>
      <c r="J62" s="22">
        <v>0</v>
      </c>
      <c r="K62" s="22">
        <v>0</v>
      </c>
      <c r="L62" s="22">
        <f t="shared" si="15"/>
        <v>0</v>
      </c>
      <c r="M62" s="22">
        <v>0</v>
      </c>
      <c r="N62" s="22">
        <v>0</v>
      </c>
      <c r="O62" s="22">
        <f t="shared" si="16"/>
        <v>0</v>
      </c>
      <c r="P62" s="22">
        <v>0</v>
      </c>
      <c r="Q62" s="38">
        <f t="shared" si="17"/>
        <v>0</v>
      </c>
      <c r="R62" s="55">
        <v>0</v>
      </c>
    </row>
    <row r="63" spans="1:18" ht="12">
      <c r="A63" s="23">
        <v>3800</v>
      </c>
      <c r="B63" s="23">
        <v>3800</v>
      </c>
      <c r="C63" s="3" t="s">
        <v>160</v>
      </c>
      <c r="D63" s="22">
        <v>-12000</v>
      </c>
      <c r="E63" s="22">
        <v>0</v>
      </c>
      <c r="F63" s="22">
        <f>SUM(D63-E63)</f>
        <v>-12000</v>
      </c>
      <c r="G63" s="22">
        <v>19500</v>
      </c>
      <c r="H63" s="22">
        <v>0</v>
      </c>
      <c r="I63" s="22">
        <f t="shared" si="14"/>
        <v>19500</v>
      </c>
      <c r="J63" s="22">
        <v>4940</v>
      </c>
      <c r="K63" s="22">
        <v>0</v>
      </c>
      <c r="L63" s="22">
        <f t="shared" si="15"/>
        <v>4940</v>
      </c>
      <c r="M63" s="22">
        <v>1842061.58</v>
      </c>
      <c r="N63" s="22">
        <v>0</v>
      </c>
      <c r="O63" s="22">
        <f t="shared" si="16"/>
        <v>1842061.58</v>
      </c>
      <c r="P63" s="22">
        <v>0</v>
      </c>
      <c r="Q63" s="38">
        <f>SUM(M63-P63)</f>
        <v>1842061.58</v>
      </c>
      <c r="R63" s="55">
        <v>1021325.55</v>
      </c>
    </row>
    <row r="64" spans="1:18" ht="12">
      <c r="A64" s="23">
        <v>3990</v>
      </c>
      <c r="B64" s="23">
        <v>3990</v>
      </c>
      <c r="C64" s="3" t="s">
        <v>83</v>
      </c>
      <c r="D64" s="22">
        <v>14846</v>
      </c>
      <c r="E64" s="22">
        <v>15000</v>
      </c>
      <c r="F64" s="22">
        <f t="shared" si="13"/>
        <v>-154</v>
      </c>
      <c r="G64" s="22">
        <v>95594</v>
      </c>
      <c r="H64" s="22">
        <v>30000</v>
      </c>
      <c r="I64" s="22">
        <f t="shared" si="14"/>
        <v>65594</v>
      </c>
      <c r="J64" s="22">
        <v>307626</v>
      </c>
      <c r="K64" s="22">
        <v>45000</v>
      </c>
      <c r="L64" s="22">
        <f t="shared" si="15"/>
        <v>262626</v>
      </c>
      <c r="M64" s="22">
        <v>114468.5</v>
      </c>
      <c r="N64" s="22">
        <v>73500</v>
      </c>
      <c r="O64" s="22">
        <f t="shared" si="16"/>
        <v>40968.5</v>
      </c>
      <c r="P64" s="22">
        <v>73500</v>
      </c>
      <c r="Q64" s="38">
        <f t="shared" si="17"/>
        <v>40968.5</v>
      </c>
      <c r="R64" s="55">
        <v>76055</v>
      </c>
    </row>
    <row r="65" spans="1:18" ht="12">
      <c r="A65" s="23">
        <v>3995</v>
      </c>
      <c r="B65" s="23">
        <v>3995</v>
      </c>
      <c r="C65" s="3" t="s">
        <v>28</v>
      </c>
      <c r="D65" s="22">
        <v>0</v>
      </c>
      <c r="E65" s="22">
        <v>0</v>
      </c>
      <c r="F65" s="22">
        <f t="shared" si="13"/>
        <v>0</v>
      </c>
      <c r="G65" s="22">
        <v>0</v>
      </c>
      <c r="H65" s="22">
        <v>0</v>
      </c>
      <c r="I65" s="22">
        <f t="shared" si="14"/>
        <v>0</v>
      </c>
      <c r="J65" s="22">
        <v>0</v>
      </c>
      <c r="K65" s="22">
        <v>0</v>
      </c>
      <c r="L65" s="22">
        <f t="shared" si="15"/>
        <v>0</v>
      </c>
      <c r="M65" s="22">
        <v>0</v>
      </c>
      <c r="N65" s="22">
        <v>0</v>
      </c>
      <c r="O65" s="22">
        <f t="shared" si="16"/>
        <v>0</v>
      </c>
      <c r="P65" s="22">
        <v>0</v>
      </c>
      <c r="Q65" s="38">
        <f t="shared" si="17"/>
        <v>0</v>
      </c>
      <c r="R65" s="55">
        <v>0</v>
      </c>
    </row>
    <row r="66" spans="1:18" ht="12.75">
      <c r="A66" s="23"/>
      <c r="B66" s="23"/>
      <c r="C66" s="14" t="s">
        <v>15</v>
      </c>
      <c r="D66" s="15">
        <f>SUM(D59:D65)</f>
        <v>828334.84</v>
      </c>
      <c r="E66" s="15">
        <f>SUM(E59:E65)</f>
        <v>567000</v>
      </c>
      <c r="F66" s="15">
        <f>SUM(D66-E66)</f>
        <v>261334.83999999997</v>
      </c>
      <c r="G66" s="15">
        <f>SUM(G59:G65)</f>
        <v>1281377.22</v>
      </c>
      <c r="H66" s="15">
        <f>SUM(H59:H65)</f>
        <v>2318000</v>
      </c>
      <c r="I66" s="15">
        <f t="shared" si="14"/>
        <v>-1036622.78</v>
      </c>
      <c r="J66" s="15">
        <f>SUM(J59:J65)</f>
        <v>4998215.5200000005</v>
      </c>
      <c r="K66" s="15">
        <f>SUM(K59:K65)</f>
        <v>3746309</v>
      </c>
      <c r="L66" s="15">
        <f t="shared" si="15"/>
        <v>1251906.5200000005</v>
      </c>
      <c r="M66" s="15">
        <f>SUM(M59:M65)</f>
        <v>8783491.49</v>
      </c>
      <c r="N66" s="15">
        <f>SUM(N59:N65)</f>
        <v>5332601</v>
      </c>
      <c r="O66" s="15">
        <f t="shared" si="16"/>
        <v>3450890.49</v>
      </c>
      <c r="P66" s="15">
        <f>SUM(P59:P65)</f>
        <v>5332601</v>
      </c>
      <c r="Q66" s="39">
        <f t="shared" si="17"/>
        <v>3450890.49</v>
      </c>
      <c r="R66" s="56">
        <f>SUM(R59:R65)</f>
        <v>6986447.94</v>
      </c>
    </row>
    <row r="67" spans="1:18" ht="12.75">
      <c r="A67" s="19"/>
      <c r="B67" s="19"/>
      <c r="C67" s="14" t="s">
        <v>2</v>
      </c>
      <c r="D67" s="15">
        <f>D57+D66</f>
        <v>5518267.239999999</v>
      </c>
      <c r="E67" s="15">
        <f>E57+E66</f>
        <v>5186667</v>
      </c>
      <c r="F67" s="15">
        <f>SUM(D67-E67)</f>
        <v>331600.2399999993</v>
      </c>
      <c r="G67" s="15">
        <f>G57+G66</f>
        <v>12422854.120000001</v>
      </c>
      <c r="H67" s="15">
        <f>H57+H66</f>
        <v>12391767</v>
      </c>
      <c r="I67" s="15">
        <f t="shared" si="14"/>
        <v>31087.120000001043</v>
      </c>
      <c r="J67" s="15">
        <f>J57+J66</f>
        <v>17942361.720000003</v>
      </c>
      <c r="K67" s="15">
        <f>K57+K66</f>
        <v>16355376</v>
      </c>
      <c r="L67" s="15">
        <f t="shared" si="15"/>
        <v>1586985.7200000025</v>
      </c>
      <c r="M67" s="15">
        <f>M57+M66</f>
        <v>25071225.020000003</v>
      </c>
      <c r="N67" s="15">
        <f>N57+N66</f>
        <v>22853846</v>
      </c>
      <c r="O67" s="15">
        <f t="shared" si="16"/>
        <v>2217379.0200000033</v>
      </c>
      <c r="P67" s="15">
        <f>SUM(P57,P66)</f>
        <v>22853846</v>
      </c>
      <c r="Q67" s="39">
        <f t="shared" si="17"/>
        <v>2217379.0200000033</v>
      </c>
      <c r="R67" s="56">
        <f>SUM(R57,R66)</f>
        <v>21636727.1</v>
      </c>
    </row>
    <row r="68" spans="1:18" ht="12">
      <c r="A68" s="23"/>
      <c r="B68" s="23"/>
      <c r="C68" s="3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38"/>
      <c r="R68" s="55"/>
    </row>
    <row r="69" spans="1:21" ht="12">
      <c r="A69" s="23">
        <v>4220</v>
      </c>
      <c r="B69" s="23">
        <v>4220</v>
      </c>
      <c r="C69" s="3" t="s">
        <v>85</v>
      </c>
      <c r="D69" s="22">
        <v>509939.38</v>
      </c>
      <c r="E69" s="22">
        <v>515000</v>
      </c>
      <c r="F69" s="22">
        <f aca="true" t="shared" si="18" ref="F69:F79">+E69-D69</f>
        <v>5060.619999999995</v>
      </c>
      <c r="G69" s="22">
        <v>833432.08</v>
      </c>
      <c r="H69" s="22">
        <v>656980</v>
      </c>
      <c r="I69" s="22">
        <f aca="true" t="shared" si="19" ref="I69:I79">+H69-G69</f>
        <v>-176452.07999999996</v>
      </c>
      <c r="J69" s="22">
        <v>927659.58</v>
      </c>
      <c r="K69" s="22">
        <v>689480</v>
      </c>
      <c r="L69" s="22">
        <f aca="true" t="shared" si="20" ref="L69:L79">+K69-J69</f>
        <v>-238179.57999999996</v>
      </c>
      <c r="M69" s="22">
        <v>1260353.08</v>
      </c>
      <c r="N69" s="22">
        <v>748480</v>
      </c>
      <c r="O69" s="22">
        <f aca="true" t="shared" si="21" ref="O69:O79">+N69-M69</f>
        <v>-511873.0800000001</v>
      </c>
      <c r="P69" s="22">
        <v>748480</v>
      </c>
      <c r="Q69" s="38">
        <f aca="true" t="shared" si="22" ref="Q69:Q75">SUM(M69-P69)</f>
        <v>511873.0800000001</v>
      </c>
      <c r="R69" s="55">
        <v>750859.5</v>
      </c>
      <c r="U69" s="24"/>
    </row>
    <row r="70" spans="1:21" ht="12">
      <c r="A70" s="23">
        <v>4221</v>
      </c>
      <c r="B70" s="23">
        <v>4221</v>
      </c>
      <c r="C70" s="3" t="s">
        <v>29</v>
      </c>
      <c r="D70" s="22">
        <v>13000</v>
      </c>
      <c r="E70" s="22">
        <v>8000</v>
      </c>
      <c r="F70" s="22">
        <f t="shared" si="18"/>
        <v>-5000</v>
      </c>
      <c r="G70" s="22">
        <v>40150</v>
      </c>
      <c r="H70" s="22">
        <v>14000</v>
      </c>
      <c r="I70" s="22">
        <f t="shared" si="19"/>
        <v>-26150</v>
      </c>
      <c r="J70" s="22">
        <v>54050</v>
      </c>
      <c r="K70" s="22">
        <v>38000</v>
      </c>
      <c r="L70" s="22">
        <f t="shared" si="20"/>
        <v>-16050</v>
      </c>
      <c r="M70" s="22">
        <v>63900</v>
      </c>
      <c r="N70" s="22">
        <v>50000</v>
      </c>
      <c r="O70" s="22">
        <f t="shared" si="21"/>
        <v>-13900</v>
      </c>
      <c r="P70" s="22">
        <v>50000</v>
      </c>
      <c r="Q70" s="38">
        <f t="shared" si="22"/>
        <v>13900</v>
      </c>
      <c r="R70" s="55">
        <v>24300</v>
      </c>
      <c r="U70" s="24"/>
    </row>
    <row r="71" spans="1:21" ht="12">
      <c r="A71" s="23">
        <v>4222</v>
      </c>
      <c r="B71" s="23">
        <v>4222</v>
      </c>
      <c r="C71" s="3" t="s">
        <v>162</v>
      </c>
      <c r="D71" s="22">
        <v>0</v>
      </c>
      <c r="E71" s="22">
        <v>68750</v>
      </c>
      <c r="F71" s="22">
        <f t="shared" si="18"/>
        <v>68750</v>
      </c>
      <c r="G71" s="22">
        <v>0</v>
      </c>
      <c r="H71" s="22">
        <v>68750</v>
      </c>
      <c r="I71" s="22">
        <f t="shared" si="19"/>
        <v>68750</v>
      </c>
      <c r="J71" s="22">
        <v>0</v>
      </c>
      <c r="K71" s="22">
        <v>68750</v>
      </c>
      <c r="L71" s="22">
        <f t="shared" si="20"/>
        <v>68750</v>
      </c>
      <c r="M71" s="22">
        <v>0</v>
      </c>
      <c r="N71" s="22">
        <v>68750</v>
      </c>
      <c r="O71" s="22">
        <f t="shared" si="21"/>
        <v>68750</v>
      </c>
      <c r="P71" s="22">
        <v>68750</v>
      </c>
      <c r="Q71" s="38">
        <f t="shared" si="22"/>
        <v>-68750</v>
      </c>
      <c r="R71" s="55">
        <v>0</v>
      </c>
      <c r="U71" s="24"/>
    </row>
    <row r="72" spans="1:21" ht="12">
      <c r="A72" s="23">
        <v>4226</v>
      </c>
      <c r="B72" s="23">
        <v>4226</v>
      </c>
      <c r="C72" s="3" t="s">
        <v>175</v>
      </c>
      <c r="D72" s="22">
        <v>0</v>
      </c>
      <c r="E72" s="22">
        <v>0</v>
      </c>
      <c r="F72" s="22">
        <f t="shared" si="18"/>
        <v>0</v>
      </c>
      <c r="G72" s="22">
        <v>0</v>
      </c>
      <c r="H72" s="22">
        <v>0</v>
      </c>
      <c r="I72" s="22">
        <f t="shared" si="19"/>
        <v>0</v>
      </c>
      <c r="J72" s="22">
        <v>0</v>
      </c>
      <c r="K72" s="22">
        <v>0</v>
      </c>
      <c r="L72" s="22">
        <f t="shared" si="20"/>
        <v>0</v>
      </c>
      <c r="M72" s="22">
        <v>0</v>
      </c>
      <c r="N72" s="22">
        <v>0</v>
      </c>
      <c r="O72" s="22">
        <f t="shared" si="21"/>
        <v>0</v>
      </c>
      <c r="P72" s="22">
        <v>0</v>
      </c>
      <c r="Q72" s="38">
        <f t="shared" si="22"/>
        <v>0</v>
      </c>
      <c r="R72" s="55">
        <v>0</v>
      </c>
      <c r="U72" s="24"/>
    </row>
    <row r="73" spans="1:21" ht="12">
      <c r="A73" s="23">
        <v>4230</v>
      </c>
      <c r="B73" s="23">
        <v>4230</v>
      </c>
      <c r="C73" s="3" t="s">
        <v>169</v>
      </c>
      <c r="D73" s="22">
        <v>107296</v>
      </c>
      <c r="E73" s="22">
        <v>330000</v>
      </c>
      <c r="F73" s="22">
        <f t="shared" si="18"/>
        <v>222704</v>
      </c>
      <c r="G73" s="22">
        <v>280618</v>
      </c>
      <c r="H73" s="22">
        <v>480875</v>
      </c>
      <c r="I73" s="22">
        <f t="shared" si="19"/>
        <v>200257</v>
      </c>
      <c r="J73" s="22">
        <v>316938</v>
      </c>
      <c r="K73" s="22">
        <v>540875</v>
      </c>
      <c r="L73" s="22">
        <f t="shared" si="20"/>
        <v>223937</v>
      </c>
      <c r="M73" s="22">
        <v>476290.20999999996</v>
      </c>
      <c r="N73" s="22">
        <v>684500</v>
      </c>
      <c r="O73" s="22">
        <f t="shared" si="21"/>
        <v>208209.79000000004</v>
      </c>
      <c r="P73" s="22">
        <v>684500</v>
      </c>
      <c r="Q73" s="38">
        <f t="shared" si="22"/>
        <v>-208209.79000000004</v>
      </c>
      <c r="R73" s="55">
        <v>340963.75</v>
      </c>
      <c r="U73" s="24"/>
    </row>
    <row r="74" spans="1:21" ht="12">
      <c r="A74" s="23">
        <v>4241</v>
      </c>
      <c r="B74" s="23">
        <v>4241</v>
      </c>
      <c r="C74" s="3" t="s">
        <v>87</v>
      </c>
      <c r="D74" s="22">
        <v>150143.33</v>
      </c>
      <c r="E74" s="22">
        <v>156000</v>
      </c>
      <c r="F74" s="22">
        <f t="shared" si="18"/>
        <v>5856.670000000013</v>
      </c>
      <c r="G74" s="22">
        <v>597553.27</v>
      </c>
      <c r="H74" s="22">
        <v>468500</v>
      </c>
      <c r="I74" s="22">
        <f t="shared" si="19"/>
        <v>-129053.27000000002</v>
      </c>
      <c r="J74" s="22">
        <v>1012062.48</v>
      </c>
      <c r="K74" s="22">
        <v>650500</v>
      </c>
      <c r="L74" s="22">
        <f t="shared" si="20"/>
        <v>-361562.48</v>
      </c>
      <c r="M74" s="22">
        <v>1246729.46</v>
      </c>
      <c r="N74" s="22">
        <v>840200</v>
      </c>
      <c r="O74" s="22">
        <f t="shared" si="21"/>
        <v>-406529.45999999996</v>
      </c>
      <c r="P74" s="22">
        <v>840200</v>
      </c>
      <c r="Q74" s="38">
        <f t="shared" si="22"/>
        <v>406529.45999999996</v>
      </c>
      <c r="R74" s="55">
        <v>715572.57</v>
      </c>
      <c r="U74" s="24"/>
    </row>
    <row r="75" spans="1:21" ht="12">
      <c r="A75" s="23">
        <v>4247</v>
      </c>
      <c r="B75" s="23">
        <v>4247</v>
      </c>
      <c r="C75" s="3" t="s">
        <v>30</v>
      </c>
      <c r="D75" s="22">
        <v>288100</v>
      </c>
      <c r="E75" s="22">
        <v>50000</v>
      </c>
      <c r="F75" s="22">
        <f t="shared" si="18"/>
        <v>-238100</v>
      </c>
      <c r="G75" s="22">
        <v>288100</v>
      </c>
      <c r="H75" s="22">
        <v>200000</v>
      </c>
      <c r="I75" s="22">
        <f t="shared" si="19"/>
        <v>-88100</v>
      </c>
      <c r="J75" s="22">
        <v>288100</v>
      </c>
      <c r="K75" s="22">
        <v>200000</v>
      </c>
      <c r="L75" s="22">
        <f t="shared" si="20"/>
        <v>-88100</v>
      </c>
      <c r="M75" s="22">
        <v>333741.85</v>
      </c>
      <c r="N75" s="22">
        <v>504000</v>
      </c>
      <c r="O75" s="22">
        <f t="shared" si="21"/>
        <v>170258.15000000002</v>
      </c>
      <c r="P75" s="22">
        <v>504000</v>
      </c>
      <c r="Q75" s="38">
        <f t="shared" si="22"/>
        <v>-170258.15000000002</v>
      </c>
      <c r="R75" s="55">
        <v>393598.16</v>
      </c>
      <c r="U75" s="24"/>
    </row>
    <row r="76" spans="1:21" ht="12">
      <c r="A76" s="23">
        <v>4280</v>
      </c>
      <c r="B76" s="23">
        <v>4280</v>
      </c>
      <c r="C76" s="3" t="s">
        <v>89</v>
      </c>
      <c r="D76" s="22">
        <v>109585.16</v>
      </c>
      <c r="E76" s="22">
        <v>169100</v>
      </c>
      <c r="F76" s="22">
        <f t="shared" si="18"/>
        <v>59514.84</v>
      </c>
      <c r="G76" s="22">
        <v>305086.22</v>
      </c>
      <c r="H76" s="22">
        <v>403200</v>
      </c>
      <c r="I76" s="22">
        <f t="shared" si="19"/>
        <v>98113.78000000003</v>
      </c>
      <c r="J76" s="22">
        <v>405436.82</v>
      </c>
      <c r="K76" s="22">
        <v>687300</v>
      </c>
      <c r="L76" s="22">
        <f t="shared" si="20"/>
        <v>281863.18</v>
      </c>
      <c r="M76" s="22">
        <v>632472.5</v>
      </c>
      <c r="N76" s="22">
        <v>831400</v>
      </c>
      <c r="O76" s="22">
        <f t="shared" si="21"/>
        <v>198927.5</v>
      </c>
      <c r="P76" s="22">
        <v>831400</v>
      </c>
      <c r="Q76" s="38"/>
      <c r="R76" s="55">
        <v>421655.27</v>
      </c>
      <c r="U76" s="24"/>
    </row>
    <row r="77" spans="1:21" ht="12">
      <c r="A77" s="23">
        <v>4800</v>
      </c>
      <c r="B77" s="23">
        <v>4800</v>
      </c>
      <c r="C77" s="3" t="s">
        <v>161</v>
      </c>
      <c r="D77" s="22">
        <v>-16760</v>
      </c>
      <c r="E77" s="22">
        <v>0</v>
      </c>
      <c r="F77" s="22">
        <f t="shared" si="18"/>
        <v>16760</v>
      </c>
      <c r="G77" s="22">
        <v>-14240.4</v>
      </c>
      <c r="H77" s="22">
        <v>0</v>
      </c>
      <c r="I77" s="22">
        <f t="shared" si="19"/>
        <v>14240.4</v>
      </c>
      <c r="J77" s="22">
        <v>5930.6</v>
      </c>
      <c r="K77" s="22">
        <v>0</v>
      </c>
      <c r="L77" s="22">
        <f t="shared" si="20"/>
        <v>-5930.6</v>
      </c>
      <c r="M77" s="22">
        <v>1842772.9300000002</v>
      </c>
      <c r="N77" s="22">
        <v>0</v>
      </c>
      <c r="O77" s="22">
        <f t="shared" si="21"/>
        <v>-1842772.9300000002</v>
      </c>
      <c r="P77" s="22">
        <v>0</v>
      </c>
      <c r="Q77" s="38"/>
      <c r="R77" s="55">
        <v>1022200.55</v>
      </c>
      <c r="U77" s="24"/>
    </row>
    <row r="78" spans="1:21" ht="12">
      <c r="A78" s="23">
        <v>6550</v>
      </c>
      <c r="B78" s="23">
        <v>6550</v>
      </c>
      <c r="C78" s="3" t="s">
        <v>110</v>
      </c>
      <c r="D78" s="22">
        <v>184142.37</v>
      </c>
      <c r="E78" s="22">
        <v>458000</v>
      </c>
      <c r="F78" s="22">
        <f t="shared" si="18"/>
        <v>273857.63</v>
      </c>
      <c r="G78" s="22">
        <v>457807.44999999995</v>
      </c>
      <c r="H78" s="22">
        <v>619000</v>
      </c>
      <c r="I78" s="22">
        <f t="shared" si="19"/>
        <v>161192.55000000005</v>
      </c>
      <c r="J78" s="22">
        <v>526120.6</v>
      </c>
      <c r="K78" s="22">
        <v>756000</v>
      </c>
      <c r="L78" s="22">
        <f t="shared" si="20"/>
        <v>229879.40000000002</v>
      </c>
      <c r="M78" s="22">
        <v>588681.49</v>
      </c>
      <c r="N78" s="22">
        <v>907000</v>
      </c>
      <c r="O78" s="22">
        <f t="shared" si="21"/>
        <v>318318.51</v>
      </c>
      <c r="P78" s="22">
        <v>907000</v>
      </c>
      <c r="Q78" s="38"/>
      <c r="R78" s="55">
        <v>589680.5800000001</v>
      </c>
      <c r="U78" s="24"/>
    </row>
    <row r="79" spans="1:21" ht="12">
      <c r="A79" s="23">
        <v>6555</v>
      </c>
      <c r="B79" s="23">
        <v>6555</v>
      </c>
      <c r="C79" s="3" t="s">
        <v>111</v>
      </c>
      <c r="D79" s="22">
        <v>0</v>
      </c>
      <c r="E79" s="22">
        <v>133000</v>
      </c>
      <c r="F79" s="22">
        <f t="shared" si="18"/>
        <v>133000</v>
      </c>
      <c r="G79" s="22">
        <v>0</v>
      </c>
      <c r="H79" s="22">
        <v>193000</v>
      </c>
      <c r="I79" s="22">
        <f t="shared" si="19"/>
        <v>193000</v>
      </c>
      <c r="J79" s="22">
        <v>0</v>
      </c>
      <c r="K79" s="22">
        <v>253000</v>
      </c>
      <c r="L79" s="22">
        <f t="shared" si="20"/>
        <v>253000</v>
      </c>
      <c r="M79" s="22">
        <v>17950</v>
      </c>
      <c r="N79" s="22">
        <v>313000</v>
      </c>
      <c r="O79" s="22">
        <f t="shared" si="21"/>
        <v>295050</v>
      </c>
      <c r="P79" s="22">
        <v>313000</v>
      </c>
      <c r="Q79" s="38"/>
      <c r="R79" s="55">
        <v>439393.88</v>
      </c>
      <c r="U79" s="24"/>
    </row>
    <row r="80" spans="1:21" ht="12.75">
      <c r="A80" s="19"/>
      <c r="B80" s="19"/>
      <c r="C80" s="14" t="s">
        <v>46</v>
      </c>
      <c r="D80" s="15">
        <f>SUM(D69:D79)</f>
        <v>1345446.2399999998</v>
      </c>
      <c r="E80" s="15">
        <f>SUM(E69:E79)</f>
        <v>1887850</v>
      </c>
      <c r="F80" s="15">
        <f>SUM(F69:F79)</f>
        <v>542403.76</v>
      </c>
      <c r="G80" s="15">
        <f>SUM(G69:G79)</f>
        <v>2788506.62</v>
      </c>
      <c r="H80" s="15">
        <f aca="true" t="shared" si="23" ref="H80:O80">SUM(H69:H79)</f>
        <v>3104305</v>
      </c>
      <c r="I80" s="15">
        <f t="shared" si="23"/>
        <v>315798.3800000001</v>
      </c>
      <c r="J80" s="15">
        <f t="shared" si="23"/>
        <v>3536298.08</v>
      </c>
      <c r="K80" s="15">
        <f t="shared" si="23"/>
        <v>3883905</v>
      </c>
      <c r="L80" s="15">
        <f t="shared" si="23"/>
        <v>347606.92000000004</v>
      </c>
      <c r="M80" s="15">
        <f t="shared" si="23"/>
        <v>6462891.5200000005</v>
      </c>
      <c r="N80" s="15">
        <f t="shared" si="23"/>
        <v>4947330</v>
      </c>
      <c r="O80" s="15">
        <f t="shared" si="23"/>
        <v>-1515561.5200000003</v>
      </c>
      <c r="P80" s="15">
        <f>SUM(P69:P79)</f>
        <v>4947330</v>
      </c>
      <c r="Q80" s="39">
        <f aca="true" t="shared" si="24" ref="Q80:Q90">SUM(M80-P80)</f>
        <v>1515561.5200000005</v>
      </c>
      <c r="R80" s="56">
        <f>SUM(R69:R79)</f>
        <v>4698224.26</v>
      </c>
      <c r="U80" s="24"/>
    </row>
    <row r="81" spans="1:21" ht="12">
      <c r="A81" s="23"/>
      <c r="B81" s="23"/>
      <c r="C81" s="3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38">
        <f t="shared" si="24"/>
        <v>0</v>
      </c>
      <c r="R81" s="55"/>
      <c r="U81" s="24"/>
    </row>
    <row r="82" spans="1:21" ht="12">
      <c r="A82" s="23">
        <v>4225</v>
      </c>
      <c r="B82" s="23">
        <v>4225</v>
      </c>
      <c r="C82" s="3" t="s">
        <v>170</v>
      </c>
      <c r="D82" s="22">
        <v>155662.95</v>
      </c>
      <c r="E82" s="22">
        <v>167000</v>
      </c>
      <c r="F82" s="22">
        <f>+E82-D82</f>
        <v>11337.049999999988</v>
      </c>
      <c r="G82" s="22">
        <v>370249.51</v>
      </c>
      <c r="H82" s="22">
        <v>312000</v>
      </c>
      <c r="I82" s="22">
        <f>+H82-G82</f>
        <v>-58249.51000000001</v>
      </c>
      <c r="J82" s="22">
        <v>563841.6599999999</v>
      </c>
      <c r="K82" s="22">
        <v>415600</v>
      </c>
      <c r="L82" s="22">
        <f>+K82-J82</f>
        <v>-148241.65999999992</v>
      </c>
      <c r="M82" s="22">
        <v>927428.37</v>
      </c>
      <c r="N82" s="22">
        <v>515600</v>
      </c>
      <c r="O82" s="22">
        <f>+N82-M82</f>
        <v>-411828.37</v>
      </c>
      <c r="P82" s="22">
        <v>515600</v>
      </c>
      <c r="Q82" s="38">
        <f t="shared" si="24"/>
        <v>411828.37</v>
      </c>
      <c r="R82" s="55">
        <v>296334.38</v>
      </c>
      <c r="U82" s="24"/>
    </row>
    <row r="83" spans="1:21" ht="12">
      <c r="A83" s="23">
        <v>4228</v>
      </c>
      <c r="B83" s="23">
        <v>4228</v>
      </c>
      <c r="C83" s="3" t="s">
        <v>171</v>
      </c>
      <c r="D83" s="22">
        <v>0</v>
      </c>
      <c r="E83" s="22">
        <v>15000</v>
      </c>
      <c r="F83" s="22">
        <f>+E83-D83</f>
        <v>15000</v>
      </c>
      <c r="G83" s="22">
        <v>0</v>
      </c>
      <c r="H83" s="22">
        <v>20000</v>
      </c>
      <c r="I83" s="22">
        <f>+H83-G83</f>
        <v>20000</v>
      </c>
      <c r="J83" s="22">
        <v>0</v>
      </c>
      <c r="K83" s="22">
        <v>20000</v>
      </c>
      <c r="L83" s="22">
        <f>+K83-J83</f>
        <v>20000</v>
      </c>
      <c r="M83" s="22">
        <v>0</v>
      </c>
      <c r="N83" s="22">
        <v>20000</v>
      </c>
      <c r="O83" s="22">
        <f>+N83-M83</f>
        <v>20000</v>
      </c>
      <c r="P83" s="22">
        <v>20000</v>
      </c>
      <c r="Q83" s="38">
        <f t="shared" si="24"/>
        <v>-20000</v>
      </c>
      <c r="R83" s="55">
        <v>1197</v>
      </c>
      <c r="U83" s="24"/>
    </row>
    <row r="84" spans="1:21" ht="12">
      <c r="A84" s="23">
        <v>4331</v>
      </c>
      <c r="B84" s="23">
        <v>4331</v>
      </c>
      <c r="C84" s="3" t="s">
        <v>91</v>
      </c>
      <c r="D84" s="22">
        <v>21511.749999999996</v>
      </c>
      <c r="E84" s="22">
        <v>32000</v>
      </c>
      <c r="F84" s="22">
        <f>+E84-D84</f>
        <v>10488.250000000004</v>
      </c>
      <c r="G84" s="22">
        <v>34444.01</v>
      </c>
      <c r="H84" s="22">
        <v>47000</v>
      </c>
      <c r="I84" s="22">
        <f>+H84-G84</f>
        <v>12555.989999999998</v>
      </c>
      <c r="J84" s="22">
        <v>46360.939999999995</v>
      </c>
      <c r="K84" s="22">
        <v>57000</v>
      </c>
      <c r="L84" s="22">
        <f>+K84-J84</f>
        <v>10639.060000000005</v>
      </c>
      <c r="M84" s="22">
        <v>94824.36</v>
      </c>
      <c r="N84" s="22">
        <v>77000</v>
      </c>
      <c r="O84" s="22">
        <f>+N84-M84</f>
        <v>-17824.36</v>
      </c>
      <c r="P84" s="22">
        <v>77000</v>
      </c>
      <c r="Q84" s="38">
        <f t="shared" si="24"/>
        <v>17824.36</v>
      </c>
      <c r="R84" s="55">
        <v>24830.260000000002</v>
      </c>
      <c r="U84" s="24"/>
    </row>
    <row r="85" spans="1:21" ht="12">
      <c r="A85" s="23">
        <v>7400</v>
      </c>
      <c r="B85" s="23">
        <v>7400</v>
      </c>
      <c r="C85" s="3" t="s">
        <v>130</v>
      </c>
      <c r="D85" s="22">
        <v>0</v>
      </c>
      <c r="E85" s="22">
        <v>0</v>
      </c>
      <c r="F85" s="22">
        <f>+E85-D85</f>
        <v>0</v>
      </c>
      <c r="G85" s="22">
        <v>0</v>
      </c>
      <c r="H85" s="22">
        <v>0</v>
      </c>
      <c r="I85" s="22">
        <f>+H85-G85</f>
        <v>0</v>
      </c>
      <c r="J85" s="22">
        <v>0</v>
      </c>
      <c r="K85" s="22">
        <v>0</v>
      </c>
      <c r="L85" s="22">
        <f>+K85-J85</f>
        <v>0</v>
      </c>
      <c r="M85" s="22">
        <v>0</v>
      </c>
      <c r="N85" s="22">
        <v>0</v>
      </c>
      <c r="O85" s="22">
        <f>+N85-M85</f>
        <v>0</v>
      </c>
      <c r="P85" s="22">
        <v>0</v>
      </c>
      <c r="Q85" s="38">
        <f t="shared" si="24"/>
        <v>0</v>
      </c>
      <c r="R85" s="55">
        <v>0</v>
      </c>
      <c r="U85" s="24"/>
    </row>
    <row r="86" spans="1:21" ht="12.75">
      <c r="A86" s="19"/>
      <c r="B86" s="19"/>
      <c r="C86" s="14" t="s">
        <v>47</v>
      </c>
      <c r="D86" s="15">
        <f>SUM(D82:D85)</f>
        <v>177174.7</v>
      </c>
      <c r="E86" s="15">
        <f>SUM(E82:E85)</f>
        <v>214000</v>
      </c>
      <c r="F86" s="15">
        <f>SUM(F82:F85)</f>
        <v>36825.29999999999</v>
      </c>
      <c r="G86" s="15">
        <f aca="true" t="shared" si="25" ref="G86:O86">SUM(G82:G85)</f>
        <v>404693.52</v>
      </c>
      <c r="H86" s="15">
        <f t="shared" si="25"/>
        <v>379000</v>
      </c>
      <c r="I86" s="15">
        <f t="shared" si="25"/>
        <v>-25693.52000000001</v>
      </c>
      <c r="J86" s="15">
        <f t="shared" si="25"/>
        <v>610202.5999999999</v>
      </c>
      <c r="K86" s="15">
        <f t="shared" si="25"/>
        <v>492600</v>
      </c>
      <c r="L86" s="15">
        <f t="shared" si="25"/>
        <v>-117602.59999999992</v>
      </c>
      <c r="M86" s="15">
        <f t="shared" si="25"/>
        <v>1022252.73</v>
      </c>
      <c r="N86" s="15">
        <f t="shared" si="25"/>
        <v>612600</v>
      </c>
      <c r="O86" s="15">
        <f t="shared" si="25"/>
        <v>-409652.73</v>
      </c>
      <c r="P86" s="15">
        <f>SUM(P82:P85)</f>
        <v>612600</v>
      </c>
      <c r="Q86" s="39">
        <f t="shared" si="24"/>
        <v>409652.73</v>
      </c>
      <c r="R86" s="56">
        <f>SUM(R82:R85)</f>
        <v>322361.64</v>
      </c>
      <c r="U86" s="24"/>
    </row>
    <row r="87" spans="1:21" ht="12">
      <c r="A87" s="23"/>
      <c r="B87" s="23"/>
      <c r="C87" s="3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38">
        <f t="shared" si="24"/>
        <v>0</v>
      </c>
      <c r="R87" s="55"/>
      <c r="U87" s="24"/>
    </row>
    <row r="88" spans="1:21" ht="12">
      <c r="A88" s="23">
        <v>4300</v>
      </c>
      <c r="B88" s="23">
        <v>4300</v>
      </c>
      <c r="C88" s="3" t="s">
        <v>90</v>
      </c>
      <c r="D88" s="22">
        <v>204206.75</v>
      </c>
      <c r="E88" s="22">
        <v>335000</v>
      </c>
      <c r="F88" s="22">
        <f>+E88-D88</f>
        <v>130793.25</v>
      </c>
      <c r="G88" s="22">
        <v>554898.75</v>
      </c>
      <c r="H88" s="22">
        <v>435000</v>
      </c>
      <c r="I88" s="22">
        <f>+H88-G88</f>
        <v>-119898.75</v>
      </c>
      <c r="J88" s="22">
        <v>639930.75</v>
      </c>
      <c r="K88" s="22">
        <v>535000</v>
      </c>
      <c r="L88" s="22">
        <f>+K88-J88</f>
        <v>-104930.75</v>
      </c>
      <c r="M88" s="22">
        <v>953064.59</v>
      </c>
      <c r="N88" s="22">
        <v>900000</v>
      </c>
      <c r="O88" s="22">
        <f>+N88-M88</f>
        <v>-53064.58999999997</v>
      </c>
      <c r="P88" s="22">
        <v>900000</v>
      </c>
      <c r="Q88" s="38">
        <f t="shared" si="24"/>
        <v>53064.58999999997</v>
      </c>
      <c r="R88" s="55">
        <v>1044040.8799999999</v>
      </c>
      <c r="U88" s="24"/>
    </row>
    <row r="89" spans="1:21" ht="12">
      <c r="A89" s="23">
        <v>4400</v>
      </c>
      <c r="B89" s="23">
        <v>4400</v>
      </c>
      <c r="C89" s="3" t="s">
        <v>172</v>
      </c>
      <c r="D89" s="22">
        <v>0</v>
      </c>
      <c r="E89" s="22">
        <v>0</v>
      </c>
      <c r="F89" s="22">
        <f>+E89-D89</f>
        <v>0</v>
      </c>
      <c r="G89" s="22">
        <v>0</v>
      </c>
      <c r="H89" s="22">
        <v>0</v>
      </c>
      <c r="I89" s="22">
        <f>+H89-G89</f>
        <v>0</v>
      </c>
      <c r="J89" s="22">
        <v>0</v>
      </c>
      <c r="K89" s="22">
        <v>0</v>
      </c>
      <c r="L89" s="22">
        <f>+K89-J89</f>
        <v>0</v>
      </c>
      <c r="M89" s="22">
        <v>0</v>
      </c>
      <c r="N89" s="22">
        <v>0</v>
      </c>
      <c r="O89" s="22">
        <f>+N89-M89</f>
        <v>0</v>
      </c>
      <c r="P89" s="22">
        <v>0</v>
      </c>
      <c r="Q89" s="38">
        <f t="shared" si="24"/>
        <v>0</v>
      </c>
      <c r="R89" s="55">
        <v>0</v>
      </c>
      <c r="U89" s="24"/>
    </row>
    <row r="90" spans="1:21" ht="12">
      <c r="A90" s="23">
        <v>4990</v>
      </c>
      <c r="B90" s="23">
        <v>4990</v>
      </c>
      <c r="C90" s="3" t="s">
        <v>92</v>
      </c>
      <c r="D90" s="22">
        <v>4939</v>
      </c>
      <c r="E90" s="22">
        <v>1500</v>
      </c>
      <c r="F90" s="22">
        <f>+E90-D90</f>
        <v>-3439</v>
      </c>
      <c r="G90" s="22">
        <v>-73960</v>
      </c>
      <c r="H90" s="22">
        <v>2000</v>
      </c>
      <c r="I90" s="22">
        <f>+H90-G90</f>
        <v>75960</v>
      </c>
      <c r="J90" s="22">
        <v>7086</v>
      </c>
      <c r="K90" s="22">
        <v>2500</v>
      </c>
      <c r="L90" s="22">
        <f>+K90-J90</f>
        <v>-4586</v>
      </c>
      <c r="M90" s="22">
        <v>124524</v>
      </c>
      <c r="N90" s="22">
        <v>4000</v>
      </c>
      <c r="O90" s="22">
        <f>+N90-M90</f>
        <v>-120524</v>
      </c>
      <c r="P90" s="22">
        <v>4000</v>
      </c>
      <c r="Q90" s="38">
        <f t="shared" si="24"/>
        <v>120524</v>
      </c>
      <c r="R90" s="55">
        <v>-33136</v>
      </c>
      <c r="U90" s="24"/>
    </row>
    <row r="91" spans="1:21" ht="12.75">
      <c r="A91" s="19"/>
      <c r="B91" s="19"/>
      <c r="C91" s="14" t="s">
        <v>48</v>
      </c>
      <c r="D91" s="15">
        <f>SUM(D88:D90)</f>
        <v>209145.75</v>
      </c>
      <c r="E91" s="15">
        <f>SUM(E88:E90)</f>
        <v>336500</v>
      </c>
      <c r="F91" s="15">
        <f>SUM(F88:F90)</f>
        <v>127354.25</v>
      </c>
      <c r="G91" s="15">
        <f aca="true" t="shared" si="26" ref="G91:O91">SUM(G88:G90)</f>
        <v>480938.75</v>
      </c>
      <c r="H91" s="15">
        <f t="shared" si="26"/>
        <v>437000</v>
      </c>
      <c r="I91" s="15">
        <f t="shared" si="26"/>
        <v>-43938.75</v>
      </c>
      <c r="J91" s="15">
        <f t="shared" si="26"/>
        <v>647016.75</v>
      </c>
      <c r="K91" s="15">
        <f t="shared" si="26"/>
        <v>537500</v>
      </c>
      <c r="L91" s="15">
        <f t="shared" si="26"/>
        <v>-109516.75</v>
      </c>
      <c r="M91" s="15">
        <f t="shared" si="26"/>
        <v>1077588.5899999999</v>
      </c>
      <c r="N91" s="15">
        <f t="shared" si="26"/>
        <v>904000</v>
      </c>
      <c r="O91" s="15">
        <f t="shared" si="26"/>
        <v>-173588.58999999997</v>
      </c>
      <c r="P91" s="15">
        <f>SUM(P88:P90)</f>
        <v>904000</v>
      </c>
      <c r="Q91" s="39"/>
      <c r="R91" s="56">
        <f>SUM(R88:R90)</f>
        <v>1010904.8799999999</v>
      </c>
      <c r="U91" s="24"/>
    </row>
    <row r="92" spans="1:21" ht="12">
      <c r="A92" s="23"/>
      <c r="B92" s="23"/>
      <c r="C92" s="3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38"/>
      <c r="R92" s="55"/>
      <c r="U92" s="24"/>
    </row>
    <row r="93" spans="1:21" ht="12.75">
      <c r="A93" s="19"/>
      <c r="B93" s="19"/>
      <c r="C93" s="14" t="s">
        <v>7</v>
      </c>
      <c r="D93" s="15">
        <f>+D91+D86+D80</f>
        <v>1731766.6899999997</v>
      </c>
      <c r="E93" s="15">
        <f>+E91+E86+E80</f>
        <v>2438350</v>
      </c>
      <c r="F93" s="15">
        <f>+F91+F86+F80</f>
        <v>706583.31</v>
      </c>
      <c r="G93" s="15">
        <f aca="true" t="shared" si="27" ref="G93:O93">+G91+G86+G80</f>
        <v>3674138.89</v>
      </c>
      <c r="H93" s="15">
        <f t="shared" si="27"/>
        <v>3920305</v>
      </c>
      <c r="I93" s="15">
        <f t="shared" si="27"/>
        <v>246166.1100000001</v>
      </c>
      <c r="J93" s="15">
        <f t="shared" si="27"/>
        <v>4793517.43</v>
      </c>
      <c r="K93" s="15">
        <f t="shared" si="27"/>
        <v>4914005</v>
      </c>
      <c r="L93" s="15">
        <f t="shared" si="27"/>
        <v>120487.57000000012</v>
      </c>
      <c r="M93" s="15">
        <f t="shared" si="27"/>
        <v>8562732.84</v>
      </c>
      <c r="N93" s="15">
        <f t="shared" si="27"/>
        <v>6463930</v>
      </c>
      <c r="O93" s="15">
        <f t="shared" si="27"/>
        <v>-2098802.8400000003</v>
      </c>
      <c r="P93" s="15">
        <f>+P91+P86+P80</f>
        <v>6463930</v>
      </c>
      <c r="Q93" s="39">
        <f>SUM(M93-P93)</f>
        <v>2098802.84</v>
      </c>
      <c r="R93" s="56">
        <f>+R91+R86+R80</f>
        <v>6031490.779999999</v>
      </c>
      <c r="U93" s="24"/>
    </row>
    <row r="94" spans="1:21" ht="12">
      <c r="A94" s="23"/>
      <c r="B94" s="23"/>
      <c r="C94" s="3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38"/>
      <c r="R94" s="55"/>
      <c r="U94" s="24"/>
    </row>
    <row r="95" spans="1:21" ht="12">
      <c r="A95" s="23">
        <v>4240</v>
      </c>
      <c r="B95" s="23">
        <v>4240</v>
      </c>
      <c r="C95" s="3" t="s">
        <v>86</v>
      </c>
      <c r="D95" s="22">
        <v>52509.71</v>
      </c>
      <c r="E95" s="22">
        <v>71400</v>
      </c>
      <c r="F95" s="22">
        <f aca="true" t="shared" si="28" ref="F95:F122">+E95-D95</f>
        <v>18890.29</v>
      </c>
      <c r="G95" s="22">
        <v>116167.71</v>
      </c>
      <c r="H95" s="22">
        <v>143950</v>
      </c>
      <c r="I95" s="22">
        <f aca="true" t="shared" si="29" ref="I95:I122">+H95-G95</f>
        <v>27782.289999999994</v>
      </c>
      <c r="J95" s="22">
        <v>253956.56</v>
      </c>
      <c r="K95" s="22">
        <v>235600</v>
      </c>
      <c r="L95" s="22">
        <f aca="true" t="shared" si="30" ref="L95:L122">+K95-J95</f>
        <v>-18356.559999999998</v>
      </c>
      <c r="M95" s="22">
        <v>421017.41</v>
      </c>
      <c r="N95" s="22">
        <v>349140</v>
      </c>
      <c r="O95" s="22">
        <f aca="true" t="shared" si="31" ref="O95:O122">+N95-M95</f>
        <v>-71877.40999999997</v>
      </c>
      <c r="P95" s="22">
        <v>349140</v>
      </c>
      <c r="Q95" s="38">
        <f aca="true" t="shared" si="32" ref="Q95:Q123">SUM(M95-P95)</f>
        <v>71877.40999999997</v>
      </c>
      <c r="R95" s="55">
        <v>279493.4</v>
      </c>
      <c r="U95" s="24"/>
    </row>
    <row r="96" spans="1:21" ht="12">
      <c r="A96" s="23">
        <v>4250</v>
      </c>
      <c r="B96" s="23">
        <v>4250</v>
      </c>
      <c r="C96" s="3" t="s">
        <v>88</v>
      </c>
      <c r="D96" s="22">
        <v>288.94</v>
      </c>
      <c r="E96" s="22">
        <v>5000</v>
      </c>
      <c r="F96" s="22">
        <f t="shared" si="28"/>
        <v>4711.06</v>
      </c>
      <c r="G96" s="22">
        <v>288.94</v>
      </c>
      <c r="H96" s="22">
        <v>15000</v>
      </c>
      <c r="I96" s="22">
        <f t="shared" si="29"/>
        <v>14711.06</v>
      </c>
      <c r="J96" s="22">
        <v>288.94</v>
      </c>
      <c r="K96" s="22">
        <v>25000</v>
      </c>
      <c r="L96" s="22">
        <f t="shared" si="30"/>
        <v>24711.06</v>
      </c>
      <c r="M96" s="22">
        <v>288.94</v>
      </c>
      <c r="N96" s="22">
        <v>30000</v>
      </c>
      <c r="O96" s="22">
        <f t="shared" si="31"/>
        <v>29711.06</v>
      </c>
      <c r="P96" s="22">
        <v>30000</v>
      </c>
      <c r="Q96" s="38">
        <f>SUM(M96-P96)</f>
        <v>-29711.06</v>
      </c>
      <c r="R96" s="55">
        <v>40500</v>
      </c>
      <c r="U96" s="24"/>
    </row>
    <row r="97" spans="1:21" ht="12">
      <c r="A97" s="23">
        <v>5000</v>
      </c>
      <c r="B97" s="23">
        <v>5000</v>
      </c>
      <c r="C97" s="3" t="s">
        <v>93</v>
      </c>
      <c r="D97" s="22">
        <v>1788612.05</v>
      </c>
      <c r="E97" s="22">
        <v>1807500</v>
      </c>
      <c r="F97" s="22">
        <f t="shared" si="28"/>
        <v>18887.949999999953</v>
      </c>
      <c r="G97" s="22">
        <v>3017975.57</v>
      </c>
      <c r="H97" s="22">
        <v>3615000</v>
      </c>
      <c r="I97" s="22">
        <f t="shared" si="29"/>
        <v>597024.4300000002</v>
      </c>
      <c r="J97" s="22">
        <v>4686852.48</v>
      </c>
      <c r="K97" s="22">
        <v>5422500</v>
      </c>
      <c r="L97" s="22">
        <f t="shared" si="30"/>
        <v>735647.5199999996</v>
      </c>
      <c r="M97" s="22">
        <v>6431425.39</v>
      </c>
      <c r="N97" s="22">
        <v>7289438</v>
      </c>
      <c r="O97" s="22">
        <f t="shared" si="31"/>
        <v>858012.6100000003</v>
      </c>
      <c r="P97" s="22">
        <v>7289438</v>
      </c>
      <c r="Q97" s="38">
        <f>SUM(M97-P97)</f>
        <v>-858012.6100000003</v>
      </c>
      <c r="R97" s="55">
        <v>5985595.15</v>
      </c>
      <c r="U97" s="24"/>
    </row>
    <row r="98" spans="1:21" ht="12">
      <c r="A98" s="23">
        <v>5002</v>
      </c>
      <c r="B98" s="23">
        <v>5002</v>
      </c>
      <c r="C98" s="3" t="s">
        <v>187</v>
      </c>
      <c r="D98" s="22">
        <v>0</v>
      </c>
      <c r="E98" s="22">
        <v>55000</v>
      </c>
      <c r="F98" s="22">
        <f>+E98-D98</f>
        <v>55000</v>
      </c>
      <c r="G98" s="22">
        <v>0</v>
      </c>
      <c r="H98" s="22">
        <v>115000</v>
      </c>
      <c r="I98" s="22">
        <f>+H98-G98</f>
        <v>115000</v>
      </c>
      <c r="J98" s="22">
        <v>0</v>
      </c>
      <c r="K98" s="22">
        <v>180000</v>
      </c>
      <c r="L98" s="22">
        <f>+K98-J98</f>
        <v>180000</v>
      </c>
      <c r="M98" s="22">
        <v>0</v>
      </c>
      <c r="N98" s="22">
        <v>231137</v>
      </c>
      <c r="O98" s="22">
        <f>+N98-M98</f>
        <v>231137</v>
      </c>
      <c r="P98" s="22">
        <v>231137</v>
      </c>
      <c r="Q98" s="38">
        <f>SUM(M98-P98)</f>
        <v>-231137</v>
      </c>
      <c r="R98" s="55">
        <v>0</v>
      </c>
      <c r="U98" s="24"/>
    </row>
    <row r="99" spans="1:21" ht="12">
      <c r="A99" s="23">
        <v>5006</v>
      </c>
      <c r="B99" s="23">
        <v>5006</v>
      </c>
      <c r="C99" s="3" t="s">
        <v>154</v>
      </c>
      <c r="D99" s="22">
        <v>0</v>
      </c>
      <c r="E99" s="22">
        <v>0</v>
      </c>
      <c r="F99" s="22">
        <f t="shared" si="28"/>
        <v>0</v>
      </c>
      <c r="G99" s="22">
        <v>0</v>
      </c>
      <c r="H99" s="22">
        <v>0</v>
      </c>
      <c r="I99" s="22">
        <f t="shared" si="29"/>
        <v>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0</v>
      </c>
      <c r="O99" s="22">
        <f t="shared" si="31"/>
        <v>0</v>
      </c>
      <c r="P99" s="22">
        <v>0</v>
      </c>
      <c r="Q99" s="38"/>
      <c r="R99" s="55">
        <v>0</v>
      </c>
      <c r="U99" s="24"/>
    </row>
    <row r="100" spans="1:21" ht="12">
      <c r="A100" s="23">
        <v>5007</v>
      </c>
      <c r="B100" s="23">
        <v>5007</v>
      </c>
      <c r="C100" s="3" t="s">
        <v>36</v>
      </c>
      <c r="D100" s="22">
        <v>280222</v>
      </c>
      <c r="E100" s="22">
        <v>225000</v>
      </c>
      <c r="F100" s="22">
        <f t="shared" si="28"/>
        <v>-55222</v>
      </c>
      <c r="G100" s="22">
        <v>760488</v>
      </c>
      <c r="H100" s="22">
        <v>450000</v>
      </c>
      <c r="I100" s="22">
        <f t="shared" si="29"/>
        <v>-310488</v>
      </c>
      <c r="J100" s="22">
        <v>1033890</v>
      </c>
      <c r="K100" s="22">
        <v>675000</v>
      </c>
      <c r="L100" s="22">
        <f t="shared" si="30"/>
        <v>-358890</v>
      </c>
      <c r="M100" s="22">
        <v>1579122</v>
      </c>
      <c r="N100" s="22">
        <v>900000</v>
      </c>
      <c r="O100" s="22">
        <f t="shared" si="31"/>
        <v>-679122</v>
      </c>
      <c r="P100" s="22">
        <v>900000</v>
      </c>
      <c r="Q100" s="38">
        <f t="shared" si="32"/>
        <v>679122</v>
      </c>
      <c r="R100" s="55">
        <v>1253441</v>
      </c>
      <c r="U100" s="24"/>
    </row>
    <row r="101" spans="1:21" ht="12">
      <c r="A101" s="23">
        <v>5008</v>
      </c>
      <c r="B101" s="23">
        <v>5008</v>
      </c>
      <c r="C101" s="3" t="s">
        <v>164</v>
      </c>
      <c r="D101" s="22">
        <v>0</v>
      </c>
      <c r="E101" s="22">
        <v>0</v>
      </c>
      <c r="F101" s="22">
        <f>+E101-D101</f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>
        <f>SUM(M101-P101)</f>
        <v>0</v>
      </c>
      <c r="R101" s="55">
        <v>0</v>
      </c>
      <c r="U101" s="24"/>
    </row>
    <row r="102" spans="1:21" ht="12">
      <c r="A102" s="23">
        <v>5010</v>
      </c>
      <c r="B102" s="23">
        <v>5010</v>
      </c>
      <c r="C102" s="3" t="s">
        <v>94</v>
      </c>
      <c r="D102" s="22">
        <v>5448.1</v>
      </c>
      <c r="E102" s="22">
        <v>0</v>
      </c>
      <c r="F102" s="22">
        <f t="shared" si="28"/>
        <v>-5448.1</v>
      </c>
      <c r="G102" s="22">
        <v>7548.1</v>
      </c>
      <c r="H102" s="22">
        <v>10000</v>
      </c>
      <c r="I102" s="22">
        <f t="shared" si="29"/>
        <v>2451.8999999999996</v>
      </c>
      <c r="J102" s="22">
        <v>15769</v>
      </c>
      <c r="K102" s="22">
        <v>20000</v>
      </c>
      <c r="L102" s="22">
        <f t="shared" si="30"/>
        <v>4231</v>
      </c>
      <c r="M102" s="22">
        <v>27667.7</v>
      </c>
      <c r="N102" s="22">
        <v>20000</v>
      </c>
      <c r="O102" s="22">
        <f t="shared" si="31"/>
        <v>-7667.700000000001</v>
      </c>
      <c r="P102" s="22">
        <v>20000</v>
      </c>
      <c r="Q102" s="38">
        <f t="shared" si="32"/>
        <v>7667.700000000001</v>
      </c>
      <c r="R102" s="55">
        <v>44077.5</v>
      </c>
      <c r="U102" s="24"/>
    </row>
    <row r="103" spans="1:21" ht="12">
      <c r="A103" s="23">
        <v>5040</v>
      </c>
      <c r="B103" s="23">
        <v>5040</v>
      </c>
      <c r="C103" s="3" t="s">
        <v>26</v>
      </c>
      <c r="D103" s="22">
        <v>50000</v>
      </c>
      <c r="E103" s="22">
        <v>0</v>
      </c>
      <c r="F103" s="22">
        <f t="shared" si="28"/>
        <v>-50000</v>
      </c>
      <c r="G103" s="22">
        <v>70000</v>
      </c>
      <c r="H103" s="22">
        <v>0</v>
      </c>
      <c r="I103" s="22">
        <f t="shared" si="29"/>
        <v>-70000</v>
      </c>
      <c r="J103" s="22">
        <v>70000</v>
      </c>
      <c r="K103" s="22">
        <v>0</v>
      </c>
      <c r="L103" s="22">
        <f t="shared" si="30"/>
        <v>-70000</v>
      </c>
      <c r="M103" s="22">
        <v>70000</v>
      </c>
      <c r="N103" s="22">
        <v>0</v>
      </c>
      <c r="O103" s="22">
        <f t="shared" si="31"/>
        <v>-70000</v>
      </c>
      <c r="P103" s="22">
        <v>0</v>
      </c>
      <c r="Q103" s="38">
        <f t="shared" si="32"/>
        <v>70000</v>
      </c>
      <c r="R103" s="55">
        <v>0</v>
      </c>
      <c r="U103" s="24"/>
    </row>
    <row r="104" spans="1:21" ht="12">
      <c r="A104" s="23">
        <v>5050</v>
      </c>
      <c r="B104" s="23">
        <v>5050</v>
      </c>
      <c r="C104" s="3" t="s">
        <v>173</v>
      </c>
      <c r="D104" s="22">
        <v>0</v>
      </c>
      <c r="E104" s="22">
        <v>0</v>
      </c>
      <c r="F104" s="22">
        <f>+E104-D104</f>
        <v>0</v>
      </c>
      <c r="G104" s="22">
        <v>-225000</v>
      </c>
      <c r="H104" s="22">
        <v>0</v>
      </c>
      <c r="I104" s="22">
        <f t="shared" si="29"/>
        <v>225000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>
        <f>SUM(M104-P104)</f>
        <v>0</v>
      </c>
      <c r="R104" s="55">
        <v>-537272</v>
      </c>
      <c r="U104" s="24"/>
    </row>
    <row r="105" spans="1:21" ht="12">
      <c r="A105" s="23">
        <v>5090</v>
      </c>
      <c r="B105" s="23">
        <v>5090</v>
      </c>
      <c r="C105" s="3" t="s">
        <v>95</v>
      </c>
      <c r="D105" s="22">
        <v>-63050</v>
      </c>
      <c r="E105" s="22">
        <v>0</v>
      </c>
      <c r="F105" s="22">
        <f t="shared" si="28"/>
        <v>63050</v>
      </c>
      <c r="G105" s="22">
        <v>-63050</v>
      </c>
      <c r="H105" s="22">
        <v>0</v>
      </c>
      <c r="I105" s="22">
        <f t="shared" si="29"/>
        <v>63050</v>
      </c>
      <c r="J105" s="22">
        <v>-68050</v>
      </c>
      <c r="K105" s="22">
        <v>0</v>
      </c>
      <c r="L105" s="22">
        <f t="shared" si="30"/>
        <v>68050</v>
      </c>
      <c r="M105" s="22">
        <v>-94167</v>
      </c>
      <c r="N105" s="22">
        <v>0</v>
      </c>
      <c r="O105" s="22">
        <f t="shared" si="31"/>
        <v>94167</v>
      </c>
      <c r="P105" s="22">
        <v>0</v>
      </c>
      <c r="Q105" s="38">
        <f t="shared" si="32"/>
        <v>-94167</v>
      </c>
      <c r="R105" s="55">
        <v>-30000</v>
      </c>
      <c r="U105" s="24"/>
    </row>
    <row r="106" spans="1:21" ht="12">
      <c r="A106" s="23">
        <v>5100</v>
      </c>
      <c r="B106" s="23">
        <v>5100</v>
      </c>
      <c r="C106" s="3" t="s">
        <v>31</v>
      </c>
      <c r="D106" s="22">
        <v>249332</v>
      </c>
      <c r="E106" s="22">
        <v>410863</v>
      </c>
      <c r="F106" s="22">
        <f t="shared" si="28"/>
        <v>161531</v>
      </c>
      <c r="G106" s="22">
        <v>378833</v>
      </c>
      <c r="H106" s="22">
        <v>600259</v>
      </c>
      <c r="I106" s="22">
        <f t="shared" si="29"/>
        <v>221426</v>
      </c>
      <c r="J106" s="22">
        <v>405080</v>
      </c>
      <c r="K106" s="22">
        <v>706322</v>
      </c>
      <c r="L106" s="22">
        <f t="shared" si="30"/>
        <v>301242</v>
      </c>
      <c r="M106" s="22">
        <v>611302</v>
      </c>
      <c r="N106" s="22">
        <v>1097097</v>
      </c>
      <c r="O106" s="22">
        <f t="shared" si="31"/>
        <v>485795</v>
      </c>
      <c r="P106" s="22">
        <v>1097097</v>
      </c>
      <c r="Q106" s="38">
        <f t="shared" si="32"/>
        <v>-485795</v>
      </c>
      <c r="R106" s="55">
        <v>715364</v>
      </c>
      <c r="U106" s="24"/>
    </row>
    <row r="107" spans="1:21" ht="12">
      <c r="A107" s="23">
        <v>5180</v>
      </c>
      <c r="B107" s="23">
        <v>5180</v>
      </c>
      <c r="C107" s="3" t="s">
        <v>96</v>
      </c>
      <c r="D107" s="22">
        <v>218601.13999999998</v>
      </c>
      <c r="E107" s="22">
        <v>232364</v>
      </c>
      <c r="F107" s="22">
        <f t="shared" si="28"/>
        <v>13762.860000000015</v>
      </c>
      <c r="G107" s="22">
        <v>368262.18</v>
      </c>
      <c r="H107" s="22">
        <v>447152</v>
      </c>
      <c r="I107" s="22">
        <f t="shared" si="29"/>
        <v>78889.82</v>
      </c>
      <c r="J107" s="22">
        <v>571824.4099999999</v>
      </c>
      <c r="K107" s="22">
        <v>655660</v>
      </c>
      <c r="L107" s="22">
        <f t="shared" si="30"/>
        <v>83835.59000000008</v>
      </c>
      <c r="M107" s="22">
        <v>785651.58</v>
      </c>
      <c r="N107" s="22">
        <v>877092</v>
      </c>
      <c r="O107" s="22">
        <f t="shared" si="31"/>
        <v>91440.42000000004</v>
      </c>
      <c r="P107" s="22">
        <v>877092</v>
      </c>
      <c r="Q107" s="38">
        <f t="shared" si="32"/>
        <v>-91440.42000000004</v>
      </c>
      <c r="R107" s="55">
        <v>736520</v>
      </c>
      <c r="U107" s="24"/>
    </row>
    <row r="108" spans="1:21" ht="12">
      <c r="A108" s="23">
        <v>5182</v>
      </c>
      <c r="B108" s="23">
        <v>5182</v>
      </c>
      <c r="C108" s="3" t="s">
        <v>97</v>
      </c>
      <c r="D108" s="22">
        <v>30822.78</v>
      </c>
      <c r="E108" s="22">
        <v>32767</v>
      </c>
      <c r="F108" s="22">
        <f t="shared" si="28"/>
        <v>1944.2200000000012</v>
      </c>
      <c r="G108" s="22">
        <v>51925.009999999995</v>
      </c>
      <c r="H108" s="22">
        <v>66534</v>
      </c>
      <c r="I108" s="22">
        <f t="shared" si="29"/>
        <v>14608.990000000005</v>
      </c>
      <c r="J108" s="22">
        <v>80627.30000000002</v>
      </c>
      <c r="K108" s="22">
        <v>97301</v>
      </c>
      <c r="L108" s="22">
        <f t="shared" si="30"/>
        <v>16673.699999999983</v>
      </c>
      <c r="M108" s="22">
        <v>110776.94</v>
      </c>
      <c r="N108" s="22">
        <v>131068</v>
      </c>
      <c r="O108" s="22">
        <f t="shared" si="31"/>
        <v>20291.059999999998</v>
      </c>
      <c r="P108" s="22">
        <v>131068</v>
      </c>
      <c r="Q108" s="38">
        <f t="shared" si="32"/>
        <v>-20291.059999999998</v>
      </c>
      <c r="R108" s="55">
        <v>103849.42</v>
      </c>
      <c r="U108" s="24"/>
    </row>
    <row r="109" spans="1:21" ht="12">
      <c r="A109" s="23">
        <v>5210</v>
      </c>
      <c r="B109" s="23">
        <v>5210</v>
      </c>
      <c r="C109" s="3" t="s">
        <v>98</v>
      </c>
      <c r="D109" s="22">
        <v>2196</v>
      </c>
      <c r="E109" s="22">
        <v>2000</v>
      </c>
      <c r="F109" s="22">
        <f t="shared" si="28"/>
        <v>-196</v>
      </c>
      <c r="G109" s="22">
        <v>4392</v>
      </c>
      <c r="H109" s="22">
        <v>4000</v>
      </c>
      <c r="I109" s="22">
        <f t="shared" si="29"/>
        <v>-392</v>
      </c>
      <c r="J109" s="22">
        <v>6954</v>
      </c>
      <c r="K109" s="22">
        <v>7000</v>
      </c>
      <c r="L109" s="22">
        <f t="shared" si="30"/>
        <v>46</v>
      </c>
      <c r="M109" s="22">
        <v>10248</v>
      </c>
      <c r="N109" s="22">
        <v>9000</v>
      </c>
      <c r="O109" s="22">
        <f t="shared" si="31"/>
        <v>-1248</v>
      </c>
      <c r="P109" s="22">
        <v>9000</v>
      </c>
      <c r="Q109" s="38">
        <f t="shared" si="32"/>
        <v>1248</v>
      </c>
      <c r="R109" s="55">
        <v>8784</v>
      </c>
      <c r="U109" s="24"/>
    </row>
    <row r="110" spans="1:21" ht="12">
      <c r="A110" s="23">
        <v>5230</v>
      </c>
      <c r="B110" s="23">
        <v>5230</v>
      </c>
      <c r="C110" s="3" t="s">
        <v>32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>
        <f t="shared" si="32"/>
        <v>0</v>
      </c>
      <c r="R110" s="55">
        <v>0</v>
      </c>
      <c r="U110" s="24"/>
    </row>
    <row r="111" spans="1:21" ht="12">
      <c r="A111" s="23">
        <v>5231</v>
      </c>
      <c r="B111" s="23">
        <v>5231</v>
      </c>
      <c r="C111" s="3" t="s">
        <v>33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>
        <f t="shared" si="32"/>
        <v>0</v>
      </c>
      <c r="R111" s="55">
        <v>0</v>
      </c>
      <c r="U111" s="24"/>
    </row>
    <row r="112" spans="1:21" ht="12">
      <c r="A112" s="23">
        <v>5250</v>
      </c>
      <c r="B112" s="23">
        <v>5250</v>
      </c>
      <c r="C112" s="3" t="s">
        <v>99</v>
      </c>
      <c r="D112" s="22">
        <v>0</v>
      </c>
      <c r="E112" s="22">
        <v>0</v>
      </c>
      <c r="F112" s="22">
        <f t="shared" si="28"/>
        <v>0</v>
      </c>
      <c r="G112" s="22">
        <v>32946</v>
      </c>
      <c r="H112" s="22">
        <v>0</v>
      </c>
      <c r="I112" s="22">
        <f t="shared" si="29"/>
        <v>-32946</v>
      </c>
      <c r="J112" s="22">
        <v>32946</v>
      </c>
      <c r="K112" s="22">
        <v>0</v>
      </c>
      <c r="L112" s="22">
        <f t="shared" si="30"/>
        <v>-32946</v>
      </c>
      <c r="M112" s="22">
        <v>93935</v>
      </c>
      <c r="N112" s="22">
        <v>15000</v>
      </c>
      <c r="O112" s="22">
        <f t="shared" si="31"/>
        <v>-78935</v>
      </c>
      <c r="P112" s="22">
        <v>15000</v>
      </c>
      <c r="Q112" s="38">
        <f t="shared" si="32"/>
        <v>78935</v>
      </c>
      <c r="R112" s="55">
        <v>125507</v>
      </c>
      <c r="U112" s="24"/>
    </row>
    <row r="113" spans="1:21" ht="12">
      <c r="A113" s="23">
        <v>5290</v>
      </c>
      <c r="B113" s="23">
        <v>5290</v>
      </c>
      <c r="C113" s="3" t="s">
        <v>100</v>
      </c>
      <c r="D113" s="22">
        <v>-2196</v>
      </c>
      <c r="E113" s="22">
        <v>0</v>
      </c>
      <c r="F113" s="22">
        <f t="shared" si="28"/>
        <v>2196</v>
      </c>
      <c r="G113" s="22">
        <v>-37338</v>
      </c>
      <c r="H113" s="22">
        <v>0</v>
      </c>
      <c r="I113" s="22">
        <f t="shared" si="29"/>
        <v>37338</v>
      </c>
      <c r="J113" s="22">
        <v>-39900</v>
      </c>
      <c r="K113" s="22">
        <v>0</v>
      </c>
      <c r="L113" s="22">
        <f t="shared" si="30"/>
        <v>39900</v>
      </c>
      <c r="M113" s="22">
        <v>-104183</v>
      </c>
      <c r="N113" s="22">
        <v>0</v>
      </c>
      <c r="O113" s="22">
        <f t="shared" si="31"/>
        <v>104183</v>
      </c>
      <c r="P113" s="22">
        <v>0</v>
      </c>
      <c r="Q113" s="38">
        <f t="shared" si="32"/>
        <v>-104183</v>
      </c>
      <c r="R113" s="55">
        <v>-134291</v>
      </c>
      <c r="U113" s="24"/>
    </row>
    <row r="114" spans="1:21" ht="12">
      <c r="A114" s="23">
        <v>5330</v>
      </c>
      <c r="B114" s="23">
        <v>5330</v>
      </c>
      <c r="C114" s="3" t="s">
        <v>101</v>
      </c>
      <c r="D114" s="22">
        <v>0</v>
      </c>
      <c r="E114" s="22">
        <v>0</v>
      </c>
      <c r="F114" s="22">
        <f t="shared" si="28"/>
        <v>0</v>
      </c>
      <c r="G114" s="22">
        <v>0</v>
      </c>
      <c r="H114" s="22">
        <v>0</v>
      </c>
      <c r="I114" s="22">
        <f t="shared" si="29"/>
        <v>0</v>
      </c>
      <c r="J114" s="22">
        <v>0</v>
      </c>
      <c r="K114" s="22">
        <v>0</v>
      </c>
      <c r="L114" s="22">
        <f t="shared" si="30"/>
        <v>0</v>
      </c>
      <c r="M114" s="22">
        <v>0</v>
      </c>
      <c r="N114" s="22">
        <v>0</v>
      </c>
      <c r="O114" s="22">
        <f t="shared" si="31"/>
        <v>0</v>
      </c>
      <c r="P114" s="22">
        <v>0</v>
      </c>
      <c r="Q114" s="38">
        <f t="shared" si="32"/>
        <v>0</v>
      </c>
      <c r="R114" s="55">
        <v>0</v>
      </c>
      <c r="U114" s="24"/>
    </row>
    <row r="115" spans="1:21" ht="12">
      <c r="A115" s="23">
        <v>5400</v>
      </c>
      <c r="B115" s="23">
        <v>5400</v>
      </c>
      <c r="C115" s="3" t="s">
        <v>102</v>
      </c>
      <c r="D115" s="22">
        <v>300087.60000000003</v>
      </c>
      <c r="E115" s="22">
        <v>243683</v>
      </c>
      <c r="F115" s="22">
        <f t="shared" si="28"/>
        <v>-56404.600000000035</v>
      </c>
      <c r="G115" s="22">
        <v>548437.4199999999</v>
      </c>
      <c r="H115" s="22">
        <v>487366</v>
      </c>
      <c r="I115" s="22">
        <f t="shared" si="29"/>
        <v>-61071.419999999925</v>
      </c>
      <c r="J115" s="22">
        <v>823819.12</v>
      </c>
      <c r="K115" s="22">
        <v>731049</v>
      </c>
      <c r="L115" s="22">
        <f t="shared" si="30"/>
        <v>-92770.12</v>
      </c>
      <c r="M115" s="22">
        <v>1157423.24</v>
      </c>
      <c r="N115" s="22">
        <v>974730</v>
      </c>
      <c r="O115" s="22">
        <f t="shared" si="31"/>
        <v>-182693.24</v>
      </c>
      <c r="P115" s="22">
        <v>974730</v>
      </c>
      <c r="Q115" s="38">
        <f t="shared" si="32"/>
        <v>182693.24</v>
      </c>
      <c r="R115" s="55">
        <v>1038707.06</v>
      </c>
      <c r="U115" s="24"/>
    </row>
    <row r="116" spans="1:21" ht="12">
      <c r="A116" s="23">
        <v>5401</v>
      </c>
      <c r="B116" s="23">
        <v>5401</v>
      </c>
      <c r="C116" s="3" t="s">
        <v>180</v>
      </c>
      <c r="D116" s="22">
        <v>0</v>
      </c>
      <c r="E116" s="22">
        <v>0</v>
      </c>
      <c r="F116" s="22">
        <f>+E116-D116</f>
        <v>0</v>
      </c>
      <c r="G116" s="22">
        <v>0</v>
      </c>
      <c r="H116" s="22">
        <v>0</v>
      </c>
      <c r="I116" s="22">
        <f t="shared" si="29"/>
        <v>0</v>
      </c>
      <c r="J116" s="22">
        <v>0</v>
      </c>
      <c r="K116" s="22">
        <v>0</v>
      </c>
      <c r="L116" s="22">
        <f t="shared" si="30"/>
        <v>0</v>
      </c>
      <c r="M116" s="22">
        <v>0</v>
      </c>
      <c r="N116" s="22">
        <v>0</v>
      </c>
      <c r="O116" s="22">
        <f t="shared" si="31"/>
        <v>0</v>
      </c>
      <c r="P116" s="22">
        <v>0</v>
      </c>
      <c r="Q116" s="38">
        <f>SUM(M116-P116)</f>
        <v>0</v>
      </c>
      <c r="R116" s="55">
        <v>0</v>
      </c>
      <c r="U116" s="24"/>
    </row>
    <row r="117" spans="1:21" ht="12">
      <c r="A117" s="23">
        <v>5425</v>
      </c>
      <c r="B117" s="23">
        <v>5425</v>
      </c>
      <c r="C117" s="3" t="s">
        <v>103</v>
      </c>
      <c r="D117" s="22">
        <v>32945.78</v>
      </c>
      <c r="E117" s="22">
        <v>15000</v>
      </c>
      <c r="F117" s="22">
        <f t="shared" si="28"/>
        <v>-17945.78</v>
      </c>
      <c r="G117" s="22">
        <v>62296.42</v>
      </c>
      <c r="H117" s="22">
        <v>30000</v>
      </c>
      <c r="I117" s="22">
        <f t="shared" si="29"/>
        <v>-32296.42</v>
      </c>
      <c r="J117" s="22">
        <v>93934.93</v>
      </c>
      <c r="K117" s="22">
        <v>45000</v>
      </c>
      <c r="L117" s="22">
        <f t="shared" si="30"/>
        <v>-48934.92999999999</v>
      </c>
      <c r="M117" s="22">
        <v>93934.93000000001</v>
      </c>
      <c r="N117" s="22">
        <v>190000</v>
      </c>
      <c r="O117" s="22">
        <f t="shared" si="31"/>
        <v>96065.06999999999</v>
      </c>
      <c r="P117" s="22">
        <v>190000</v>
      </c>
      <c r="Q117" s="38">
        <f t="shared" si="32"/>
        <v>-96065.06999999999</v>
      </c>
      <c r="R117" s="55">
        <v>125506.98</v>
      </c>
      <c r="U117" s="24"/>
    </row>
    <row r="118" spans="1:21" ht="12">
      <c r="A118" s="23">
        <v>5800</v>
      </c>
      <c r="B118" s="23">
        <v>5800</v>
      </c>
      <c r="C118" s="3" t="s">
        <v>34</v>
      </c>
      <c r="D118" s="22">
        <v>0</v>
      </c>
      <c r="E118" s="22">
        <v>0</v>
      </c>
      <c r="F118" s="22">
        <f t="shared" si="28"/>
        <v>0</v>
      </c>
      <c r="G118" s="22">
        <v>-5525</v>
      </c>
      <c r="H118" s="22">
        <v>0</v>
      </c>
      <c r="I118" s="22">
        <f t="shared" si="29"/>
        <v>5525</v>
      </c>
      <c r="J118" s="22">
        <v>-5525</v>
      </c>
      <c r="K118" s="22">
        <v>0</v>
      </c>
      <c r="L118" s="22">
        <f t="shared" si="30"/>
        <v>5525</v>
      </c>
      <c r="M118" s="22">
        <v>-5525</v>
      </c>
      <c r="N118" s="22">
        <v>0</v>
      </c>
      <c r="O118" s="22">
        <f t="shared" si="31"/>
        <v>5525</v>
      </c>
      <c r="P118" s="22">
        <v>0</v>
      </c>
      <c r="Q118" s="38">
        <f t="shared" si="32"/>
        <v>-5525</v>
      </c>
      <c r="R118" s="55">
        <v>0</v>
      </c>
      <c r="U118" s="24"/>
    </row>
    <row r="119" spans="1:21" ht="12">
      <c r="A119" s="23">
        <v>5910</v>
      </c>
      <c r="B119" s="23">
        <v>5910</v>
      </c>
      <c r="C119" s="3" t="s">
        <v>168</v>
      </c>
      <c r="D119" s="22">
        <v>3082.09</v>
      </c>
      <c r="E119" s="22">
        <v>2500</v>
      </c>
      <c r="F119" s="22">
        <f>+E119-D119</f>
        <v>-582.0900000000001</v>
      </c>
      <c r="G119" s="22">
        <v>6717.06</v>
      </c>
      <c r="H119" s="22">
        <v>5000</v>
      </c>
      <c r="I119" s="22">
        <f t="shared" si="29"/>
        <v>-1717.0600000000004</v>
      </c>
      <c r="J119" s="22">
        <v>11046.79</v>
      </c>
      <c r="K119" s="22">
        <v>7500</v>
      </c>
      <c r="L119" s="22">
        <f t="shared" si="30"/>
        <v>-3546.790000000001</v>
      </c>
      <c r="M119" s="22">
        <v>13832.689999999999</v>
      </c>
      <c r="N119" s="22">
        <v>10000</v>
      </c>
      <c r="O119" s="22">
        <f t="shared" si="31"/>
        <v>-3832.6899999999987</v>
      </c>
      <c r="P119" s="22">
        <v>10000</v>
      </c>
      <c r="Q119" s="38">
        <f>SUM(M119-P119)</f>
        <v>3832.6899999999987</v>
      </c>
      <c r="R119" s="55">
        <v>4159.09</v>
      </c>
      <c r="U119" s="24"/>
    </row>
    <row r="120" spans="1:21" ht="12">
      <c r="A120" s="23">
        <v>5950</v>
      </c>
      <c r="B120" s="23">
        <v>5950</v>
      </c>
      <c r="C120" s="36" t="s">
        <v>104</v>
      </c>
      <c r="D120" s="22">
        <v>0</v>
      </c>
      <c r="E120" s="22">
        <v>15000</v>
      </c>
      <c r="F120" s="22">
        <f t="shared" si="28"/>
        <v>15000</v>
      </c>
      <c r="G120" s="22">
        <v>0</v>
      </c>
      <c r="H120" s="22">
        <v>20000</v>
      </c>
      <c r="I120" s="22">
        <f t="shared" si="29"/>
        <v>20000</v>
      </c>
      <c r="J120" s="22">
        <v>0</v>
      </c>
      <c r="K120" s="22">
        <v>25000</v>
      </c>
      <c r="L120" s="22">
        <f t="shared" si="30"/>
        <v>25000</v>
      </c>
      <c r="M120" s="22">
        <v>0</v>
      </c>
      <c r="N120" s="22">
        <v>25000</v>
      </c>
      <c r="O120" s="22">
        <f t="shared" si="31"/>
        <v>25000</v>
      </c>
      <c r="P120" s="22">
        <v>25000</v>
      </c>
      <c r="Q120" s="38">
        <f t="shared" si="32"/>
        <v>-25000</v>
      </c>
      <c r="R120" s="55">
        <v>0</v>
      </c>
      <c r="U120" s="24"/>
    </row>
    <row r="121" spans="1:21" ht="12">
      <c r="A121" s="23">
        <v>5990</v>
      </c>
      <c r="B121" s="23">
        <v>5990</v>
      </c>
      <c r="C121" s="3" t="s">
        <v>105</v>
      </c>
      <c r="D121" s="22">
        <v>30000</v>
      </c>
      <c r="E121" s="22">
        <v>0</v>
      </c>
      <c r="F121" s="22">
        <f t="shared" si="28"/>
        <v>-30000</v>
      </c>
      <c r="G121" s="22">
        <v>30000</v>
      </c>
      <c r="H121" s="22">
        <v>0</v>
      </c>
      <c r="I121" s="22">
        <f t="shared" si="29"/>
        <v>-30000</v>
      </c>
      <c r="J121" s="22">
        <v>30000</v>
      </c>
      <c r="K121" s="22">
        <v>0</v>
      </c>
      <c r="L121" s="22">
        <f t="shared" si="30"/>
        <v>-30000</v>
      </c>
      <c r="M121" s="22">
        <v>30940.66</v>
      </c>
      <c r="N121" s="22">
        <v>0</v>
      </c>
      <c r="O121" s="22">
        <f t="shared" si="31"/>
        <v>-30940.66</v>
      </c>
      <c r="P121" s="22">
        <v>0</v>
      </c>
      <c r="Q121" s="38">
        <f>SUM(M121-P121)</f>
        <v>30940.66</v>
      </c>
      <c r="R121" s="55">
        <v>1301</v>
      </c>
      <c r="U121" s="24"/>
    </row>
    <row r="122" spans="1:21" ht="12">
      <c r="A122" s="23">
        <v>7100</v>
      </c>
      <c r="B122" s="23">
        <v>7100</v>
      </c>
      <c r="C122" s="3" t="s">
        <v>127</v>
      </c>
      <c r="D122" s="22">
        <v>30395.5</v>
      </c>
      <c r="E122" s="22">
        <v>25000</v>
      </c>
      <c r="F122" s="22">
        <f t="shared" si="28"/>
        <v>-5395.5</v>
      </c>
      <c r="G122" s="22">
        <v>89553.19</v>
      </c>
      <c r="H122" s="22">
        <v>50000</v>
      </c>
      <c r="I122" s="22">
        <f t="shared" si="29"/>
        <v>-39553.19</v>
      </c>
      <c r="J122" s="22">
        <v>134882.71</v>
      </c>
      <c r="K122" s="22">
        <v>75000</v>
      </c>
      <c r="L122" s="22">
        <f t="shared" si="30"/>
        <v>-59882.70999999999</v>
      </c>
      <c r="M122" s="22">
        <v>154680.65</v>
      </c>
      <c r="N122" s="22">
        <v>80000</v>
      </c>
      <c r="O122" s="22">
        <f t="shared" si="31"/>
        <v>-74680.65</v>
      </c>
      <c r="P122" s="22">
        <v>80000</v>
      </c>
      <c r="Q122" s="38">
        <f t="shared" si="32"/>
        <v>74680.65</v>
      </c>
      <c r="R122" s="55">
        <v>140193.36</v>
      </c>
      <c r="U122" s="24"/>
    </row>
    <row r="123" spans="1:21" ht="12.75">
      <c r="A123" s="19"/>
      <c r="B123" s="19"/>
      <c r="C123" s="14" t="s">
        <v>8</v>
      </c>
      <c r="D123" s="15">
        <f>SUM(D95:D122)</f>
        <v>3009297.69</v>
      </c>
      <c r="E123" s="15">
        <f>SUM(E95:E122)</f>
        <v>3143077</v>
      </c>
      <c r="F123" s="15">
        <f>SUM(F95:F122)</f>
        <v>133779.30999999994</v>
      </c>
      <c r="G123" s="15">
        <f aca="true" t="shared" si="33" ref="G123:O123">SUM(G95:G122)</f>
        <v>5214917.6</v>
      </c>
      <c r="H123" s="15">
        <f t="shared" si="33"/>
        <v>6059261</v>
      </c>
      <c r="I123" s="15">
        <f t="shared" si="33"/>
        <v>844343.4000000001</v>
      </c>
      <c r="J123" s="15">
        <f t="shared" si="33"/>
        <v>8138397.24</v>
      </c>
      <c r="K123" s="15">
        <f t="shared" si="33"/>
        <v>8907932</v>
      </c>
      <c r="L123" s="15">
        <f t="shared" si="33"/>
        <v>769534.7599999995</v>
      </c>
      <c r="M123" s="15">
        <f t="shared" si="33"/>
        <v>11388372.129999997</v>
      </c>
      <c r="N123" s="15">
        <f t="shared" si="33"/>
        <v>12228702</v>
      </c>
      <c r="O123" s="15">
        <f t="shared" si="33"/>
        <v>840329.8700000002</v>
      </c>
      <c r="P123" s="15">
        <f>SUM(P95:P122)</f>
        <v>12228702</v>
      </c>
      <c r="Q123" s="39">
        <f t="shared" si="32"/>
        <v>-840329.8700000029</v>
      </c>
      <c r="R123" s="56">
        <f>SUM(R95:R122)</f>
        <v>9901435.96</v>
      </c>
      <c r="U123" s="24"/>
    </row>
    <row r="124" spans="1:21" ht="12">
      <c r="A124" s="23"/>
      <c r="B124" s="23"/>
      <c r="C124" s="3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38"/>
      <c r="R124" s="55"/>
      <c r="U124" s="24"/>
    </row>
    <row r="125" spans="1:21" ht="12">
      <c r="A125" s="23">
        <v>4120</v>
      </c>
      <c r="B125" s="23">
        <v>4120</v>
      </c>
      <c r="C125" s="3" t="s">
        <v>84</v>
      </c>
      <c r="D125" s="22">
        <v>0</v>
      </c>
      <c r="E125" s="22">
        <v>20000</v>
      </c>
      <c r="F125" s="22">
        <f aca="true" t="shared" si="34" ref="F125:F166">+E125-D125</f>
        <v>20000</v>
      </c>
      <c r="G125" s="22">
        <v>0</v>
      </c>
      <c r="H125" s="22">
        <v>45000</v>
      </c>
      <c r="I125" s="22">
        <f aca="true" t="shared" si="35" ref="I125:I166">+H125-G125</f>
        <v>45000</v>
      </c>
      <c r="J125" s="22">
        <v>0</v>
      </c>
      <c r="K125" s="22">
        <v>65000</v>
      </c>
      <c r="L125" s="22">
        <f aca="true" t="shared" si="36" ref="L125:L166">+K125-J125</f>
        <v>65000</v>
      </c>
      <c r="M125" s="22">
        <v>54760.13</v>
      </c>
      <c r="N125" s="22">
        <v>85000</v>
      </c>
      <c r="O125" s="22">
        <f aca="true" t="shared" si="37" ref="O125:O166">+N125-M125</f>
        <v>30239.870000000003</v>
      </c>
      <c r="P125" s="22">
        <v>85000</v>
      </c>
      <c r="Q125" s="38">
        <f aca="true" t="shared" si="38" ref="Q125:Q166">SUM(M125-P125)</f>
        <v>-30239.870000000003</v>
      </c>
      <c r="R125" s="55">
        <v>16799.379999999997</v>
      </c>
      <c r="U125" s="24"/>
    </row>
    <row r="126" spans="1:21" ht="12">
      <c r="A126" s="23">
        <v>6320</v>
      </c>
      <c r="B126" s="23">
        <v>6320</v>
      </c>
      <c r="C126" s="3" t="s">
        <v>106</v>
      </c>
      <c r="D126" s="22">
        <v>33635.24</v>
      </c>
      <c r="E126" s="22">
        <v>35000</v>
      </c>
      <c r="F126" s="22">
        <f t="shared" si="34"/>
        <v>1364.760000000002</v>
      </c>
      <c r="G126" s="22">
        <v>33635.24</v>
      </c>
      <c r="H126" s="22">
        <v>45000</v>
      </c>
      <c r="I126" s="22">
        <f t="shared" si="35"/>
        <v>11364.760000000002</v>
      </c>
      <c r="J126" s="22">
        <v>70344.7</v>
      </c>
      <c r="K126" s="22">
        <v>65000</v>
      </c>
      <c r="L126" s="22">
        <f t="shared" si="36"/>
        <v>-5344.699999999997</v>
      </c>
      <c r="M126" s="22">
        <v>118350.16</v>
      </c>
      <c r="N126" s="22">
        <v>75000</v>
      </c>
      <c r="O126" s="22">
        <f t="shared" si="37"/>
        <v>-43350.16</v>
      </c>
      <c r="P126" s="22">
        <v>75000</v>
      </c>
      <c r="Q126" s="38">
        <f>SUM(M126-P126)</f>
        <v>43350.16</v>
      </c>
      <c r="R126" s="55">
        <v>52556.14</v>
      </c>
      <c r="U126" s="24"/>
    </row>
    <row r="127" spans="1:21" ht="12">
      <c r="A127" s="23">
        <v>6340</v>
      </c>
      <c r="B127" s="23">
        <v>6340</v>
      </c>
      <c r="C127" s="3" t="s">
        <v>107</v>
      </c>
      <c r="D127" s="22">
        <v>126309.06</v>
      </c>
      <c r="E127" s="22">
        <v>100000</v>
      </c>
      <c r="F127" s="22">
        <f t="shared" si="34"/>
        <v>-26309.059999999998</v>
      </c>
      <c r="G127" s="22">
        <v>207057.85</v>
      </c>
      <c r="H127" s="22">
        <v>150000</v>
      </c>
      <c r="I127" s="22">
        <f t="shared" si="35"/>
        <v>-57057.850000000006</v>
      </c>
      <c r="J127" s="22">
        <v>302835.22000000003</v>
      </c>
      <c r="K127" s="22">
        <v>175000</v>
      </c>
      <c r="L127" s="22">
        <f t="shared" si="36"/>
        <v>-127835.22000000003</v>
      </c>
      <c r="M127" s="22">
        <v>969769.74</v>
      </c>
      <c r="N127" s="22">
        <v>620000</v>
      </c>
      <c r="O127" s="22">
        <f t="shared" si="37"/>
        <v>-349769.74</v>
      </c>
      <c r="P127" s="22">
        <v>620000</v>
      </c>
      <c r="Q127" s="38">
        <f t="shared" si="38"/>
        <v>349769.74</v>
      </c>
      <c r="R127" s="55">
        <v>193666.54</v>
      </c>
      <c r="U127" s="24"/>
    </row>
    <row r="128" spans="1:21" ht="12">
      <c r="A128" s="23">
        <v>6360</v>
      </c>
      <c r="B128" s="23">
        <v>6360</v>
      </c>
      <c r="C128" s="3" t="s">
        <v>174</v>
      </c>
      <c r="D128" s="22">
        <v>0</v>
      </c>
      <c r="E128" s="22">
        <v>0</v>
      </c>
      <c r="F128" s="22">
        <f>+E128-D128</f>
        <v>0</v>
      </c>
      <c r="G128" s="22">
        <v>0</v>
      </c>
      <c r="H128" s="22">
        <v>0</v>
      </c>
      <c r="I128" s="22">
        <f t="shared" si="35"/>
        <v>0</v>
      </c>
      <c r="J128" s="22">
        <v>0</v>
      </c>
      <c r="K128" s="22">
        <v>0</v>
      </c>
      <c r="L128" s="22">
        <f t="shared" si="36"/>
        <v>0</v>
      </c>
      <c r="M128" s="22">
        <v>0</v>
      </c>
      <c r="N128" s="22">
        <v>0</v>
      </c>
      <c r="O128" s="22">
        <f t="shared" si="37"/>
        <v>0</v>
      </c>
      <c r="P128" s="22">
        <v>0</v>
      </c>
      <c r="Q128" s="38">
        <f>SUM(M128-P128)</f>
        <v>0</v>
      </c>
      <c r="R128" s="55">
        <v>0</v>
      </c>
      <c r="U128" s="24"/>
    </row>
    <row r="129" spans="1:21" ht="12">
      <c r="A129" s="23">
        <v>6400</v>
      </c>
      <c r="B129" s="23">
        <v>6400</v>
      </c>
      <c r="C129" s="3" t="s">
        <v>177</v>
      </c>
      <c r="D129" s="22">
        <v>0</v>
      </c>
      <c r="E129" s="22">
        <v>0</v>
      </c>
      <c r="F129" s="22">
        <f>+E129-D129</f>
        <v>0</v>
      </c>
      <c r="G129" s="22">
        <v>0</v>
      </c>
      <c r="H129" s="22">
        <v>0</v>
      </c>
      <c r="I129" s="22">
        <f t="shared" si="35"/>
        <v>0</v>
      </c>
      <c r="J129" s="22">
        <v>0</v>
      </c>
      <c r="K129" s="22">
        <v>0</v>
      </c>
      <c r="L129" s="22">
        <f t="shared" si="36"/>
        <v>0</v>
      </c>
      <c r="M129" s="22">
        <v>0</v>
      </c>
      <c r="N129" s="22">
        <v>0</v>
      </c>
      <c r="O129" s="22">
        <f t="shared" si="37"/>
        <v>0</v>
      </c>
      <c r="P129" s="22">
        <v>0</v>
      </c>
      <c r="Q129" s="38">
        <f>SUM(M129-P129)</f>
        <v>0</v>
      </c>
      <c r="R129" s="55">
        <v>0</v>
      </c>
      <c r="U129" s="24"/>
    </row>
    <row r="130" spans="1:21" ht="12">
      <c r="A130" s="23">
        <v>6420</v>
      </c>
      <c r="B130" s="23">
        <v>6420</v>
      </c>
      <c r="C130" s="3" t="s">
        <v>108</v>
      </c>
      <c r="D130" s="22">
        <v>56082.259999999995</v>
      </c>
      <c r="E130" s="22">
        <v>21500</v>
      </c>
      <c r="F130" s="22">
        <f t="shared" si="34"/>
        <v>-34582.259999999995</v>
      </c>
      <c r="G130" s="22">
        <v>62279.759999999995</v>
      </c>
      <c r="H130" s="22">
        <v>42000</v>
      </c>
      <c r="I130" s="22">
        <f t="shared" si="35"/>
        <v>-20279.759999999995</v>
      </c>
      <c r="J130" s="22">
        <v>102529.51000000001</v>
      </c>
      <c r="K130" s="22">
        <v>62500</v>
      </c>
      <c r="L130" s="22">
        <f t="shared" si="36"/>
        <v>-40029.51000000001</v>
      </c>
      <c r="M130" s="22">
        <v>111282.86</v>
      </c>
      <c r="N130" s="22">
        <v>83000</v>
      </c>
      <c r="O130" s="22">
        <f t="shared" si="37"/>
        <v>-28282.86</v>
      </c>
      <c r="P130" s="22">
        <v>83000</v>
      </c>
      <c r="Q130" s="38">
        <f t="shared" si="38"/>
        <v>28282.86</v>
      </c>
      <c r="R130" s="55">
        <v>110528.68</v>
      </c>
      <c r="U130" s="24"/>
    </row>
    <row r="131" spans="1:21" ht="12">
      <c r="A131" s="23">
        <v>6430</v>
      </c>
      <c r="B131" s="23">
        <v>6430</v>
      </c>
      <c r="C131" s="3" t="s">
        <v>165</v>
      </c>
      <c r="D131" s="22">
        <v>0</v>
      </c>
      <c r="E131" s="22">
        <v>0</v>
      </c>
      <c r="F131" s="22">
        <f>+E131-D131</f>
        <v>0</v>
      </c>
      <c r="G131" s="22">
        <v>0</v>
      </c>
      <c r="H131" s="22">
        <v>0</v>
      </c>
      <c r="I131" s="22">
        <f t="shared" si="35"/>
        <v>0</v>
      </c>
      <c r="J131" s="22">
        <v>0</v>
      </c>
      <c r="K131" s="22">
        <v>0</v>
      </c>
      <c r="L131" s="22">
        <f t="shared" si="36"/>
        <v>0</v>
      </c>
      <c r="M131" s="22">
        <v>0</v>
      </c>
      <c r="N131" s="22">
        <v>0</v>
      </c>
      <c r="O131" s="22">
        <f t="shared" si="37"/>
        <v>0</v>
      </c>
      <c r="P131" s="22">
        <v>0</v>
      </c>
      <c r="Q131" s="38">
        <f>SUM(M131-P131)</f>
        <v>0</v>
      </c>
      <c r="R131" s="55">
        <v>0</v>
      </c>
      <c r="U131" s="24"/>
    </row>
    <row r="132" spans="1:21" ht="12">
      <c r="A132" s="23">
        <v>6500</v>
      </c>
      <c r="B132" s="23">
        <v>6500</v>
      </c>
      <c r="C132" s="3" t="s">
        <v>109</v>
      </c>
      <c r="D132" s="22">
        <v>139175</v>
      </c>
      <c r="E132" s="22">
        <v>58750</v>
      </c>
      <c r="F132" s="22">
        <f t="shared" si="34"/>
        <v>-80425</v>
      </c>
      <c r="G132" s="22">
        <v>176891.48</v>
      </c>
      <c r="H132" s="22">
        <v>67500</v>
      </c>
      <c r="I132" s="22">
        <f t="shared" si="35"/>
        <v>-109391.48000000001</v>
      </c>
      <c r="J132" s="22">
        <v>289049.97</v>
      </c>
      <c r="K132" s="22">
        <v>101250</v>
      </c>
      <c r="L132" s="22">
        <f t="shared" si="36"/>
        <v>-187799.96999999997</v>
      </c>
      <c r="M132" s="22">
        <v>333245.66</v>
      </c>
      <c r="N132" s="22">
        <v>137500</v>
      </c>
      <c r="O132" s="22">
        <f t="shared" si="37"/>
        <v>-195745.65999999997</v>
      </c>
      <c r="P132" s="22">
        <v>137500</v>
      </c>
      <c r="Q132" s="38">
        <f t="shared" si="38"/>
        <v>195745.65999999997</v>
      </c>
      <c r="R132" s="55">
        <v>262640.16000000003</v>
      </c>
      <c r="U132" s="24"/>
    </row>
    <row r="133" spans="1:21" ht="12">
      <c r="A133" s="23">
        <v>6600</v>
      </c>
      <c r="B133" s="23">
        <v>6600</v>
      </c>
      <c r="C133" s="3" t="s">
        <v>112</v>
      </c>
      <c r="D133" s="22">
        <v>0</v>
      </c>
      <c r="E133" s="22">
        <v>10000</v>
      </c>
      <c r="F133" s="22">
        <f t="shared" si="34"/>
        <v>10000</v>
      </c>
      <c r="G133" s="22">
        <v>0</v>
      </c>
      <c r="H133" s="22">
        <v>20000</v>
      </c>
      <c r="I133" s="22">
        <f t="shared" si="35"/>
        <v>20000</v>
      </c>
      <c r="J133" s="22">
        <v>0</v>
      </c>
      <c r="K133" s="22">
        <v>30000</v>
      </c>
      <c r="L133" s="22">
        <f t="shared" si="36"/>
        <v>30000</v>
      </c>
      <c r="M133" s="22">
        <v>0</v>
      </c>
      <c r="N133" s="22">
        <v>40000</v>
      </c>
      <c r="O133" s="22">
        <f t="shared" si="37"/>
        <v>40000</v>
      </c>
      <c r="P133" s="22">
        <v>40000</v>
      </c>
      <c r="Q133" s="38">
        <f t="shared" si="38"/>
        <v>-40000</v>
      </c>
      <c r="R133" s="55">
        <v>650000</v>
      </c>
      <c r="U133" s="24"/>
    </row>
    <row r="134" spans="1:21" ht="12">
      <c r="A134" s="23">
        <v>6610</v>
      </c>
      <c r="B134" s="23">
        <v>6610</v>
      </c>
      <c r="C134" s="3" t="s">
        <v>163</v>
      </c>
      <c r="D134" s="22">
        <v>0</v>
      </c>
      <c r="E134" s="22">
        <v>0</v>
      </c>
      <c r="F134" s="22">
        <f t="shared" si="34"/>
        <v>0</v>
      </c>
      <c r="G134" s="22">
        <v>0</v>
      </c>
      <c r="H134" s="22">
        <v>0</v>
      </c>
      <c r="I134" s="22">
        <f t="shared" si="35"/>
        <v>0</v>
      </c>
      <c r="J134" s="22">
        <v>0</v>
      </c>
      <c r="K134" s="22">
        <v>0</v>
      </c>
      <c r="L134" s="22">
        <f t="shared" si="36"/>
        <v>0</v>
      </c>
      <c r="M134" s="22">
        <v>0</v>
      </c>
      <c r="N134" s="22">
        <v>0</v>
      </c>
      <c r="O134" s="22">
        <f t="shared" si="37"/>
        <v>0</v>
      </c>
      <c r="P134" s="22">
        <v>0</v>
      </c>
      <c r="Q134" s="38">
        <f>SUM(M134-P134)</f>
        <v>0</v>
      </c>
      <c r="R134" s="55">
        <v>0</v>
      </c>
      <c r="U134" s="24"/>
    </row>
    <row r="135" spans="1:21" ht="12">
      <c r="A135" s="23">
        <v>6620</v>
      </c>
      <c r="B135" s="23">
        <v>6620</v>
      </c>
      <c r="C135" s="3" t="s">
        <v>113</v>
      </c>
      <c r="D135" s="22">
        <v>0</v>
      </c>
      <c r="E135" s="22">
        <v>50000</v>
      </c>
      <c r="F135" s="22">
        <f t="shared" si="34"/>
        <v>50000</v>
      </c>
      <c r="G135" s="22">
        <v>0</v>
      </c>
      <c r="H135" s="22">
        <v>50000</v>
      </c>
      <c r="I135" s="22">
        <f t="shared" si="35"/>
        <v>50000</v>
      </c>
      <c r="J135" s="22">
        <v>0</v>
      </c>
      <c r="K135" s="22">
        <v>75000</v>
      </c>
      <c r="L135" s="22">
        <f t="shared" si="36"/>
        <v>75000</v>
      </c>
      <c r="M135" s="22">
        <v>48974.05</v>
      </c>
      <c r="N135" s="22">
        <v>100000</v>
      </c>
      <c r="O135" s="22">
        <f t="shared" si="37"/>
        <v>51025.95</v>
      </c>
      <c r="P135" s="22">
        <v>100000</v>
      </c>
      <c r="Q135" s="38">
        <f t="shared" si="38"/>
        <v>-51025.95</v>
      </c>
      <c r="R135" s="55">
        <v>10176.26</v>
      </c>
      <c r="U135" s="24"/>
    </row>
    <row r="136" spans="1:21" ht="12">
      <c r="A136" s="23">
        <v>6625</v>
      </c>
      <c r="B136" s="23">
        <v>6625</v>
      </c>
      <c r="C136" s="3" t="s">
        <v>114</v>
      </c>
      <c r="D136" s="22">
        <v>25542.09</v>
      </c>
      <c r="E136" s="22">
        <v>20000</v>
      </c>
      <c r="F136" s="22">
        <f t="shared" si="34"/>
        <v>-5542.09</v>
      </c>
      <c r="G136" s="22">
        <v>85785.57</v>
      </c>
      <c r="H136" s="22">
        <v>40000</v>
      </c>
      <c r="I136" s="22">
        <f t="shared" si="35"/>
        <v>-45785.57000000001</v>
      </c>
      <c r="J136" s="22">
        <v>114800.32999999999</v>
      </c>
      <c r="K136" s="22">
        <v>60000</v>
      </c>
      <c r="L136" s="22">
        <f t="shared" si="36"/>
        <v>-54800.32999999999</v>
      </c>
      <c r="M136" s="22">
        <v>194491.63</v>
      </c>
      <c r="N136" s="22">
        <v>100000</v>
      </c>
      <c r="O136" s="22">
        <f t="shared" si="37"/>
        <v>-94491.63</v>
      </c>
      <c r="P136" s="22">
        <v>100000</v>
      </c>
      <c r="Q136" s="38">
        <f t="shared" si="38"/>
        <v>94491.63</v>
      </c>
      <c r="R136" s="55">
        <v>524959.67</v>
      </c>
      <c r="U136" s="24"/>
    </row>
    <row r="137" spans="1:21" ht="12">
      <c r="A137" s="23">
        <v>6630</v>
      </c>
      <c r="B137" s="23">
        <v>6630</v>
      </c>
      <c r="C137" s="3" t="s">
        <v>115</v>
      </c>
      <c r="D137" s="22">
        <v>533119.4299999999</v>
      </c>
      <c r="E137" s="22">
        <v>423000</v>
      </c>
      <c r="F137" s="22">
        <f t="shared" si="34"/>
        <v>-110119.42999999993</v>
      </c>
      <c r="G137" s="22">
        <v>776876.9600000001</v>
      </c>
      <c r="H137" s="22">
        <v>641000</v>
      </c>
      <c r="I137" s="22">
        <f t="shared" si="35"/>
        <v>-135876.96000000008</v>
      </c>
      <c r="J137" s="22">
        <v>1021735.66</v>
      </c>
      <c r="K137" s="22">
        <v>883000</v>
      </c>
      <c r="L137" s="22">
        <f t="shared" si="36"/>
        <v>-138735.66000000003</v>
      </c>
      <c r="M137" s="22">
        <v>1506339.6700000002</v>
      </c>
      <c r="N137" s="22">
        <v>1293000</v>
      </c>
      <c r="O137" s="22">
        <f t="shared" si="37"/>
        <v>-213339.67000000016</v>
      </c>
      <c r="P137" s="22">
        <v>1293000</v>
      </c>
      <c r="Q137" s="38">
        <f t="shared" si="38"/>
        <v>213339.67000000016</v>
      </c>
      <c r="R137" s="55">
        <v>1727711.3499999999</v>
      </c>
      <c r="U137" s="24"/>
    </row>
    <row r="138" spans="1:21" ht="12">
      <c r="A138" s="23">
        <v>6700</v>
      </c>
      <c r="B138" s="23">
        <v>6700</v>
      </c>
      <c r="C138" s="3" t="s">
        <v>116</v>
      </c>
      <c r="D138" s="22">
        <v>27500</v>
      </c>
      <c r="E138" s="22">
        <v>25000</v>
      </c>
      <c r="F138" s="22">
        <f t="shared" si="34"/>
        <v>-2500</v>
      </c>
      <c r="G138" s="22">
        <v>27500</v>
      </c>
      <c r="H138" s="22">
        <v>25000</v>
      </c>
      <c r="I138" s="22">
        <f t="shared" si="35"/>
        <v>-2500</v>
      </c>
      <c r="J138" s="22">
        <v>35000</v>
      </c>
      <c r="K138" s="22">
        <v>40000</v>
      </c>
      <c r="L138" s="22">
        <f t="shared" si="36"/>
        <v>5000</v>
      </c>
      <c r="M138" s="22">
        <v>35000</v>
      </c>
      <c r="N138" s="22">
        <v>40000</v>
      </c>
      <c r="O138" s="22">
        <f t="shared" si="37"/>
        <v>5000</v>
      </c>
      <c r="P138" s="22">
        <v>40000</v>
      </c>
      <c r="Q138" s="38">
        <f t="shared" si="38"/>
        <v>-5000</v>
      </c>
      <c r="R138" s="55">
        <v>71313</v>
      </c>
      <c r="U138" s="24"/>
    </row>
    <row r="139" spans="1:21" ht="12">
      <c r="A139" s="23">
        <v>6710</v>
      </c>
      <c r="B139" s="23">
        <v>6710</v>
      </c>
      <c r="C139" s="3" t="s">
        <v>117</v>
      </c>
      <c r="D139" s="22">
        <v>94148.25</v>
      </c>
      <c r="E139" s="22">
        <v>90000</v>
      </c>
      <c r="F139" s="22">
        <f t="shared" si="34"/>
        <v>-4148.25</v>
      </c>
      <c r="G139" s="22">
        <v>191701.5</v>
      </c>
      <c r="H139" s="22">
        <v>150000</v>
      </c>
      <c r="I139" s="22">
        <f t="shared" si="35"/>
        <v>-41701.5</v>
      </c>
      <c r="J139" s="22">
        <v>283911.07</v>
      </c>
      <c r="K139" s="22">
        <v>200000</v>
      </c>
      <c r="L139" s="22">
        <f t="shared" si="36"/>
        <v>-83911.07</v>
      </c>
      <c r="M139" s="22">
        <v>405811.77</v>
      </c>
      <c r="N139" s="22">
        <v>225000</v>
      </c>
      <c r="O139" s="22">
        <f t="shared" si="37"/>
        <v>-180811.77000000002</v>
      </c>
      <c r="P139" s="22">
        <v>225000</v>
      </c>
      <c r="Q139" s="38">
        <f t="shared" si="38"/>
        <v>180811.77000000002</v>
      </c>
      <c r="R139" s="55">
        <v>271993.2</v>
      </c>
      <c r="U139" s="24"/>
    </row>
    <row r="140" spans="1:21" ht="12">
      <c r="A140" s="23">
        <v>6720</v>
      </c>
      <c r="B140" s="23">
        <v>6720</v>
      </c>
      <c r="C140" s="3" t="s">
        <v>178</v>
      </c>
      <c r="D140" s="22">
        <v>0</v>
      </c>
      <c r="E140" s="22">
        <v>0</v>
      </c>
      <c r="F140" s="22">
        <f>+E140-D140</f>
        <v>0</v>
      </c>
      <c r="G140" s="22">
        <v>0</v>
      </c>
      <c r="H140" s="22">
        <v>0</v>
      </c>
      <c r="I140" s="22">
        <f t="shared" si="35"/>
        <v>0</v>
      </c>
      <c r="J140" s="22">
        <v>0</v>
      </c>
      <c r="K140" s="22">
        <v>0</v>
      </c>
      <c r="L140" s="22">
        <f t="shared" si="36"/>
        <v>0</v>
      </c>
      <c r="M140" s="22">
        <v>0</v>
      </c>
      <c r="N140" s="22">
        <v>0</v>
      </c>
      <c r="O140" s="22">
        <f t="shared" si="37"/>
        <v>0</v>
      </c>
      <c r="P140" s="22">
        <v>0</v>
      </c>
      <c r="Q140" s="38">
        <f>SUM(M140-P140)</f>
        <v>0</v>
      </c>
      <c r="R140" s="55">
        <v>0</v>
      </c>
      <c r="U140" s="24"/>
    </row>
    <row r="141" spans="1:21" ht="12">
      <c r="A141" s="23">
        <v>6790</v>
      </c>
      <c r="B141" s="23">
        <v>6790</v>
      </c>
      <c r="C141" s="3" t="s">
        <v>118</v>
      </c>
      <c r="D141" s="22">
        <v>0</v>
      </c>
      <c r="E141" s="22">
        <v>0</v>
      </c>
      <c r="F141" s="22">
        <f t="shared" si="34"/>
        <v>0</v>
      </c>
      <c r="G141" s="22">
        <v>0</v>
      </c>
      <c r="H141" s="22">
        <v>0</v>
      </c>
      <c r="I141" s="22">
        <f t="shared" si="35"/>
        <v>0</v>
      </c>
      <c r="J141" s="22">
        <v>0</v>
      </c>
      <c r="K141" s="22">
        <v>0</v>
      </c>
      <c r="L141" s="22">
        <f t="shared" si="36"/>
        <v>0</v>
      </c>
      <c r="M141" s="22">
        <v>0</v>
      </c>
      <c r="N141" s="22">
        <v>0</v>
      </c>
      <c r="O141" s="22">
        <f t="shared" si="37"/>
        <v>0</v>
      </c>
      <c r="P141" s="22">
        <v>0</v>
      </c>
      <c r="Q141" s="38">
        <f t="shared" si="38"/>
        <v>0</v>
      </c>
      <c r="R141" s="55">
        <v>0</v>
      </c>
      <c r="U141" s="24"/>
    </row>
    <row r="142" spans="1:21" ht="12">
      <c r="A142" s="23">
        <v>6800</v>
      </c>
      <c r="B142" s="23">
        <v>6800</v>
      </c>
      <c r="C142" s="3" t="s">
        <v>119</v>
      </c>
      <c r="D142" s="22">
        <v>2794.7000000000003</v>
      </c>
      <c r="E142" s="22">
        <v>5000</v>
      </c>
      <c r="F142" s="22">
        <f t="shared" si="34"/>
        <v>2205.2999999999997</v>
      </c>
      <c r="G142" s="22">
        <v>8788.4</v>
      </c>
      <c r="H142" s="22">
        <v>10000</v>
      </c>
      <c r="I142" s="22">
        <f t="shared" si="35"/>
        <v>1211.6000000000004</v>
      </c>
      <c r="J142" s="22">
        <v>19717.4</v>
      </c>
      <c r="K142" s="22">
        <v>15000</v>
      </c>
      <c r="L142" s="22">
        <f t="shared" si="36"/>
        <v>-4717.4000000000015</v>
      </c>
      <c r="M142" s="22">
        <v>23282.83</v>
      </c>
      <c r="N142" s="22">
        <v>20000</v>
      </c>
      <c r="O142" s="22">
        <f t="shared" si="37"/>
        <v>-3282.8300000000017</v>
      </c>
      <c r="P142" s="22">
        <v>20000</v>
      </c>
      <c r="Q142" s="38">
        <f t="shared" si="38"/>
        <v>3282.8300000000017</v>
      </c>
      <c r="R142" s="55">
        <v>20573.6</v>
      </c>
      <c r="U142" s="24"/>
    </row>
    <row r="143" spans="1:21" ht="12">
      <c r="A143" s="23">
        <v>6815</v>
      </c>
      <c r="B143" s="23">
        <v>6815</v>
      </c>
      <c r="C143" s="3" t="s">
        <v>120</v>
      </c>
      <c r="D143" s="22">
        <v>103921.78</v>
      </c>
      <c r="E143" s="22">
        <v>40500</v>
      </c>
      <c r="F143" s="22">
        <f t="shared" si="34"/>
        <v>-63421.78</v>
      </c>
      <c r="G143" s="22">
        <v>130035.66</v>
      </c>
      <c r="H143" s="22">
        <v>81000</v>
      </c>
      <c r="I143" s="22">
        <f t="shared" si="35"/>
        <v>-49035.66</v>
      </c>
      <c r="J143" s="22">
        <v>134341.59999999998</v>
      </c>
      <c r="K143" s="22">
        <v>113500</v>
      </c>
      <c r="L143" s="22">
        <f t="shared" si="36"/>
        <v>-20841.599999999977</v>
      </c>
      <c r="M143" s="22">
        <v>145751.01</v>
      </c>
      <c r="N143" s="22">
        <v>154000</v>
      </c>
      <c r="O143" s="22">
        <f t="shared" si="37"/>
        <v>8248.98999999999</v>
      </c>
      <c r="P143" s="22">
        <v>154000</v>
      </c>
      <c r="Q143" s="38">
        <f t="shared" si="38"/>
        <v>-8248.98999999999</v>
      </c>
      <c r="R143" s="55">
        <v>122025.15</v>
      </c>
      <c r="U143" s="24"/>
    </row>
    <row r="144" spans="1:21" ht="12">
      <c r="A144" s="23">
        <v>6820</v>
      </c>
      <c r="B144" s="23">
        <v>6820</v>
      </c>
      <c r="C144" s="3" t="s">
        <v>121</v>
      </c>
      <c r="D144" s="22">
        <v>2702.23</v>
      </c>
      <c r="E144" s="22">
        <v>5000</v>
      </c>
      <c r="F144" s="22">
        <f t="shared" si="34"/>
        <v>2297.77</v>
      </c>
      <c r="G144" s="22">
        <v>2702.23</v>
      </c>
      <c r="H144" s="22">
        <v>5000</v>
      </c>
      <c r="I144" s="22">
        <f t="shared" si="35"/>
        <v>2297.77</v>
      </c>
      <c r="J144" s="22">
        <v>3752.23</v>
      </c>
      <c r="K144" s="22">
        <v>10000</v>
      </c>
      <c r="L144" s="22">
        <f t="shared" si="36"/>
        <v>6247.77</v>
      </c>
      <c r="M144" s="22">
        <v>16164.73</v>
      </c>
      <c r="N144" s="22">
        <v>10000</v>
      </c>
      <c r="O144" s="22">
        <f t="shared" si="37"/>
        <v>-6164.73</v>
      </c>
      <c r="P144" s="22">
        <v>10000</v>
      </c>
      <c r="Q144" s="38">
        <f t="shared" si="38"/>
        <v>6164.73</v>
      </c>
      <c r="R144" s="55">
        <v>19913.379999999997</v>
      </c>
      <c r="U144" s="24"/>
    </row>
    <row r="145" spans="1:21" ht="12">
      <c r="A145" s="23">
        <v>6860</v>
      </c>
      <c r="B145" s="23">
        <v>6860</v>
      </c>
      <c r="C145" s="3" t="s">
        <v>122</v>
      </c>
      <c r="D145" s="22">
        <v>4942.570000000001</v>
      </c>
      <c r="E145" s="22">
        <v>10000</v>
      </c>
      <c r="F145" s="22">
        <f t="shared" si="34"/>
        <v>5057.429999999999</v>
      </c>
      <c r="G145" s="22">
        <v>13504.83</v>
      </c>
      <c r="H145" s="22">
        <v>18000</v>
      </c>
      <c r="I145" s="22">
        <f t="shared" si="35"/>
        <v>4495.17</v>
      </c>
      <c r="J145" s="22">
        <v>16836.41</v>
      </c>
      <c r="K145" s="22">
        <v>25000</v>
      </c>
      <c r="L145" s="22">
        <f t="shared" si="36"/>
        <v>8163.59</v>
      </c>
      <c r="M145" s="22">
        <v>23804.379999999997</v>
      </c>
      <c r="N145" s="22">
        <v>25000</v>
      </c>
      <c r="O145" s="22">
        <f t="shared" si="37"/>
        <v>1195.6200000000026</v>
      </c>
      <c r="P145" s="22">
        <v>25000</v>
      </c>
      <c r="Q145" s="38">
        <f t="shared" si="38"/>
        <v>-1195.6200000000026</v>
      </c>
      <c r="R145" s="55">
        <v>17491.41</v>
      </c>
      <c r="U145" s="24"/>
    </row>
    <row r="146" spans="1:21" ht="12">
      <c r="A146" s="23">
        <v>6900</v>
      </c>
      <c r="B146" s="23">
        <v>6900</v>
      </c>
      <c r="C146" s="3" t="s">
        <v>123</v>
      </c>
      <c r="D146" s="22">
        <v>0</v>
      </c>
      <c r="E146" s="22">
        <v>0</v>
      </c>
      <c r="F146" s="22">
        <f t="shared" si="34"/>
        <v>0</v>
      </c>
      <c r="G146" s="22">
        <v>0</v>
      </c>
      <c r="H146" s="22">
        <v>0</v>
      </c>
      <c r="I146" s="22">
        <f t="shared" si="35"/>
        <v>0</v>
      </c>
      <c r="J146" s="22">
        <v>0</v>
      </c>
      <c r="K146" s="22">
        <v>0</v>
      </c>
      <c r="L146" s="22">
        <f t="shared" si="36"/>
        <v>0</v>
      </c>
      <c r="M146" s="22">
        <v>0</v>
      </c>
      <c r="N146" s="22">
        <v>0</v>
      </c>
      <c r="O146" s="22">
        <f t="shared" si="37"/>
        <v>0</v>
      </c>
      <c r="P146" s="22">
        <v>0</v>
      </c>
      <c r="Q146" s="38">
        <f t="shared" si="38"/>
        <v>0</v>
      </c>
      <c r="R146" s="55">
        <v>0</v>
      </c>
      <c r="U146" s="24"/>
    </row>
    <row r="147" spans="1:21" ht="12">
      <c r="A147" s="23">
        <v>6920</v>
      </c>
      <c r="B147" s="23">
        <v>6920</v>
      </c>
      <c r="C147" s="3" t="s">
        <v>124</v>
      </c>
      <c r="D147" s="22">
        <v>2570.8</v>
      </c>
      <c r="E147" s="22">
        <v>3000</v>
      </c>
      <c r="F147" s="22">
        <f t="shared" si="34"/>
        <v>429.1999999999998</v>
      </c>
      <c r="G147" s="22">
        <v>7586.79</v>
      </c>
      <c r="H147" s="22">
        <v>6000</v>
      </c>
      <c r="I147" s="22">
        <f t="shared" si="35"/>
        <v>-1586.79</v>
      </c>
      <c r="J147" s="22">
        <v>16520.64</v>
      </c>
      <c r="K147" s="22">
        <v>9000</v>
      </c>
      <c r="L147" s="22">
        <f t="shared" si="36"/>
        <v>-7520.639999999999</v>
      </c>
      <c r="M147" s="22">
        <v>21995.1</v>
      </c>
      <c r="N147" s="22">
        <v>12000</v>
      </c>
      <c r="O147" s="22">
        <f t="shared" si="37"/>
        <v>-9995.099999999999</v>
      </c>
      <c r="P147" s="22">
        <v>12000</v>
      </c>
      <c r="Q147" s="38">
        <f t="shared" si="38"/>
        <v>9995.099999999999</v>
      </c>
      <c r="R147" s="55">
        <v>20330.410000000003</v>
      </c>
      <c r="U147" s="24"/>
    </row>
    <row r="148" spans="1:21" ht="12">
      <c r="A148" s="23">
        <v>6930</v>
      </c>
      <c r="B148" s="23">
        <v>6930</v>
      </c>
      <c r="C148" s="3" t="s">
        <v>125</v>
      </c>
      <c r="D148" s="22">
        <v>8212.5</v>
      </c>
      <c r="E148" s="22">
        <v>8500</v>
      </c>
      <c r="F148" s="22">
        <f t="shared" si="34"/>
        <v>287.5</v>
      </c>
      <c r="G148" s="22">
        <v>16425</v>
      </c>
      <c r="H148" s="22">
        <v>17000</v>
      </c>
      <c r="I148" s="22">
        <f t="shared" si="35"/>
        <v>575</v>
      </c>
      <c r="J148" s="22">
        <v>24637.5</v>
      </c>
      <c r="K148" s="22">
        <v>25500</v>
      </c>
      <c r="L148" s="22">
        <f t="shared" si="36"/>
        <v>862.5</v>
      </c>
      <c r="M148" s="22">
        <v>32850</v>
      </c>
      <c r="N148" s="22">
        <v>34000</v>
      </c>
      <c r="O148" s="22">
        <f t="shared" si="37"/>
        <v>1150</v>
      </c>
      <c r="P148" s="22">
        <v>34000</v>
      </c>
      <c r="Q148" s="38">
        <f t="shared" si="38"/>
        <v>-1150</v>
      </c>
      <c r="R148" s="55">
        <v>32938</v>
      </c>
      <c r="U148" s="24"/>
    </row>
    <row r="149" spans="1:21" ht="12">
      <c r="A149" s="23">
        <v>6940</v>
      </c>
      <c r="B149" s="23">
        <v>6940</v>
      </c>
      <c r="C149" s="3" t="s">
        <v>126</v>
      </c>
      <c r="D149" s="22">
        <v>0</v>
      </c>
      <c r="E149" s="22">
        <v>1000</v>
      </c>
      <c r="F149" s="22">
        <f t="shared" si="34"/>
        <v>1000</v>
      </c>
      <c r="G149" s="22">
        <v>0</v>
      </c>
      <c r="H149" s="22">
        <v>2000</v>
      </c>
      <c r="I149" s="22">
        <f t="shared" si="35"/>
        <v>2000</v>
      </c>
      <c r="J149" s="22">
        <v>193</v>
      </c>
      <c r="K149" s="22">
        <v>3000</v>
      </c>
      <c r="L149" s="22">
        <f t="shared" si="36"/>
        <v>2807</v>
      </c>
      <c r="M149" s="22">
        <v>248</v>
      </c>
      <c r="N149" s="22">
        <v>4000</v>
      </c>
      <c r="O149" s="22">
        <f t="shared" si="37"/>
        <v>3752</v>
      </c>
      <c r="P149" s="22">
        <v>4000</v>
      </c>
      <c r="Q149" s="38">
        <f t="shared" si="38"/>
        <v>-3752</v>
      </c>
      <c r="R149" s="55">
        <v>1468.7</v>
      </c>
      <c r="U149" s="24"/>
    </row>
    <row r="150" spans="1:21" ht="12">
      <c r="A150" s="23">
        <v>7140</v>
      </c>
      <c r="B150" s="23">
        <v>7140</v>
      </c>
      <c r="C150" s="3" t="s">
        <v>128</v>
      </c>
      <c r="D150" s="22">
        <v>-964</v>
      </c>
      <c r="E150" s="22">
        <v>0</v>
      </c>
      <c r="F150" s="22">
        <f t="shared" si="34"/>
        <v>964</v>
      </c>
      <c r="G150" s="22">
        <v>-964</v>
      </c>
      <c r="H150" s="22">
        <v>0</v>
      </c>
      <c r="I150" s="22">
        <f t="shared" si="35"/>
        <v>964</v>
      </c>
      <c r="J150" s="22">
        <v>-964</v>
      </c>
      <c r="K150" s="22">
        <v>0</v>
      </c>
      <c r="L150" s="22">
        <f t="shared" si="36"/>
        <v>964</v>
      </c>
      <c r="M150" s="22">
        <v>-964</v>
      </c>
      <c r="N150" s="22">
        <v>16000</v>
      </c>
      <c r="O150" s="22">
        <f t="shared" si="37"/>
        <v>16964</v>
      </c>
      <c r="P150" s="22">
        <v>16000</v>
      </c>
      <c r="Q150" s="38">
        <f t="shared" si="38"/>
        <v>-16964</v>
      </c>
      <c r="R150" s="55">
        <v>561.67</v>
      </c>
      <c r="U150" s="24"/>
    </row>
    <row r="151" spans="1:21" ht="12">
      <c r="A151" s="23">
        <v>7320</v>
      </c>
      <c r="B151" s="23">
        <v>7320</v>
      </c>
      <c r="C151" s="3" t="s">
        <v>129</v>
      </c>
      <c r="D151" s="22">
        <v>4994</v>
      </c>
      <c r="E151" s="22">
        <v>2000</v>
      </c>
      <c r="F151" s="22">
        <f t="shared" si="34"/>
        <v>-2994</v>
      </c>
      <c r="G151" s="22">
        <v>4994</v>
      </c>
      <c r="H151" s="22">
        <v>3000</v>
      </c>
      <c r="I151" s="22">
        <f t="shared" si="35"/>
        <v>-1994</v>
      </c>
      <c r="J151" s="22">
        <v>4994</v>
      </c>
      <c r="K151" s="22">
        <v>4000</v>
      </c>
      <c r="L151" s="22">
        <f t="shared" si="36"/>
        <v>-994</v>
      </c>
      <c r="M151" s="22">
        <v>4994</v>
      </c>
      <c r="N151" s="22">
        <v>5300</v>
      </c>
      <c r="O151" s="22">
        <f t="shared" si="37"/>
        <v>306</v>
      </c>
      <c r="P151" s="22">
        <v>5300</v>
      </c>
      <c r="Q151" s="38">
        <f t="shared" si="38"/>
        <v>-306</v>
      </c>
      <c r="R151" s="55">
        <v>0</v>
      </c>
      <c r="U151" s="24"/>
    </row>
    <row r="152" spans="1:21" ht="12">
      <c r="A152" s="23">
        <v>7430</v>
      </c>
      <c r="B152" s="23">
        <v>7430</v>
      </c>
      <c r="C152" s="3" t="s">
        <v>131</v>
      </c>
      <c r="D152" s="22">
        <v>0</v>
      </c>
      <c r="E152" s="22">
        <v>0</v>
      </c>
      <c r="F152" s="22">
        <f t="shared" si="34"/>
        <v>0</v>
      </c>
      <c r="G152" s="22">
        <v>0</v>
      </c>
      <c r="H152" s="22">
        <v>0</v>
      </c>
      <c r="I152" s="22">
        <f t="shared" si="35"/>
        <v>0</v>
      </c>
      <c r="J152" s="22">
        <v>0</v>
      </c>
      <c r="K152" s="22">
        <v>0</v>
      </c>
      <c r="L152" s="22">
        <f t="shared" si="36"/>
        <v>0</v>
      </c>
      <c r="M152" s="22">
        <v>0</v>
      </c>
      <c r="N152" s="22">
        <v>0</v>
      </c>
      <c r="O152" s="22">
        <f t="shared" si="37"/>
        <v>0</v>
      </c>
      <c r="P152" s="22">
        <v>0</v>
      </c>
      <c r="Q152" s="38">
        <f t="shared" si="38"/>
        <v>0</v>
      </c>
      <c r="R152" s="55">
        <v>0</v>
      </c>
      <c r="U152" s="24"/>
    </row>
    <row r="153" spans="1:21" ht="12">
      <c r="A153" s="23">
        <v>7500</v>
      </c>
      <c r="B153" s="23">
        <v>7500</v>
      </c>
      <c r="C153" s="3" t="s">
        <v>132</v>
      </c>
      <c r="D153" s="22">
        <v>50636</v>
      </c>
      <c r="E153" s="22">
        <v>18000</v>
      </c>
      <c r="F153" s="22">
        <f t="shared" si="34"/>
        <v>-32636</v>
      </c>
      <c r="G153" s="22">
        <v>50636</v>
      </c>
      <c r="H153" s="22">
        <v>46000</v>
      </c>
      <c r="I153" s="22">
        <f t="shared" si="35"/>
        <v>-4636</v>
      </c>
      <c r="J153" s="22">
        <v>90111.33</v>
      </c>
      <c r="K153" s="22">
        <v>59000</v>
      </c>
      <c r="L153" s="22">
        <f t="shared" si="36"/>
        <v>-31111.33</v>
      </c>
      <c r="M153" s="22">
        <v>90219.33</v>
      </c>
      <c r="N153" s="22">
        <v>82000</v>
      </c>
      <c r="O153" s="22">
        <f t="shared" si="37"/>
        <v>-8219.330000000002</v>
      </c>
      <c r="P153" s="22">
        <v>82000</v>
      </c>
      <c r="Q153" s="38">
        <f t="shared" si="38"/>
        <v>8219.330000000002</v>
      </c>
      <c r="R153" s="55">
        <v>82645.04999999999</v>
      </c>
      <c r="U153" s="24"/>
    </row>
    <row r="154" spans="1:21" ht="12">
      <c r="A154" s="23">
        <v>7601</v>
      </c>
      <c r="B154" s="23">
        <v>7601</v>
      </c>
      <c r="C154" s="3" t="s">
        <v>133</v>
      </c>
      <c r="D154" s="22">
        <v>0</v>
      </c>
      <c r="E154" s="22">
        <v>0</v>
      </c>
      <c r="F154" s="22">
        <f t="shared" si="34"/>
        <v>0</v>
      </c>
      <c r="G154" s="22">
        <v>0</v>
      </c>
      <c r="H154" s="22">
        <v>0</v>
      </c>
      <c r="I154" s="22">
        <f t="shared" si="35"/>
        <v>0</v>
      </c>
      <c r="J154" s="22">
        <v>0</v>
      </c>
      <c r="K154" s="22">
        <v>0</v>
      </c>
      <c r="L154" s="22">
        <f t="shared" si="36"/>
        <v>0</v>
      </c>
      <c r="M154" s="22">
        <v>0</v>
      </c>
      <c r="N154" s="22">
        <v>0</v>
      </c>
      <c r="O154" s="22">
        <f t="shared" si="37"/>
        <v>0</v>
      </c>
      <c r="P154" s="22">
        <v>0</v>
      </c>
      <c r="Q154" s="38">
        <f t="shared" si="38"/>
        <v>0</v>
      </c>
      <c r="R154" s="55">
        <v>0</v>
      </c>
      <c r="U154" s="24"/>
    </row>
    <row r="155" spans="1:21" ht="12">
      <c r="A155" s="23">
        <v>7740</v>
      </c>
      <c r="B155" s="23">
        <v>7740</v>
      </c>
      <c r="C155" s="3" t="s">
        <v>134</v>
      </c>
      <c r="D155" s="22">
        <v>0</v>
      </c>
      <c r="E155" s="22">
        <v>0</v>
      </c>
      <c r="F155" s="22">
        <f t="shared" si="34"/>
        <v>0</v>
      </c>
      <c r="G155" s="22">
        <v>0</v>
      </c>
      <c r="H155" s="22">
        <v>0</v>
      </c>
      <c r="I155" s="22">
        <f t="shared" si="35"/>
        <v>0</v>
      </c>
      <c r="J155" s="22">
        <v>0</v>
      </c>
      <c r="K155" s="22">
        <v>0</v>
      </c>
      <c r="L155" s="22">
        <f t="shared" si="36"/>
        <v>0</v>
      </c>
      <c r="M155" s="22">
        <v>-0.36</v>
      </c>
      <c r="N155" s="22">
        <v>0</v>
      </c>
      <c r="O155" s="22">
        <f t="shared" si="37"/>
        <v>0.36</v>
      </c>
      <c r="P155" s="22">
        <v>0</v>
      </c>
      <c r="Q155" s="38">
        <f t="shared" si="38"/>
        <v>-0.36</v>
      </c>
      <c r="R155" s="55">
        <v>-11.67</v>
      </c>
      <c r="U155" s="24"/>
    </row>
    <row r="156" spans="1:21" ht="12">
      <c r="A156" s="23">
        <v>7770</v>
      </c>
      <c r="B156" s="23">
        <v>7770</v>
      </c>
      <c r="C156" s="3" t="s">
        <v>135</v>
      </c>
      <c r="D156" s="22">
        <v>6514.75</v>
      </c>
      <c r="E156" s="22">
        <v>5850</v>
      </c>
      <c r="F156" s="22">
        <f t="shared" si="34"/>
        <v>-664.75</v>
      </c>
      <c r="G156" s="22">
        <v>12402.71</v>
      </c>
      <c r="H156" s="22">
        <v>11200</v>
      </c>
      <c r="I156" s="22">
        <f t="shared" si="35"/>
        <v>-1202.7099999999991</v>
      </c>
      <c r="J156" s="22">
        <v>17449.21</v>
      </c>
      <c r="K156" s="22">
        <v>16550</v>
      </c>
      <c r="L156" s="22">
        <f t="shared" si="36"/>
        <v>-899.2099999999991</v>
      </c>
      <c r="M156" s="22">
        <v>24485.71</v>
      </c>
      <c r="N156" s="22">
        <v>22200</v>
      </c>
      <c r="O156" s="22">
        <f t="shared" si="37"/>
        <v>-2285.709999999999</v>
      </c>
      <c r="P156" s="22">
        <v>22200</v>
      </c>
      <c r="Q156" s="38">
        <f t="shared" si="38"/>
        <v>2285.709999999999</v>
      </c>
      <c r="R156" s="55">
        <v>19406.899999999998</v>
      </c>
      <c r="U156" s="24"/>
    </row>
    <row r="157" spans="1:21" ht="12">
      <c r="A157" s="23">
        <v>7780</v>
      </c>
      <c r="B157" s="23">
        <v>7780</v>
      </c>
      <c r="C157" s="3" t="s">
        <v>136</v>
      </c>
      <c r="D157" s="22">
        <v>0</v>
      </c>
      <c r="E157" s="22">
        <v>0</v>
      </c>
      <c r="F157" s="22">
        <f t="shared" si="34"/>
        <v>0</v>
      </c>
      <c r="G157" s="22">
        <v>0</v>
      </c>
      <c r="H157" s="22">
        <v>0</v>
      </c>
      <c r="I157" s="22">
        <f t="shared" si="35"/>
        <v>0</v>
      </c>
      <c r="J157" s="22">
        <v>682.86</v>
      </c>
      <c r="K157" s="22">
        <v>0</v>
      </c>
      <c r="L157" s="22">
        <f t="shared" si="36"/>
        <v>-682.86</v>
      </c>
      <c r="M157" s="22">
        <v>682.86</v>
      </c>
      <c r="N157" s="22">
        <v>0</v>
      </c>
      <c r="O157" s="22">
        <f t="shared" si="37"/>
        <v>-682.86</v>
      </c>
      <c r="P157" s="22">
        <v>0</v>
      </c>
      <c r="Q157" s="38">
        <f t="shared" si="38"/>
        <v>682.86</v>
      </c>
      <c r="R157" s="55">
        <v>0</v>
      </c>
      <c r="U157" s="24"/>
    </row>
    <row r="158" spans="1:21" ht="12">
      <c r="A158" s="23">
        <v>7790</v>
      </c>
      <c r="B158" s="23">
        <v>7790</v>
      </c>
      <c r="C158" s="3" t="s">
        <v>137</v>
      </c>
      <c r="D158" s="22">
        <v>14730.73</v>
      </c>
      <c r="E158" s="22">
        <v>16000</v>
      </c>
      <c r="F158" s="22">
        <f t="shared" si="34"/>
        <v>1269.2700000000004</v>
      </c>
      <c r="G158" s="22">
        <v>27626.269999999997</v>
      </c>
      <c r="H158" s="22">
        <v>27000</v>
      </c>
      <c r="I158" s="22">
        <f t="shared" si="35"/>
        <v>-626.2699999999968</v>
      </c>
      <c r="J158" s="22">
        <v>30968.600000000002</v>
      </c>
      <c r="K158" s="22">
        <v>40000</v>
      </c>
      <c r="L158" s="22">
        <f t="shared" si="36"/>
        <v>9031.399999999998</v>
      </c>
      <c r="M158" s="22">
        <v>78179.79000000001</v>
      </c>
      <c r="N158" s="22">
        <v>64000</v>
      </c>
      <c r="O158" s="22">
        <f t="shared" si="37"/>
        <v>-14179.790000000008</v>
      </c>
      <c r="P158" s="22">
        <v>64000</v>
      </c>
      <c r="Q158" s="38">
        <f t="shared" si="38"/>
        <v>14179.790000000008</v>
      </c>
      <c r="R158" s="55">
        <v>54843.3</v>
      </c>
      <c r="U158" s="24"/>
    </row>
    <row r="159" spans="1:21" ht="12">
      <c r="A159" s="23">
        <v>7791</v>
      </c>
      <c r="B159" s="23">
        <v>7791</v>
      </c>
      <c r="C159" s="3" t="s">
        <v>153</v>
      </c>
      <c r="D159" s="22">
        <v>0</v>
      </c>
      <c r="E159" s="22">
        <v>0</v>
      </c>
      <c r="F159" s="22">
        <f t="shared" si="34"/>
        <v>0</v>
      </c>
      <c r="G159" s="22">
        <v>0</v>
      </c>
      <c r="H159" s="22">
        <v>0</v>
      </c>
      <c r="I159" s="22">
        <f t="shared" si="35"/>
        <v>0</v>
      </c>
      <c r="J159" s="22">
        <v>0</v>
      </c>
      <c r="K159" s="22">
        <v>0</v>
      </c>
      <c r="L159" s="22">
        <f t="shared" si="36"/>
        <v>0</v>
      </c>
      <c r="M159" s="22">
        <v>0</v>
      </c>
      <c r="N159" s="22">
        <v>0</v>
      </c>
      <c r="O159" s="22">
        <f t="shared" si="37"/>
        <v>0</v>
      </c>
      <c r="P159" s="22">
        <v>0</v>
      </c>
      <c r="Q159" s="38"/>
      <c r="R159" s="55">
        <v>0</v>
      </c>
      <c r="U159" s="24"/>
    </row>
    <row r="160" spans="1:21" ht="12">
      <c r="A160" s="23">
        <v>7795</v>
      </c>
      <c r="B160" s="23">
        <v>7795</v>
      </c>
      <c r="C160" s="3" t="s">
        <v>157</v>
      </c>
      <c r="D160" s="22">
        <v>32483.23</v>
      </c>
      <c r="E160" s="22">
        <v>20400</v>
      </c>
      <c r="F160" s="22">
        <f t="shared" si="34"/>
        <v>-12083.23</v>
      </c>
      <c r="G160" s="22">
        <v>37128.920000000006</v>
      </c>
      <c r="H160" s="22">
        <v>62200</v>
      </c>
      <c r="I160" s="22">
        <f t="shared" si="35"/>
        <v>25071.079999999994</v>
      </c>
      <c r="J160" s="22">
        <v>38627.03</v>
      </c>
      <c r="K160" s="22">
        <v>79000</v>
      </c>
      <c r="L160" s="22">
        <f t="shared" si="36"/>
        <v>40372.97</v>
      </c>
      <c r="M160" s="22">
        <v>54909.4</v>
      </c>
      <c r="N160" s="22">
        <v>95600</v>
      </c>
      <c r="O160" s="22">
        <f t="shared" si="37"/>
        <v>40690.6</v>
      </c>
      <c r="P160" s="22">
        <v>95600</v>
      </c>
      <c r="Q160" s="38"/>
      <c r="R160" s="55">
        <v>123386.12999999999</v>
      </c>
      <c r="U160" s="24"/>
    </row>
    <row r="161" spans="1:21" ht="12">
      <c r="A161" s="23">
        <v>7796</v>
      </c>
      <c r="B161" s="23">
        <v>7796</v>
      </c>
      <c r="C161" s="3" t="s">
        <v>158</v>
      </c>
      <c r="D161" s="22">
        <v>0</v>
      </c>
      <c r="E161" s="22">
        <v>0</v>
      </c>
      <c r="F161" s="22">
        <f t="shared" si="34"/>
        <v>0</v>
      </c>
      <c r="G161" s="22">
        <v>0</v>
      </c>
      <c r="H161" s="22">
        <v>0</v>
      </c>
      <c r="I161" s="22">
        <f t="shared" si="35"/>
        <v>0</v>
      </c>
      <c r="J161" s="22">
        <v>0</v>
      </c>
      <c r="K161" s="22">
        <v>0</v>
      </c>
      <c r="L161" s="22">
        <f t="shared" si="36"/>
        <v>0</v>
      </c>
      <c r="M161" s="22">
        <v>0</v>
      </c>
      <c r="N161" s="22">
        <v>0</v>
      </c>
      <c r="O161" s="22">
        <f t="shared" si="37"/>
        <v>0</v>
      </c>
      <c r="P161" s="22">
        <v>0</v>
      </c>
      <c r="Q161" s="38"/>
      <c r="R161" s="55">
        <v>0</v>
      </c>
      <c r="U161" s="24"/>
    </row>
    <row r="162" spans="1:21" ht="12">
      <c r="A162" s="23">
        <v>7797</v>
      </c>
      <c r="B162" s="23">
        <v>7797</v>
      </c>
      <c r="C162" s="3" t="s">
        <v>159</v>
      </c>
      <c r="D162" s="22">
        <v>6882.6</v>
      </c>
      <c r="E162" s="22">
        <v>8000</v>
      </c>
      <c r="F162" s="22">
        <f t="shared" si="34"/>
        <v>1117.3999999999996</v>
      </c>
      <c r="G162" s="22">
        <v>14508.65</v>
      </c>
      <c r="H162" s="22">
        <v>18200</v>
      </c>
      <c r="I162" s="22">
        <f t="shared" si="35"/>
        <v>3691.3500000000004</v>
      </c>
      <c r="J162" s="22">
        <v>19978.38</v>
      </c>
      <c r="K162" s="22">
        <v>22400</v>
      </c>
      <c r="L162" s="22">
        <f t="shared" si="36"/>
        <v>2421.619999999999</v>
      </c>
      <c r="M162" s="22">
        <v>32468.960000000003</v>
      </c>
      <c r="N162" s="22">
        <v>28400</v>
      </c>
      <c r="O162" s="22">
        <f t="shared" si="37"/>
        <v>-4068.9600000000028</v>
      </c>
      <c r="P162" s="22">
        <v>28400</v>
      </c>
      <c r="Q162" s="38"/>
      <c r="R162" s="55">
        <v>20356</v>
      </c>
      <c r="U162" s="24"/>
    </row>
    <row r="163" spans="1:21" ht="12">
      <c r="A163" s="23">
        <v>7798</v>
      </c>
      <c r="B163" s="23">
        <v>7798</v>
      </c>
      <c r="C163" s="3" t="s">
        <v>176</v>
      </c>
      <c r="D163" s="22">
        <v>1371.1899999999998</v>
      </c>
      <c r="E163" s="22">
        <v>1700</v>
      </c>
      <c r="F163" s="22">
        <f>+E163-D163</f>
        <v>328.8100000000002</v>
      </c>
      <c r="G163" s="22">
        <v>4063.2</v>
      </c>
      <c r="H163" s="22">
        <v>5000</v>
      </c>
      <c r="I163" s="22">
        <f t="shared" si="35"/>
        <v>936.8000000000002</v>
      </c>
      <c r="J163" s="22">
        <v>5997.820000000001</v>
      </c>
      <c r="K163" s="22">
        <v>6500</v>
      </c>
      <c r="L163" s="22">
        <f t="shared" si="36"/>
        <v>502.1799999999994</v>
      </c>
      <c r="M163" s="22">
        <v>8569.91</v>
      </c>
      <c r="N163" s="22">
        <v>8000</v>
      </c>
      <c r="O163" s="22">
        <f t="shared" si="37"/>
        <v>-569.9099999999999</v>
      </c>
      <c r="P163" s="22">
        <v>8000</v>
      </c>
      <c r="Q163" s="38"/>
      <c r="R163" s="55">
        <v>7872.67</v>
      </c>
      <c r="U163" s="24"/>
    </row>
    <row r="164" spans="1:21" ht="12">
      <c r="A164" s="23">
        <v>7799</v>
      </c>
      <c r="B164" s="23">
        <v>7799</v>
      </c>
      <c r="C164" s="3" t="s">
        <v>186</v>
      </c>
      <c r="D164" s="22">
        <v>22699.75</v>
      </c>
      <c r="E164" s="22">
        <v>0</v>
      </c>
      <c r="F164" s="22">
        <f>+E164-D164</f>
        <v>-22699.75</v>
      </c>
      <c r="G164" s="22">
        <v>108087</v>
      </c>
      <c r="H164" s="22">
        <v>0</v>
      </c>
      <c r="I164" s="22">
        <f>+H164-G164</f>
        <v>-108087</v>
      </c>
      <c r="J164" s="22">
        <v>118999.25</v>
      </c>
      <c r="K164" s="22">
        <v>0</v>
      </c>
      <c r="L164" s="22">
        <f>+K164-J164</f>
        <v>-118999.25</v>
      </c>
      <c r="M164" s="22">
        <v>138151.54</v>
      </c>
      <c r="N164" s="22">
        <v>0</v>
      </c>
      <c r="O164" s="22">
        <f>+N164-M164</f>
        <v>-138151.54</v>
      </c>
      <c r="P164" s="22">
        <v>0</v>
      </c>
      <c r="Q164" s="38"/>
      <c r="R164" s="55">
        <v>0</v>
      </c>
      <c r="U164" s="24"/>
    </row>
    <row r="165" spans="1:21" ht="12">
      <c r="A165" s="23">
        <v>7830</v>
      </c>
      <c r="B165" s="23">
        <v>7830</v>
      </c>
      <c r="C165" s="3" t="s">
        <v>138</v>
      </c>
      <c r="D165" s="22">
        <v>0</v>
      </c>
      <c r="E165" s="22">
        <v>0</v>
      </c>
      <c r="F165" s="22">
        <f t="shared" si="34"/>
        <v>0</v>
      </c>
      <c r="G165" s="22">
        <v>0</v>
      </c>
      <c r="H165" s="22">
        <v>0</v>
      </c>
      <c r="I165" s="22">
        <f t="shared" si="35"/>
        <v>0</v>
      </c>
      <c r="J165" s="22">
        <v>0</v>
      </c>
      <c r="K165" s="22">
        <v>0</v>
      </c>
      <c r="L165" s="22">
        <f t="shared" si="36"/>
        <v>0</v>
      </c>
      <c r="M165" s="22">
        <v>-148150</v>
      </c>
      <c r="N165" s="22">
        <v>0</v>
      </c>
      <c r="O165" s="22">
        <f t="shared" si="37"/>
        <v>148150</v>
      </c>
      <c r="P165" s="22">
        <v>0</v>
      </c>
      <c r="Q165" s="38">
        <f t="shared" si="38"/>
        <v>-148150</v>
      </c>
      <c r="R165" s="55">
        <v>12000</v>
      </c>
      <c r="U165" s="24"/>
    </row>
    <row r="166" spans="1:21" ht="12">
      <c r="A166" s="23">
        <v>7990</v>
      </c>
      <c r="B166" s="23">
        <v>7990</v>
      </c>
      <c r="C166" s="3" t="s">
        <v>139</v>
      </c>
      <c r="D166" s="22">
        <v>0</v>
      </c>
      <c r="E166" s="22">
        <v>0</v>
      </c>
      <c r="F166" s="22">
        <f t="shared" si="34"/>
        <v>0</v>
      </c>
      <c r="G166" s="22">
        <v>0</v>
      </c>
      <c r="H166" s="22">
        <v>0</v>
      </c>
      <c r="I166" s="22">
        <f t="shared" si="35"/>
        <v>0</v>
      </c>
      <c r="J166" s="22">
        <v>0</v>
      </c>
      <c r="K166" s="22">
        <v>0</v>
      </c>
      <c r="L166" s="22">
        <f t="shared" si="36"/>
        <v>0</v>
      </c>
      <c r="M166" s="22">
        <v>0</v>
      </c>
      <c r="N166" s="22">
        <v>0</v>
      </c>
      <c r="O166" s="22">
        <f t="shared" si="37"/>
        <v>0</v>
      </c>
      <c r="P166" s="22">
        <v>0</v>
      </c>
      <c r="Q166" s="38">
        <f t="shared" si="38"/>
        <v>0</v>
      </c>
      <c r="R166" s="55">
        <v>0</v>
      </c>
      <c r="U166" s="24"/>
    </row>
    <row r="167" spans="1:21" ht="12">
      <c r="A167" s="23"/>
      <c r="B167" s="23"/>
      <c r="C167" s="3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38"/>
      <c r="R167" s="55"/>
      <c r="U167" s="24"/>
    </row>
    <row r="168" spans="1:21" ht="12.75">
      <c r="A168" s="19"/>
      <c r="B168" s="19"/>
      <c r="C168" s="14" t="s">
        <v>9</v>
      </c>
      <c r="D168" s="15">
        <f>SUM(D125:D167)</f>
        <v>1300004.16</v>
      </c>
      <c r="E168" s="15">
        <f>SUM(E125:E167)</f>
        <v>998200</v>
      </c>
      <c r="F168" s="15">
        <f>SUM(F125:F167)</f>
        <v>-301804.15999999986</v>
      </c>
      <c r="G168" s="15">
        <f aca="true" t="shared" si="39" ref="G168:O168">SUM(G125:G167)</f>
        <v>1999254.0199999996</v>
      </c>
      <c r="H168" s="15">
        <f t="shared" si="39"/>
        <v>1587100</v>
      </c>
      <c r="I168" s="15">
        <f t="shared" si="39"/>
        <v>-412154.0200000002</v>
      </c>
      <c r="J168" s="15">
        <f t="shared" si="39"/>
        <v>2763049.7199999997</v>
      </c>
      <c r="K168" s="15">
        <f t="shared" si="39"/>
        <v>2185200</v>
      </c>
      <c r="L168" s="15">
        <f t="shared" si="39"/>
        <v>-577849.72</v>
      </c>
      <c r="M168" s="15">
        <f t="shared" si="39"/>
        <v>4325668.860000001</v>
      </c>
      <c r="N168" s="15">
        <f t="shared" si="39"/>
        <v>3379000</v>
      </c>
      <c r="O168" s="15">
        <f t="shared" si="39"/>
        <v>-946668.8600000001</v>
      </c>
      <c r="P168" s="15">
        <f>SUM(P125:P167)</f>
        <v>3379000</v>
      </c>
      <c r="Q168" s="39">
        <f>SUM(M168-P168)</f>
        <v>946668.8600000013</v>
      </c>
      <c r="R168" s="56">
        <f>SUM(R125:R167)</f>
        <v>4448145.08</v>
      </c>
      <c r="U168" s="24"/>
    </row>
    <row r="169" spans="1:21" ht="12.75">
      <c r="A169" s="19"/>
      <c r="B169" s="19"/>
      <c r="C169" s="14"/>
      <c r="D169" s="22"/>
      <c r="E169" s="15"/>
      <c r="F169" s="22"/>
      <c r="G169" s="22"/>
      <c r="H169" s="15"/>
      <c r="I169" s="22"/>
      <c r="J169" s="22"/>
      <c r="K169" s="15"/>
      <c r="L169" s="22"/>
      <c r="M169" s="22"/>
      <c r="N169" s="15"/>
      <c r="O169" s="22"/>
      <c r="P169" s="22"/>
      <c r="Q169" s="38"/>
      <c r="R169" s="55"/>
      <c r="U169" s="24"/>
    </row>
    <row r="170" spans="1:21" ht="12">
      <c r="A170" s="23">
        <v>6000</v>
      </c>
      <c r="B170" s="23">
        <v>6000</v>
      </c>
      <c r="C170" s="3" t="s">
        <v>140</v>
      </c>
      <c r="D170" s="22">
        <v>83452.01999999999</v>
      </c>
      <c r="E170" s="22">
        <v>140500</v>
      </c>
      <c r="F170" s="22">
        <f>+E170-D170</f>
        <v>57047.98000000001</v>
      </c>
      <c r="G170" s="22">
        <v>166904.03999999998</v>
      </c>
      <c r="H170" s="22">
        <v>281000</v>
      </c>
      <c r="I170" s="22">
        <f>+H170-G170</f>
        <v>114095.96000000002</v>
      </c>
      <c r="J170" s="22">
        <v>250356.06</v>
      </c>
      <c r="K170" s="22">
        <v>472500</v>
      </c>
      <c r="L170" s="22">
        <f>+K170-J170</f>
        <v>222143.94</v>
      </c>
      <c r="M170" s="22">
        <v>333808</v>
      </c>
      <c r="N170" s="22">
        <v>690000</v>
      </c>
      <c r="O170" s="22">
        <f>+N170-M170</f>
        <v>356192</v>
      </c>
      <c r="P170" s="22">
        <v>690000</v>
      </c>
      <c r="Q170" s="38">
        <f>SUM(M170-P170)</f>
        <v>-356192</v>
      </c>
      <c r="R170" s="55">
        <v>643572.69</v>
      </c>
      <c r="U170" s="24"/>
    </row>
    <row r="171" spans="1:21" ht="12">
      <c r="A171" s="23">
        <v>6010</v>
      </c>
      <c r="B171" s="23">
        <v>6010</v>
      </c>
      <c r="C171" s="3" t="s">
        <v>141</v>
      </c>
      <c r="D171" s="22">
        <v>0</v>
      </c>
      <c r="E171" s="22">
        <v>6000</v>
      </c>
      <c r="F171" s="22">
        <f>+E171-D171</f>
        <v>6000</v>
      </c>
      <c r="G171" s="22">
        <v>0</v>
      </c>
      <c r="H171" s="22">
        <v>12000</v>
      </c>
      <c r="I171" s="22">
        <f>+H171-G171</f>
        <v>12000</v>
      </c>
      <c r="J171" s="22">
        <v>173526</v>
      </c>
      <c r="K171" s="22">
        <v>18000</v>
      </c>
      <c r="L171" s="22">
        <f>+K171-J171</f>
        <v>-155526</v>
      </c>
      <c r="M171" s="22">
        <v>223692.3</v>
      </c>
      <c r="N171" s="22">
        <v>24000</v>
      </c>
      <c r="O171" s="22">
        <f>+N171-M171</f>
        <v>-199692.3</v>
      </c>
      <c r="P171" s="22">
        <v>24000</v>
      </c>
      <c r="Q171" s="38">
        <f>SUM(M171-P171)</f>
        <v>199692.3</v>
      </c>
      <c r="R171" s="55">
        <v>9417</v>
      </c>
      <c r="U171" s="24"/>
    </row>
    <row r="172" spans="1:21" ht="12.75">
      <c r="A172" s="19"/>
      <c r="B172" s="19"/>
      <c r="C172" s="14" t="s">
        <v>16</v>
      </c>
      <c r="D172" s="15">
        <f>SUM(D170:D171)</f>
        <v>83452.01999999999</v>
      </c>
      <c r="E172" s="15">
        <f>SUM(E170:E171)</f>
        <v>146500</v>
      </c>
      <c r="F172" s="22">
        <f>SUM(D172-E172)</f>
        <v>-63047.98000000001</v>
      </c>
      <c r="G172" s="15">
        <f>SUM(G170:G171)</f>
        <v>166904.03999999998</v>
      </c>
      <c r="H172" s="15">
        <f>SUM(H170:H171)</f>
        <v>293000</v>
      </c>
      <c r="I172" s="22">
        <f>SUM(G172-H172)</f>
        <v>-126095.96000000002</v>
      </c>
      <c r="J172" s="15">
        <f>SUM(J170:J171)</f>
        <v>423882.06</v>
      </c>
      <c r="K172" s="15">
        <f>SUM(K170:K171)</f>
        <v>490500</v>
      </c>
      <c r="L172" s="22">
        <f>SUM(J172-K172)</f>
        <v>-66617.94</v>
      </c>
      <c r="M172" s="15">
        <f>SUM(M170:M171)</f>
        <v>557500.3</v>
      </c>
      <c r="N172" s="15">
        <f>SUM(N170:N171)</f>
        <v>714000</v>
      </c>
      <c r="O172" s="22">
        <f>SUM(M172-N172)</f>
        <v>-156499.69999999995</v>
      </c>
      <c r="P172" s="22">
        <f>SUM(P170:P171)</f>
        <v>714000</v>
      </c>
      <c r="Q172" s="38">
        <f>SUM(M172-P172)</f>
        <v>-156499.69999999995</v>
      </c>
      <c r="R172" s="55">
        <f>SUM(R170:R171)</f>
        <v>652989.69</v>
      </c>
      <c r="U172" s="24"/>
    </row>
    <row r="173" spans="1:21" ht="12">
      <c r="A173" s="23"/>
      <c r="B173" s="23"/>
      <c r="C173" s="3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38"/>
      <c r="R173" s="55"/>
      <c r="U173" s="24"/>
    </row>
    <row r="174" spans="1:21" ht="13.5" customHeight="1">
      <c r="A174" s="19"/>
      <c r="B174" s="19"/>
      <c r="C174" s="14" t="s">
        <v>5</v>
      </c>
      <c r="D174" s="15">
        <f>D67-D93-D123-D168-D172</f>
        <v>-606253.3200000001</v>
      </c>
      <c r="E174" s="15">
        <f>E67-E93-E123-E168-E172</f>
        <v>-1539460</v>
      </c>
      <c r="F174" s="15">
        <f>F67-F93-F123-F168-F172</f>
        <v>-143910.24000000083</v>
      </c>
      <c r="G174" s="15">
        <f>G67-G93-G123-G168-G172</f>
        <v>1367639.5700000012</v>
      </c>
      <c r="H174" s="15">
        <f aca="true" t="shared" si="40" ref="H174:O174">H67-H93-H123-H168-H172</f>
        <v>532101</v>
      </c>
      <c r="I174" s="15">
        <f t="shared" si="40"/>
        <v>-521172.4099999989</v>
      </c>
      <c r="J174" s="15">
        <f t="shared" si="40"/>
        <v>1823515.2700000028</v>
      </c>
      <c r="K174" s="15">
        <f t="shared" si="40"/>
        <v>-142261</v>
      </c>
      <c r="L174" s="15">
        <f t="shared" si="40"/>
        <v>1341431.0500000028</v>
      </c>
      <c r="M174" s="15">
        <f t="shared" si="40"/>
        <v>236950.89000000502</v>
      </c>
      <c r="N174" s="15">
        <f t="shared" si="40"/>
        <v>68214</v>
      </c>
      <c r="O174" s="15">
        <f t="shared" si="40"/>
        <v>4579020.550000004</v>
      </c>
      <c r="P174" s="15">
        <f>P67-P93-P123-P168-P172</f>
        <v>68214</v>
      </c>
      <c r="Q174" s="39">
        <f>SUM(M174-P174)</f>
        <v>168736.89000000502</v>
      </c>
      <c r="R174" s="56">
        <f>R67-R93-R123-R168-R172</f>
        <v>602665.5900000012</v>
      </c>
      <c r="U174" s="24"/>
    </row>
    <row r="175" spans="1:21" ht="13.5" customHeight="1">
      <c r="A175" s="23"/>
      <c r="B175" s="23"/>
      <c r="C175" s="3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38"/>
      <c r="R175" s="55"/>
      <c r="U175" s="24"/>
    </row>
    <row r="176" spans="1:21" ht="13.5" customHeight="1">
      <c r="A176" s="23">
        <v>8050</v>
      </c>
      <c r="B176" s="23">
        <v>8050</v>
      </c>
      <c r="C176" s="3" t="s">
        <v>11</v>
      </c>
      <c r="D176" s="22">
        <v>0</v>
      </c>
      <c r="E176" s="22">
        <v>0</v>
      </c>
      <c r="F176" s="22">
        <f>+E176-D176</f>
        <v>0</v>
      </c>
      <c r="G176" s="22">
        <v>0</v>
      </c>
      <c r="H176" s="22">
        <v>0</v>
      </c>
      <c r="I176" s="22">
        <f>+H176-G176</f>
        <v>0</v>
      </c>
      <c r="J176" s="22">
        <v>0</v>
      </c>
      <c r="K176" s="22">
        <v>0</v>
      </c>
      <c r="L176" s="22">
        <f>+K176-J176</f>
        <v>0</v>
      </c>
      <c r="M176" s="22">
        <v>-4288.570000000001</v>
      </c>
      <c r="N176" s="22">
        <v>0</v>
      </c>
      <c r="O176" s="22">
        <f>+N176-M176</f>
        <v>4288.570000000001</v>
      </c>
      <c r="P176" s="22">
        <v>0</v>
      </c>
      <c r="Q176" s="38">
        <f>SUM(M176-P176)</f>
        <v>-4288.570000000001</v>
      </c>
      <c r="R176" s="55">
        <v>-3291.34</v>
      </c>
      <c r="U176" s="24"/>
    </row>
    <row r="177" spans="1:21" ht="13.5" customHeight="1">
      <c r="A177" s="23">
        <v>8070</v>
      </c>
      <c r="B177" s="23">
        <v>8070</v>
      </c>
      <c r="C177" s="3" t="s">
        <v>35</v>
      </c>
      <c r="D177" s="22">
        <v>0</v>
      </c>
      <c r="E177" s="22">
        <v>0</v>
      </c>
      <c r="F177" s="22">
        <f>+E177-D177</f>
        <v>0</v>
      </c>
      <c r="G177" s="22">
        <v>0</v>
      </c>
      <c r="H177" s="22">
        <v>0</v>
      </c>
      <c r="I177" s="22">
        <f>+H177-G177</f>
        <v>0</v>
      </c>
      <c r="J177" s="22">
        <v>0</v>
      </c>
      <c r="K177" s="22">
        <v>0</v>
      </c>
      <c r="L177" s="22">
        <f>+K177-J177</f>
        <v>0</v>
      </c>
      <c r="M177" s="22">
        <v>0</v>
      </c>
      <c r="N177" s="22">
        <v>0</v>
      </c>
      <c r="O177" s="22">
        <f>+N177-M177</f>
        <v>0</v>
      </c>
      <c r="P177" s="22">
        <v>0</v>
      </c>
      <c r="Q177" s="38">
        <f>SUM(M177-P177)</f>
        <v>0</v>
      </c>
      <c r="R177" s="55">
        <v>0</v>
      </c>
      <c r="U177" s="24"/>
    </row>
    <row r="178" spans="1:21" ht="13.5" customHeight="1">
      <c r="A178" s="23">
        <v>8150</v>
      </c>
      <c r="B178" s="23">
        <v>8150</v>
      </c>
      <c r="C178" s="3" t="s">
        <v>142</v>
      </c>
      <c r="D178" s="22">
        <v>0</v>
      </c>
      <c r="E178" s="22">
        <v>0</v>
      </c>
      <c r="F178" s="22">
        <f>+E178-D178</f>
        <v>0</v>
      </c>
      <c r="G178" s="22">
        <v>0</v>
      </c>
      <c r="H178" s="22">
        <v>0</v>
      </c>
      <c r="I178" s="22">
        <f>+H178-G178</f>
        <v>0</v>
      </c>
      <c r="J178" s="22">
        <v>0</v>
      </c>
      <c r="K178" s="22">
        <v>0</v>
      </c>
      <c r="L178" s="22">
        <f>+K178-J178</f>
        <v>0</v>
      </c>
      <c r="M178" s="22">
        <v>0</v>
      </c>
      <c r="N178" s="22">
        <v>0</v>
      </c>
      <c r="O178" s="22">
        <f>+N178-M178</f>
        <v>0</v>
      </c>
      <c r="P178" s="22">
        <v>0</v>
      </c>
      <c r="Q178" s="38">
        <f>SUM(M178-P178)</f>
        <v>0</v>
      </c>
      <c r="R178" s="55">
        <v>0</v>
      </c>
      <c r="U178" s="24"/>
    </row>
    <row r="179" spans="1:21" ht="13.5" customHeight="1">
      <c r="A179" s="19"/>
      <c r="B179" s="19"/>
      <c r="C179" s="14" t="s">
        <v>24</v>
      </c>
      <c r="D179" s="15">
        <f>SUM(D176:D178)</f>
        <v>0</v>
      </c>
      <c r="E179" s="15">
        <f>SUM(E176:E178)</f>
        <v>0</v>
      </c>
      <c r="F179" s="22">
        <f>SUM(D179-E179)</f>
        <v>0</v>
      </c>
      <c r="G179" s="15">
        <f>SUM(G176:G178)</f>
        <v>0</v>
      </c>
      <c r="H179" s="15">
        <f>SUM(H176:H178)</f>
        <v>0</v>
      </c>
      <c r="I179" s="22">
        <f>SUM(G179-H179)</f>
        <v>0</v>
      </c>
      <c r="J179" s="15">
        <f>SUM(J176:J178)</f>
        <v>0</v>
      </c>
      <c r="K179" s="15">
        <f>SUM(K176:K178)</f>
        <v>0</v>
      </c>
      <c r="L179" s="22">
        <f>SUM(J179-K179)</f>
        <v>0</v>
      </c>
      <c r="M179" s="15">
        <f>SUM(M176:M178)</f>
        <v>-4288.570000000001</v>
      </c>
      <c r="N179" s="15">
        <f>SUM(N176:N178)</f>
        <v>0</v>
      </c>
      <c r="O179" s="22">
        <f>SUM(M179-N179)</f>
        <v>-4288.570000000001</v>
      </c>
      <c r="P179" s="22">
        <f>SUM(P176:P178)</f>
        <v>0</v>
      </c>
      <c r="Q179" s="38">
        <f>SUM(M179-P179)</f>
        <v>-4288.570000000001</v>
      </c>
      <c r="R179" s="55">
        <f>SUM(R176:R178)</f>
        <v>-3291.34</v>
      </c>
      <c r="U179" s="24"/>
    </row>
    <row r="180" spans="1:21" ht="12">
      <c r="A180" s="23"/>
      <c r="B180" s="23"/>
      <c r="C180" s="3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38"/>
      <c r="R180" s="55"/>
      <c r="U180" s="24"/>
    </row>
    <row r="181" spans="1:21" ht="12.75">
      <c r="A181" s="19"/>
      <c r="B181" s="19"/>
      <c r="C181" s="16" t="s">
        <v>14</v>
      </c>
      <c r="D181" s="17">
        <f>D174-D179</f>
        <v>-606253.3200000001</v>
      </c>
      <c r="E181" s="17">
        <f>E174-E179</f>
        <v>-1539460</v>
      </c>
      <c r="F181" s="17">
        <f>SUM(D181-E181)</f>
        <v>933206.6799999999</v>
      </c>
      <c r="G181" s="17">
        <f>G174-G179</f>
        <v>1367639.5700000012</v>
      </c>
      <c r="H181" s="17">
        <f>H174-H179</f>
        <v>532101</v>
      </c>
      <c r="I181" s="17">
        <f>SUM(G181-H181)</f>
        <v>835538.5700000012</v>
      </c>
      <c r="J181" s="17">
        <f>J174-J179</f>
        <v>1823515.2700000028</v>
      </c>
      <c r="K181" s="17">
        <f>K174-K179</f>
        <v>-142261</v>
      </c>
      <c r="L181" s="17">
        <f>SUM(J181-K181)</f>
        <v>1965776.2700000028</v>
      </c>
      <c r="M181" s="17">
        <f>M174-M179</f>
        <v>241239.46000000503</v>
      </c>
      <c r="N181" s="17">
        <f>N174-N179</f>
        <v>68214</v>
      </c>
      <c r="O181" s="17">
        <f>SUM(M181-N181)</f>
        <v>173025.46000000503</v>
      </c>
      <c r="P181" s="17">
        <f>P174-P179</f>
        <v>68214</v>
      </c>
      <c r="Q181" s="40">
        <f>SUM(M181-P181)</f>
        <v>173025.46000000503</v>
      </c>
      <c r="R181" s="58">
        <f>R174-R179</f>
        <v>605956.9300000012</v>
      </c>
      <c r="U181" s="24"/>
    </row>
    <row r="182" spans="5:21" ht="15.75" customHeight="1"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U182" s="24"/>
    </row>
    <row r="183" ht="12">
      <c r="U183" s="24"/>
    </row>
    <row r="184" ht="12">
      <c r="U184" s="24"/>
    </row>
    <row r="185" ht="12">
      <c r="U185" s="24"/>
    </row>
    <row r="186" ht="12">
      <c r="U186" s="24"/>
    </row>
    <row r="187" ht="12">
      <c r="U187" s="24"/>
    </row>
    <row r="188" ht="12">
      <c r="U188" s="24"/>
    </row>
    <row r="189" ht="12">
      <c r="U189" s="24"/>
    </row>
    <row r="190" ht="12">
      <c r="U190" s="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1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8" width="10.421875" style="2" customWidth="1"/>
    <col min="9" max="9" width="11.8515625" style="2" bestFit="1" customWidth="1"/>
    <col min="10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119</v>
      </c>
      <c r="C1" s="1" t="s">
        <v>148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 aca="true" t="shared" si="0" ref="D3:P3">+D31-D173</f>
        <v>0</v>
      </c>
      <c r="E3" s="51">
        <f t="shared" si="0"/>
        <v>0</v>
      </c>
      <c r="F3" s="51">
        <f t="shared" si="0"/>
        <v>-2.6193447411060333E-10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8.731149137020111E-11</v>
      </c>
      <c r="M3" s="51">
        <f t="shared" si="0"/>
        <v>0</v>
      </c>
      <c r="N3" s="51">
        <f t="shared" si="0"/>
        <v>0</v>
      </c>
      <c r="O3" s="51">
        <f t="shared" si="0"/>
        <v>4.656612873077393E-10</v>
      </c>
      <c r="P3" s="51">
        <f t="shared" si="0"/>
        <v>0</v>
      </c>
      <c r="R3" s="51">
        <f>+R31-R173</f>
        <v>-4.656612873077393E-10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202201</v>
      </c>
      <c r="E5" s="43">
        <f>Totalt!E5</f>
        <v>202201</v>
      </c>
      <c r="F5" s="43">
        <f>Totalt!F5</f>
        <v>0</v>
      </c>
      <c r="G5" s="43">
        <f>Totalt!G5</f>
        <v>202201</v>
      </c>
      <c r="H5" s="43">
        <f>+Totalt!H5</f>
        <v>202201</v>
      </c>
      <c r="I5" s="43">
        <f>Totalt!I5</f>
        <v>0</v>
      </c>
      <c r="J5" s="43">
        <f>Totalt!J5</f>
        <v>202201</v>
      </c>
      <c r="K5" s="43">
        <f>Totalt!K5</f>
        <v>202201</v>
      </c>
      <c r="L5" s="43">
        <f>Totalt!L5</f>
        <v>0</v>
      </c>
      <c r="M5" s="43">
        <f>Totalt!M5</f>
        <v>202201</v>
      </c>
      <c r="N5" s="43">
        <f>Totalt!N5</f>
        <v>202201</v>
      </c>
      <c r="O5" s="43">
        <f>Totalt!O5</f>
        <v>0</v>
      </c>
      <c r="P5" s="43">
        <f>Totalt!P5</f>
        <v>202201</v>
      </c>
      <c r="Q5" s="42"/>
      <c r="R5" s="43">
        <f>+Totalt!R5</f>
        <v>202101</v>
      </c>
    </row>
    <row r="6" spans="1:18" s="44" customFormat="1" ht="11.25">
      <c r="A6" s="42"/>
      <c r="B6" s="42"/>
      <c r="C6" s="43"/>
      <c r="D6" s="43">
        <v>202203</v>
      </c>
      <c r="E6" s="43">
        <f>Totalt!E6</f>
        <v>202203</v>
      </c>
      <c r="F6" s="43">
        <f>Totalt!F6</f>
        <v>0</v>
      </c>
      <c r="G6" s="43">
        <f>+Totalt!G6</f>
        <v>202206</v>
      </c>
      <c r="H6" s="43">
        <f>Totalt!H6</f>
        <v>202206</v>
      </c>
      <c r="I6" s="43">
        <f>Totalt!I6</f>
        <v>0</v>
      </c>
      <c r="J6" s="43">
        <f>+Totalt!J6</f>
        <v>202209</v>
      </c>
      <c r="K6" s="43">
        <f>Totalt!K6</f>
        <v>202209</v>
      </c>
      <c r="L6" s="43">
        <f>Totalt!L6</f>
        <v>0</v>
      </c>
      <c r="M6" s="43">
        <f>Totalt!M6</f>
        <v>202212</v>
      </c>
      <c r="N6" s="43">
        <f>Totalt!N6</f>
        <v>202212</v>
      </c>
      <c r="O6" s="43">
        <f>Totalt!O6</f>
        <v>0</v>
      </c>
      <c r="P6" s="43">
        <f>Totalt!P6</f>
        <v>202212</v>
      </c>
      <c r="Q6" s="42"/>
      <c r="R6" s="43">
        <f>+Totalt!R6</f>
        <v>202112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v>2022</v>
      </c>
      <c r="Q8" s="11" t="s">
        <v>61</v>
      </c>
      <c r="R8" s="53">
        <v>2021</v>
      </c>
    </row>
    <row r="9" spans="1:18" ht="12">
      <c r="A9" s="2">
        <v>321</v>
      </c>
      <c r="B9" s="2">
        <v>321</v>
      </c>
      <c r="C9" s="3" t="s">
        <v>37</v>
      </c>
      <c r="D9" s="21">
        <v>1202168</v>
      </c>
      <c r="E9" s="21">
        <v>1030000</v>
      </c>
      <c r="F9" s="21">
        <f aca="true" t="shared" si="1" ref="F9:F15">D9-E9</f>
        <v>172168</v>
      </c>
      <c r="G9" s="21">
        <v>1320541</v>
      </c>
      <c r="H9" s="21">
        <v>1130000</v>
      </c>
      <c r="I9" s="21">
        <f aca="true" t="shared" si="2" ref="I9:I15">G9-H9</f>
        <v>190541</v>
      </c>
      <c r="J9" s="21">
        <v>1260140</v>
      </c>
      <c r="K9" s="21">
        <v>1250000</v>
      </c>
      <c r="L9" s="21">
        <f aca="true" t="shared" si="3" ref="L9:L15">J9-K9</f>
        <v>10140</v>
      </c>
      <c r="M9" s="21">
        <v>1411020</v>
      </c>
      <c r="N9" s="21">
        <v>1400000</v>
      </c>
      <c r="O9" s="21">
        <f aca="true" t="shared" si="4" ref="O9:O15">M9-N9</f>
        <v>11020</v>
      </c>
      <c r="P9" s="21">
        <v>1400000</v>
      </c>
      <c r="Q9" s="37" t="e">
        <f>M9-#REF!</f>
        <v>#REF!</v>
      </c>
      <c r="R9" s="54">
        <v>1496395.74</v>
      </c>
    </row>
    <row r="10" spans="1:18" ht="12">
      <c r="A10" s="2">
        <v>322</v>
      </c>
      <c r="B10" s="2">
        <v>322</v>
      </c>
      <c r="C10" s="3" t="s">
        <v>38</v>
      </c>
      <c r="D10" s="22">
        <v>0</v>
      </c>
      <c r="E10" s="22">
        <v>0</v>
      </c>
      <c r="F10" s="22">
        <f t="shared" si="1"/>
        <v>0</v>
      </c>
      <c r="G10" s="22">
        <v>272375</v>
      </c>
      <c r="H10" s="22">
        <v>50000</v>
      </c>
      <c r="I10" s="22">
        <f t="shared" si="2"/>
        <v>222375</v>
      </c>
      <c r="J10" s="22">
        <v>172375</v>
      </c>
      <c r="K10" s="22">
        <v>70000</v>
      </c>
      <c r="L10" s="22">
        <f t="shared" si="3"/>
        <v>102375</v>
      </c>
      <c r="M10" s="22">
        <v>237699.5</v>
      </c>
      <c r="N10" s="22">
        <v>75000</v>
      </c>
      <c r="O10" s="22">
        <f t="shared" si="4"/>
        <v>162699.5</v>
      </c>
      <c r="P10" s="22">
        <v>75000</v>
      </c>
      <c r="Q10" s="38" t="e">
        <f>M10-#REF!</f>
        <v>#REF!</v>
      </c>
      <c r="R10" s="55">
        <v>123625</v>
      </c>
    </row>
    <row r="11" spans="1:18" ht="12">
      <c r="A11" s="2">
        <v>323</v>
      </c>
      <c r="B11" s="2">
        <v>323</v>
      </c>
      <c r="C11" s="3" t="s">
        <v>39</v>
      </c>
      <c r="D11" s="22">
        <v>0</v>
      </c>
      <c r="E11" s="22">
        <v>0</v>
      </c>
      <c r="F11" s="22">
        <f t="shared" si="1"/>
        <v>0</v>
      </c>
      <c r="G11" s="22">
        <v>89700</v>
      </c>
      <c r="H11" s="22">
        <v>0</v>
      </c>
      <c r="I11" s="22">
        <f t="shared" si="2"/>
        <v>89700</v>
      </c>
      <c r="J11" s="22">
        <v>96400</v>
      </c>
      <c r="K11" s="22">
        <v>0</v>
      </c>
      <c r="L11" s="22">
        <f t="shared" si="3"/>
        <v>96400</v>
      </c>
      <c r="M11" s="22">
        <v>0</v>
      </c>
      <c r="N11" s="22">
        <v>40000</v>
      </c>
      <c r="O11" s="22">
        <f t="shared" si="4"/>
        <v>-40000</v>
      </c>
      <c r="P11" s="22">
        <v>40000</v>
      </c>
      <c r="Q11" s="38" t="e">
        <f>M11-#REF!</f>
        <v>#REF!</v>
      </c>
      <c r="R11" s="55">
        <v>36906</v>
      </c>
    </row>
    <row r="12" spans="1:18" ht="12">
      <c r="A12" s="2">
        <v>324</v>
      </c>
      <c r="B12" s="2">
        <v>324</v>
      </c>
      <c r="C12" s="3" t="s">
        <v>40</v>
      </c>
      <c r="D12" s="22">
        <v>118864.74</v>
      </c>
      <c r="E12" s="22">
        <v>200000</v>
      </c>
      <c r="F12" s="22">
        <f t="shared" si="1"/>
        <v>-81135.26</v>
      </c>
      <c r="G12" s="22">
        <v>495387.23</v>
      </c>
      <c r="H12" s="22">
        <v>700000</v>
      </c>
      <c r="I12" s="22">
        <f t="shared" si="2"/>
        <v>-204612.77000000002</v>
      </c>
      <c r="J12" s="22">
        <v>697499.53</v>
      </c>
      <c r="K12" s="22">
        <v>800000</v>
      </c>
      <c r="L12" s="22">
        <f t="shared" si="3"/>
        <v>-102500.46999999997</v>
      </c>
      <c r="M12" s="22">
        <v>981839.22</v>
      </c>
      <c r="N12" s="22">
        <v>1000000</v>
      </c>
      <c r="O12" s="22">
        <f t="shared" si="4"/>
        <v>-18160.780000000028</v>
      </c>
      <c r="P12" s="22">
        <v>1000000</v>
      </c>
      <c r="Q12" s="38" t="e">
        <f>M12-#REF!</f>
        <v>#REF!</v>
      </c>
      <c r="R12" s="55">
        <v>1246784.41</v>
      </c>
    </row>
    <row r="13" spans="1:18" ht="12">
      <c r="A13" s="2">
        <v>325</v>
      </c>
      <c r="B13" s="2">
        <v>325</v>
      </c>
      <c r="C13" s="3" t="s">
        <v>41</v>
      </c>
      <c r="D13" s="22">
        <v>266165.87</v>
      </c>
      <c r="E13" s="22">
        <v>430000</v>
      </c>
      <c r="F13" s="22">
        <f t="shared" si="1"/>
        <v>-163834.13</v>
      </c>
      <c r="G13" s="22">
        <v>473004.48</v>
      </c>
      <c r="H13" s="22">
        <v>1770000</v>
      </c>
      <c r="I13" s="22">
        <f t="shared" si="2"/>
        <v>-1296995.52</v>
      </c>
      <c r="J13" s="22">
        <v>1263843.36</v>
      </c>
      <c r="K13" s="22">
        <v>1160000</v>
      </c>
      <c r="L13" s="22">
        <f t="shared" si="3"/>
        <v>103843.3600000001</v>
      </c>
      <c r="M13" s="22">
        <v>1970740.62</v>
      </c>
      <c r="N13" s="22">
        <v>1480000</v>
      </c>
      <c r="O13" s="22">
        <f t="shared" si="4"/>
        <v>490740.6200000001</v>
      </c>
      <c r="P13" s="22">
        <v>1480000</v>
      </c>
      <c r="Q13" s="38" t="e">
        <f>M13-#REF!</f>
        <v>#REF!</v>
      </c>
      <c r="R13" s="55">
        <v>2145802.11</v>
      </c>
    </row>
    <row r="14" spans="1:18" ht="12">
      <c r="A14" s="2">
        <v>326</v>
      </c>
      <c r="B14" s="2">
        <v>326</v>
      </c>
      <c r="C14" s="3" t="s">
        <v>1</v>
      </c>
      <c r="D14" s="22">
        <v>33000</v>
      </c>
      <c r="E14" s="22">
        <v>48000</v>
      </c>
      <c r="F14" s="22">
        <f t="shared" si="1"/>
        <v>-15000</v>
      </c>
      <c r="G14" s="22">
        <v>104350</v>
      </c>
      <c r="H14" s="22">
        <v>96000</v>
      </c>
      <c r="I14" s="22">
        <f t="shared" si="2"/>
        <v>8350</v>
      </c>
      <c r="J14" s="22">
        <v>341850</v>
      </c>
      <c r="K14" s="22">
        <v>144000</v>
      </c>
      <c r="L14" s="22">
        <f t="shared" si="3"/>
        <v>197850</v>
      </c>
      <c r="M14" s="22">
        <v>174885</v>
      </c>
      <c r="N14" s="22">
        <v>192000</v>
      </c>
      <c r="O14" s="22">
        <f t="shared" si="4"/>
        <v>-17115</v>
      </c>
      <c r="P14" s="22">
        <v>192000</v>
      </c>
      <c r="Q14" s="38" t="e">
        <f>M14-#REF!</f>
        <v>#REF!</v>
      </c>
      <c r="R14" s="55">
        <v>162120</v>
      </c>
    </row>
    <row r="15" spans="1:18" ht="12.75">
      <c r="A15" s="12"/>
      <c r="B15" s="13"/>
      <c r="C15" s="14" t="s">
        <v>156</v>
      </c>
      <c r="D15" s="15">
        <f>SUM(D9:D14)</f>
        <v>1620198.6099999999</v>
      </c>
      <c r="E15" s="15">
        <f>SUM(E9:E14)</f>
        <v>1708000</v>
      </c>
      <c r="F15" s="15">
        <f t="shared" si="1"/>
        <v>-87801.39000000013</v>
      </c>
      <c r="G15" s="15">
        <f>SUM(G9:G14)</f>
        <v>2755357.71</v>
      </c>
      <c r="H15" s="15">
        <f>SUM(H9:H14)</f>
        <v>3746000</v>
      </c>
      <c r="I15" s="15">
        <f t="shared" si="2"/>
        <v>-990642.29</v>
      </c>
      <c r="J15" s="15">
        <f>SUM(J9:J14)</f>
        <v>3832107.8900000006</v>
      </c>
      <c r="K15" s="15">
        <f>SUM(K9:K14)</f>
        <v>3424000</v>
      </c>
      <c r="L15" s="15">
        <f t="shared" si="3"/>
        <v>408107.8900000006</v>
      </c>
      <c r="M15" s="15">
        <f>SUM(M9:M14)</f>
        <v>4776184.34</v>
      </c>
      <c r="N15" s="15">
        <f>SUM(N9:N14)</f>
        <v>4187000</v>
      </c>
      <c r="O15" s="15">
        <f t="shared" si="4"/>
        <v>589184.3399999999</v>
      </c>
      <c r="P15" s="15">
        <f>SUM(P9:P14)</f>
        <v>4187000</v>
      </c>
      <c r="Q15" s="39" t="e">
        <f>M15-#REF!</f>
        <v>#REF!</v>
      </c>
      <c r="R15" s="56">
        <f>SUM(R9:R14)</f>
        <v>5211633.26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600</v>
      </c>
      <c r="E17" s="22">
        <v>5000</v>
      </c>
      <c r="F17" s="22">
        <f>+E17-D17</f>
        <v>4400</v>
      </c>
      <c r="G17" s="22">
        <v>25200</v>
      </c>
      <c r="H17" s="22">
        <v>15000</v>
      </c>
      <c r="I17" s="22">
        <f aca="true" t="shared" si="5" ref="I17:I24">G17-H17</f>
        <v>10200</v>
      </c>
      <c r="J17" s="22">
        <v>44043.75</v>
      </c>
      <c r="K17" s="22">
        <v>30000</v>
      </c>
      <c r="L17" s="22">
        <f aca="true" t="shared" si="6" ref="L17:L24">J17-K17</f>
        <v>14043.75</v>
      </c>
      <c r="M17" s="22">
        <v>52985.79</v>
      </c>
      <c r="N17" s="22">
        <v>30000</v>
      </c>
      <c r="O17" s="22">
        <f aca="true" t="shared" si="7" ref="O17:O24">M17-N17</f>
        <v>22985.79</v>
      </c>
      <c r="P17" s="22">
        <v>30000</v>
      </c>
      <c r="Q17" s="38" t="e">
        <f>M17-#REF!</f>
        <v>#REF!</v>
      </c>
      <c r="R17" s="55">
        <v>56899.21</v>
      </c>
    </row>
    <row r="18" spans="1:18" ht="12">
      <c r="A18" s="2">
        <v>410</v>
      </c>
      <c r="B18" s="2">
        <v>410</v>
      </c>
      <c r="C18" s="3" t="s">
        <v>43</v>
      </c>
      <c r="D18" s="22">
        <v>0</v>
      </c>
      <c r="E18" s="22">
        <v>0</v>
      </c>
      <c r="F18" s="22">
        <f>+E18-D18</f>
        <v>0</v>
      </c>
      <c r="G18" s="22">
        <v>1151.4</v>
      </c>
      <c r="H18" s="22">
        <v>0</v>
      </c>
      <c r="I18" s="22">
        <f t="shared" si="5"/>
        <v>1151.4</v>
      </c>
      <c r="J18" s="22">
        <v>1151.4</v>
      </c>
      <c r="K18" s="22">
        <v>0</v>
      </c>
      <c r="L18" s="22">
        <f t="shared" si="6"/>
        <v>1151.4</v>
      </c>
      <c r="M18" s="22">
        <v>1151.4</v>
      </c>
      <c r="N18" s="22">
        <v>0</v>
      </c>
      <c r="O18" s="22">
        <f t="shared" si="7"/>
        <v>1151.4</v>
      </c>
      <c r="P18" s="22">
        <v>0</v>
      </c>
      <c r="Q18" s="38" t="e">
        <f>M18-#REF!</f>
        <v>#REF!</v>
      </c>
      <c r="R18" s="55">
        <v>5345.15</v>
      </c>
    </row>
    <row r="19" spans="1:18" ht="12">
      <c r="A19" s="2">
        <v>420</v>
      </c>
      <c r="B19" s="2">
        <v>420</v>
      </c>
      <c r="C19" s="3" t="s">
        <v>44</v>
      </c>
      <c r="D19" s="22">
        <v>174617.75</v>
      </c>
      <c r="E19" s="22">
        <v>300000</v>
      </c>
      <c r="F19" s="22">
        <f>+E19-D19</f>
        <v>125382.25</v>
      </c>
      <c r="G19" s="22">
        <v>432934.75</v>
      </c>
      <c r="H19" s="22">
        <v>400000</v>
      </c>
      <c r="I19" s="22">
        <f t="shared" si="5"/>
        <v>32934.75</v>
      </c>
      <c r="J19" s="22">
        <v>606013.75</v>
      </c>
      <c r="K19" s="22">
        <v>500000</v>
      </c>
      <c r="L19" s="22">
        <f t="shared" si="6"/>
        <v>106013.75</v>
      </c>
      <c r="M19" s="22">
        <v>946750.63</v>
      </c>
      <c r="N19" s="22">
        <v>750000</v>
      </c>
      <c r="O19" s="22">
        <f t="shared" si="7"/>
        <v>196750.63</v>
      </c>
      <c r="P19" s="22">
        <v>750000</v>
      </c>
      <c r="Q19" s="38" t="e">
        <f>M19-#REF!</f>
        <v>#REF!</v>
      </c>
      <c r="R19" s="55">
        <v>764390.32</v>
      </c>
    </row>
    <row r="20" spans="1:18" ht="12">
      <c r="A20" s="2">
        <v>500</v>
      </c>
      <c r="B20" s="2">
        <v>500</v>
      </c>
      <c r="C20" s="3" t="s">
        <v>45</v>
      </c>
      <c r="D20" s="22">
        <v>483191.08</v>
      </c>
      <c r="E20" s="22">
        <v>488000</v>
      </c>
      <c r="F20" s="22">
        <f>+E20-D20</f>
        <v>4808.919999999984</v>
      </c>
      <c r="G20" s="22">
        <v>828510.25</v>
      </c>
      <c r="H20" s="22">
        <v>977000</v>
      </c>
      <c r="I20" s="22">
        <f t="shared" si="5"/>
        <v>-148489.75</v>
      </c>
      <c r="J20" s="22">
        <v>1385015.32</v>
      </c>
      <c r="K20" s="22">
        <v>1463000</v>
      </c>
      <c r="L20" s="22">
        <f t="shared" si="6"/>
        <v>-77984.67999999993</v>
      </c>
      <c r="M20" s="22">
        <v>1951417.27</v>
      </c>
      <c r="N20" s="22">
        <v>2057000</v>
      </c>
      <c r="O20" s="22">
        <f t="shared" si="7"/>
        <v>-105582.72999999998</v>
      </c>
      <c r="P20" s="22">
        <v>2057000</v>
      </c>
      <c r="Q20" s="38" t="e">
        <f>M20-#REF!</f>
        <v>#REF!</v>
      </c>
      <c r="R20" s="55">
        <v>1738689.07</v>
      </c>
    </row>
    <row r="21" spans="1:18" ht="12">
      <c r="A21" s="2">
        <v>610</v>
      </c>
      <c r="B21" s="2">
        <v>610</v>
      </c>
      <c r="C21" s="3" t="s">
        <v>4</v>
      </c>
      <c r="D21" s="22">
        <v>587615.25</v>
      </c>
      <c r="E21" s="22">
        <v>356500</v>
      </c>
      <c r="F21" s="22">
        <f>+E21-D21</f>
        <v>-231115.25</v>
      </c>
      <c r="G21" s="22">
        <v>905185.13</v>
      </c>
      <c r="H21" s="22">
        <v>614000</v>
      </c>
      <c r="I21" s="22">
        <f t="shared" si="5"/>
        <v>291185.13</v>
      </c>
      <c r="J21" s="22">
        <v>1296965.21</v>
      </c>
      <c r="K21" s="22">
        <v>812500</v>
      </c>
      <c r="L21" s="22">
        <f t="shared" si="6"/>
        <v>484465.20999999996</v>
      </c>
      <c r="M21" s="22">
        <v>1704730.69</v>
      </c>
      <c r="N21" s="22">
        <v>1004000</v>
      </c>
      <c r="O21" s="22">
        <f t="shared" si="7"/>
        <v>700730.69</v>
      </c>
      <c r="P21" s="22">
        <v>1004000</v>
      </c>
      <c r="Q21" s="38" t="e">
        <f>M21-#REF!</f>
        <v>#REF!</v>
      </c>
      <c r="R21" s="55">
        <v>2456118.79</v>
      </c>
    </row>
    <row r="22" spans="1:18" ht="12.75">
      <c r="A22" s="12"/>
      <c r="B22" s="13"/>
      <c r="C22" s="14" t="s">
        <v>155</v>
      </c>
      <c r="D22" s="15">
        <f>SUM(D17:D21)</f>
        <v>1246024.08</v>
      </c>
      <c r="E22" s="15">
        <f aca="true" t="shared" si="8" ref="E22:P22">SUM(E17:E21)</f>
        <v>1149500</v>
      </c>
      <c r="F22" s="15">
        <f t="shared" si="8"/>
        <v>-96524.08000000002</v>
      </c>
      <c r="G22" s="15">
        <f t="shared" si="8"/>
        <v>2192981.53</v>
      </c>
      <c r="H22" s="15">
        <f t="shared" si="8"/>
        <v>2006000</v>
      </c>
      <c r="I22" s="15">
        <f t="shared" si="8"/>
        <v>186981.53</v>
      </c>
      <c r="J22" s="15">
        <f t="shared" si="8"/>
        <v>3333189.43</v>
      </c>
      <c r="K22" s="15">
        <f t="shared" si="8"/>
        <v>2805500</v>
      </c>
      <c r="L22" s="15">
        <f t="shared" si="8"/>
        <v>527689.43</v>
      </c>
      <c r="M22" s="15">
        <f t="shared" si="8"/>
        <v>4657035.779999999</v>
      </c>
      <c r="N22" s="15">
        <f t="shared" si="8"/>
        <v>3841000</v>
      </c>
      <c r="O22" s="15">
        <f t="shared" si="8"/>
        <v>816035.78</v>
      </c>
      <c r="P22" s="15">
        <f t="shared" si="8"/>
        <v>3841000</v>
      </c>
      <c r="Q22" s="39" t="e">
        <f>M22-#REF!</f>
        <v>#REF!</v>
      </c>
      <c r="R22" s="56">
        <f>SUM(R17:R21)</f>
        <v>5021442.54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18845.01</v>
      </c>
      <c r="E24" s="48">
        <v>38000</v>
      </c>
      <c r="F24" s="48">
        <f>+E24-D24</f>
        <v>19154.99</v>
      </c>
      <c r="G24" s="48">
        <v>37690.02</v>
      </c>
      <c r="H24" s="48">
        <v>76000</v>
      </c>
      <c r="I24" s="48">
        <f t="shared" si="5"/>
        <v>-38309.98</v>
      </c>
      <c r="J24" s="48">
        <v>56535.03</v>
      </c>
      <c r="K24" s="48">
        <v>165000</v>
      </c>
      <c r="L24" s="48">
        <f t="shared" si="6"/>
        <v>-108464.97</v>
      </c>
      <c r="M24" s="48">
        <v>120614</v>
      </c>
      <c r="N24" s="48">
        <v>280000</v>
      </c>
      <c r="O24" s="48">
        <f t="shared" si="7"/>
        <v>-159386</v>
      </c>
      <c r="P24" s="48">
        <v>280000</v>
      </c>
      <c r="Q24" s="50" t="e">
        <f>M24-#REF!</f>
        <v>#REF!</v>
      </c>
      <c r="R24" s="57">
        <v>192532.39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355329.5199999998</v>
      </c>
      <c r="E26" s="15">
        <f aca="true" t="shared" si="9" ref="E26:P26">E15-E22-E24</f>
        <v>520500</v>
      </c>
      <c r="F26" s="15">
        <f>F15+F22+F24</f>
        <v>-165170.48000000016</v>
      </c>
      <c r="G26" s="15">
        <f t="shared" si="9"/>
        <v>524686.1600000001</v>
      </c>
      <c r="H26" s="15">
        <f t="shared" si="9"/>
        <v>1664000</v>
      </c>
      <c r="I26" s="15">
        <f t="shared" si="9"/>
        <v>-1139313.84</v>
      </c>
      <c r="J26" s="15">
        <f t="shared" si="9"/>
        <v>442383.4300000004</v>
      </c>
      <c r="K26" s="15">
        <f t="shared" si="9"/>
        <v>453500</v>
      </c>
      <c r="L26" s="15">
        <f t="shared" si="9"/>
        <v>-11116.569999999454</v>
      </c>
      <c r="M26" s="15">
        <f t="shared" si="9"/>
        <v>-1465.4399999994785</v>
      </c>
      <c r="N26" s="15">
        <f t="shared" si="9"/>
        <v>66000</v>
      </c>
      <c r="O26" s="15">
        <f t="shared" si="9"/>
        <v>-67465.44000000018</v>
      </c>
      <c r="P26" s="15">
        <f t="shared" si="9"/>
        <v>66000</v>
      </c>
      <c r="Q26" s="39" t="e">
        <f>M26-#REF!</f>
        <v>#REF!</v>
      </c>
      <c r="R26" s="56">
        <f>R15-R22-R24</f>
        <v>-2341.6700000002747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-4281.76</v>
      </c>
      <c r="N28" s="22">
        <v>0</v>
      </c>
      <c r="O28" s="22">
        <f>M28-N28</f>
        <v>-4281.76</v>
      </c>
      <c r="P28" s="22">
        <v>0</v>
      </c>
      <c r="Q28" s="38" t="e">
        <f>M28-#REF!</f>
        <v>#REF!</v>
      </c>
      <c r="R28" s="55">
        <v>-2616.89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355329.5199999998</v>
      </c>
      <c r="E31" s="17">
        <f>E26+E28*-1-E29</f>
        <v>520500</v>
      </c>
      <c r="F31" s="17">
        <f>D31-E31</f>
        <v>-165170.4800000002</v>
      </c>
      <c r="G31" s="17">
        <f>G26+G28*-1-G29</f>
        <v>524686.1600000001</v>
      </c>
      <c r="H31" s="17">
        <f>H26+H28*-1-H29</f>
        <v>1664000</v>
      </c>
      <c r="I31" s="17">
        <f>G31-H31</f>
        <v>-1139313.8399999999</v>
      </c>
      <c r="J31" s="17">
        <f>J26+J28*-1-J29</f>
        <v>442383.4300000004</v>
      </c>
      <c r="K31" s="17">
        <f>K26+K28*-1-K29</f>
        <v>453500</v>
      </c>
      <c r="L31" s="17">
        <f>J31-K31</f>
        <v>-11116.5699999996</v>
      </c>
      <c r="M31" s="17">
        <f>M26+M28*-1-M29</f>
        <v>2816.3200000005218</v>
      </c>
      <c r="N31" s="17">
        <f>N26+N28*-1-N29</f>
        <v>66000</v>
      </c>
      <c r="O31" s="17">
        <f>M31-N31</f>
        <v>-63183.67999999948</v>
      </c>
      <c r="P31" s="17">
        <f>P26+P28*-1-P29</f>
        <v>66000</v>
      </c>
      <c r="Q31" s="40" t="e">
        <f>M31-#REF!</f>
        <v>#REF!</v>
      </c>
      <c r="R31" s="58">
        <f>R26+R28*-1-R29</f>
        <v>275.21999999972513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v>2022</v>
      </c>
      <c r="Q35" s="20" t="s">
        <v>61</v>
      </c>
      <c r="R35" s="59">
        <v>2021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>D37-E37</f>
        <v>0</v>
      </c>
      <c r="G37" s="22">
        <v>0</v>
      </c>
      <c r="H37" s="22">
        <v>0</v>
      </c>
      <c r="I37" s="22">
        <f>G37-H37</f>
        <v>0</v>
      </c>
      <c r="J37" s="22">
        <v>0</v>
      </c>
      <c r="K37" s="22">
        <v>0</v>
      </c>
      <c r="L37" s="22">
        <f>J37-K37</f>
        <v>0</v>
      </c>
      <c r="M37" s="22">
        <v>0</v>
      </c>
      <c r="N37" s="22">
        <v>0</v>
      </c>
      <c r="O37" s="22">
        <f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0</v>
      </c>
      <c r="E38" s="22">
        <v>0</v>
      </c>
      <c r="F38" s="22">
        <f aca="true" t="shared" si="10" ref="F38:F55">D38-E38</f>
        <v>0</v>
      </c>
      <c r="G38" s="22">
        <v>272375</v>
      </c>
      <c r="H38" s="22">
        <v>50000</v>
      </c>
      <c r="I38" s="22">
        <f aca="true" t="shared" si="11" ref="I38:I55">G38-H38</f>
        <v>222375</v>
      </c>
      <c r="J38" s="22">
        <v>172375</v>
      </c>
      <c r="K38" s="22">
        <v>70000</v>
      </c>
      <c r="L38" s="22">
        <f aca="true" t="shared" si="12" ref="L38:L55">J38-K38</f>
        <v>102375</v>
      </c>
      <c r="M38" s="22">
        <v>237699.5</v>
      </c>
      <c r="N38" s="22">
        <v>75000</v>
      </c>
      <c r="O38" s="22">
        <f aca="true" t="shared" si="13" ref="O38:O55">M38-N38</f>
        <v>162699.5</v>
      </c>
      <c r="P38" s="22">
        <v>75000</v>
      </c>
      <c r="Q38" s="38" t="e">
        <f>M38-#REF!</f>
        <v>#REF!</v>
      </c>
      <c r="R38" s="55">
        <v>123625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118864.74</v>
      </c>
      <c r="E40" s="22">
        <v>200000</v>
      </c>
      <c r="F40" s="22">
        <f t="shared" si="10"/>
        <v>-81135.26</v>
      </c>
      <c r="G40" s="22">
        <v>495387.23</v>
      </c>
      <c r="H40" s="22">
        <v>700000</v>
      </c>
      <c r="I40" s="22">
        <f t="shared" si="11"/>
        <v>-204612.77000000002</v>
      </c>
      <c r="J40" s="22">
        <v>697499.53</v>
      </c>
      <c r="K40" s="22">
        <v>800000</v>
      </c>
      <c r="L40" s="22">
        <f t="shared" si="12"/>
        <v>-102500.46999999997</v>
      </c>
      <c r="M40" s="22">
        <v>981839.22</v>
      </c>
      <c r="N40" s="22">
        <v>1000000</v>
      </c>
      <c r="O40" s="22">
        <f t="shared" si="13"/>
        <v>-18160.780000000028</v>
      </c>
      <c r="P40" s="22">
        <v>1000000</v>
      </c>
      <c r="Q40" s="38" t="e">
        <f>M40-#REF!</f>
        <v>#REF!</v>
      </c>
      <c r="R40" s="55">
        <v>1246784.41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40425</v>
      </c>
      <c r="E42" s="22">
        <v>30000</v>
      </c>
      <c r="F42" s="22">
        <f t="shared" si="10"/>
        <v>10425</v>
      </c>
      <c r="G42" s="22">
        <v>70493</v>
      </c>
      <c r="H42" s="22">
        <v>30000</v>
      </c>
      <c r="I42" s="22">
        <f t="shared" si="11"/>
        <v>40493</v>
      </c>
      <c r="J42" s="22">
        <v>164025</v>
      </c>
      <c r="K42" s="22">
        <v>150000</v>
      </c>
      <c r="L42" s="22">
        <f t="shared" si="12"/>
        <v>14025</v>
      </c>
      <c r="M42" s="22">
        <v>279751</v>
      </c>
      <c r="N42" s="22">
        <v>300000</v>
      </c>
      <c r="O42" s="22">
        <f t="shared" si="13"/>
        <v>-20249</v>
      </c>
      <c r="P42" s="22">
        <v>300000</v>
      </c>
      <c r="Q42" s="38" t="e">
        <f>M42-#REF!</f>
        <v>#REF!</v>
      </c>
      <c r="R42" s="55">
        <v>330025.5</v>
      </c>
    </row>
    <row r="43" spans="1:18" ht="12">
      <c r="A43" s="23">
        <v>3215</v>
      </c>
      <c r="B43" s="23">
        <v>3215</v>
      </c>
      <c r="C43" s="3" t="s">
        <v>70</v>
      </c>
      <c r="D43" s="22">
        <v>0</v>
      </c>
      <c r="E43" s="22">
        <v>0</v>
      </c>
      <c r="F43" s="22">
        <f t="shared" si="10"/>
        <v>0</v>
      </c>
      <c r="G43" s="22">
        <v>0</v>
      </c>
      <c r="H43" s="22">
        <v>0</v>
      </c>
      <c r="I43" s="22">
        <f t="shared" si="11"/>
        <v>0</v>
      </c>
      <c r="J43" s="22">
        <v>0</v>
      </c>
      <c r="K43" s="22">
        <v>0</v>
      </c>
      <c r="L43" s="22">
        <f t="shared" si="12"/>
        <v>0</v>
      </c>
      <c r="M43" s="22">
        <v>0</v>
      </c>
      <c r="N43" s="22">
        <v>0</v>
      </c>
      <c r="O43" s="22">
        <f t="shared" si="13"/>
        <v>0</v>
      </c>
      <c r="P43" s="22">
        <v>0</v>
      </c>
      <c r="Q43" s="38" t="e">
        <f>M43-#REF!</f>
        <v>#REF!</v>
      </c>
      <c r="R43" s="55">
        <v>0</v>
      </c>
    </row>
    <row r="44" spans="1:18" ht="12">
      <c r="A44" s="23">
        <v>3217</v>
      </c>
      <c r="B44" s="23">
        <v>3217</v>
      </c>
      <c r="C44" s="3" t="s">
        <v>71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3218</v>
      </c>
      <c r="B45" s="23">
        <v>3218</v>
      </c>
      <c r="C45" s="3" t="s">
        <v>192</v>
      </c>
      <c r="D45" s="22">
        <v>0</v>
      </c>
      <c r="E45" s="22">
        <v>0</v>
      </c>
      <c r="F45" s="22">
        <f t="shared" si="10"/>
        <v>0</v>
      </c>
      <c r="G45" s="22">
        <v>89700</v>
      </c>
      <c r="H45" s="22">
        <v>0</v>
      </c>
      <c r="I45" s="22">
        <f t="shared" si="11"/>
        <v>89700</v>
      </c>
      <c r="J45" s="22">
        <v>96400</v>
      </c>
      <c r="K45" s="22">
        <v>0</v>
      </c>
      <c r="L45" s="22">
        <f t="shared" si="12"/>
        <v>96400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3220</v>
      </c>
      <c r="B46" s="23">
        <v>3220</v>
      </c>
      <c r="C46" s="3" t="s">
        <v>73</v>
      </c>
      <c r="D46" s="22">
        <v>1161743</v>
      </c>
      <c r="E46" s="22">
        <v>1000000</v>
      </c>
      <c r="F46" s="22">
        <f t="shared" si="10"/>
        <v>161743</v>
      </c>
      <c r="G46" s="22">
        <v>1250048</v>
      </c>
      <c r="H46" s="22">
        <v>1100000</v>
      </c>
      <c r="I46" s="22">
        <f t="shared" si="11"/>
        <v>150048</v>
      </c>
      <c r="J46" s="22">
        <v>1096115</v>
      </c>
      <c r="K46" s="22">
        <v>1100000</v>
      </c>
      <c r="L46" s="22">
        <f t="shared" si="12"/>
        <v>-3885</v>
      </c>
      <c r="M46" s="22">
        <v>1131269</v>
      </c>
      <c r="N46" s="22">
        <v>1100000</v>
      </c>
      <c r="O46" s="22">
        <f t="shared" si="13"/>
        <v>31269</v>
      </c>
      <c r="P46" s="22">
        <v>1100000</v>
      </c>
      <c r="Q46" s="38" t="e">
        <f>M46-#REF!</f>
        <v>#REF!</v>
      </c>
      <c r="R46" s="55">
        <v>1166370.24</v>
      </c>
    </row>
    <row r="47" spans="1:18" ht="12">
      <c r="A47" s="23">
        <v>3320</v>
      </c>
      <c r="B47" s="23">
        <v>3320</v>
      </c>
      <c r="C47" s="3" t="s">
        <v>74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3321</v>
      </c>
      <c r="B48" s="23">
        <v>3321</v>
      </c>
      <c r="C48" s="3" t="s">
        <v>75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 t="e">
        <f>M48-#REF!</f>
        <v>#REF!</v>
      </c>
      <c r="R48" s="55">
        <v>0</v>
      </c>
    </row>
    <row r="49" spans="1:18" ht="12">
      <c r="A49" s="23">
        <v>3325</v>
      </c>
      <c r="B49" s="23">
        <v>3325</v>
      </c>
      <c r="C49" s="3" t="s">
        <v>22</v>
      </c>
      <c r="D49" s="22">
        <v>0</v>
      </c>
      <c r="E49" s="22">
        <v>0</v>
      </c>
      <c r="F49" s="22">
        <f t="shared" si="10"/>
        <v>0</v>
      </c>
      <c r="G49" s="22">
        <v>0</v>
      </c>
      <c r="H49" s="22">
        <v>0</v>
      </c>
      <c r="I49" s="22">
        <f t="shared" si="11"/>
        <v>0</v>
      </c>
      <c r="J49" s="22">
        <v>0</v>
      </c>
      <c r="K49" s="22">
        <v>0</v>
      </c>
      <c r="L49" s="22">
        <f t="shared" si="12"/>
        <v>0</v>
      </c>
      <c r="M49" s="22">
        <v>0</v>
      </c>
      <c r="N49" s="22">
        <v>40000</v>
      </c>
      <c r="O49" s="22">
        <f t="shared" si="13"/>
        <v>-40000</v>
      </c>
      <c r="P49" s="22">
        <v>40000</v>
      </c>
      <c r="Q49" s="38" t="e">
        <f>M49-#REF!</f>
        <v>#REF!</v>
      </c>
      <c r="R49" s="55">
        <v>36906</v>
      </c>
    </row>
    <row r="50" spans="1:18" ht="12">
      <c r="A50" s="23">
        <v>3350</v>
      </c>
      <c r="B50" s="23">
        <v>3350</v>
      </c>
      <c r="C50" s="3" t="s">
        <v>76</v>
      </c>
      <c r="D50" s="22">
        <v>0</v>
      </c>
      <c r="E50" s="22">
        <v>0</v>
      </c>
      <c r="F50" s="22">
        <f t="shared" si="10"/>
        <v>0</v>
      </c>
      <c r="G50" s="22">
        <v>0</v>
      </c>
      <c r="H50" s="22">
        <v>0</v>
      </c>
      <c r="I50" s="22">
        <f t="shared" si="11"/>
        <v>0</v>
      </c>
      <c r="J50" s="22">
        <v>0</v>
      </c>
      <c r="K50" s="22">
        <v>0</v>
      </c>
      <c r="L50" s="22">
        <f t="shared" si="12"/>
        <v>0</v>
      </c>
      <c r="M50" s="22">
        <v>0</v>
      </c>
      <c r="N50" s="22">
        <v>0</v>
      </c>
      <c r="O50" s="22">
        <f t="shared" si="13"/>
        <v>0</v>
      </c>
      <c r="P50" s="22">
        <v>0</v>
      </c>
      <c r="Q50" s="38" t="e">
        <f>M50-#REF!</f>
        <v>#REF!</v>
      </c>
      <c r="R50" s="55">
        <v>0</v>
      </c>
    </row>
    <row r="51" spans="1:18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</row>
    <row r="52" spans="1:18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</row>
    <row r="53" spans="1:18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3605</v>
      </c>
      <c r="B54" s="23">
        <v>3605</v>
      </c>
      <c r="C54" s="3" t="s">
        <v>78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</row>
    <row r="55" spans="1:18" ht="12">
      <c r="A55" s="23">
        <v>3610</v>
      </c>
      <c r="B55" s="23">
        <v>3610</v>
      </c>
      <c r="C55" s="3" t="s">
        <v>79</v>
      </c>
      <c r="D55" s="22">
        <v>33000</v>
      </c>
      <c r="E55" s="22">
        <v>33000</v>
      </c>
      <c r="F55" s="22">
        <f t="shared" si="10"/>
        <v>0</v>
      </c>
      <c r="G55" s="22">
        <v>66000</v>
      </c>
      <c r="H55" s="22">
        <v>66000</v>
      </c>
      <c r="I55" s="22">
        <f t="shared" si="11"/>
        <v>0</v>
      </c>
      <c r="J55" s="22">
        <v>99000</v>
      </c>
      <c r="K55" s="22">
        <v>99000</v>
      </c>
      <c r="L55" s="22">
        <f t="shared" si="12"/>
        <v>0</v>
      </c>
      <c r="M55" s="22">
        <v>132000</v>
      </c>
      <c r="N55" s="22">
        <v>132000</v>
      </c>
      <c r="O55" s="22">
        <f t="shared" si="13"/>
        <v>0</v>
      </c>
      <c r="P55" s="22">
        <v>132000</v>
      </c>
      <c r="Q55" s="38" t="e">
        <f>M55-#REF!</f>
        <v>#REF!</v>
      </c>
      <c r="R55" s="55">
        <v>132000</v>
      </c>
    </row>
    <row r="56" spans="1:18" ht="12.75">
      <c r="A56" s="23"/>
      <c r="B56" s="23"/>
      <c r="C56" s="14" t="s">
        <v>6</v>
      </c>
      <c r="D56" s="15">
        <f>SUM(D37:D55)</f>
        <v>1354032.74</v>
      </c>
      <c r="E56" s="15">
        <f>SUM(E37:E55)</f>
        <v>1263000</v>
      </c>
      <c r="F56" s="15">
        <f>D56-E56</f>
        <v>91032.73999999999</v>
      </c>
      <c r="G56" s="15">
        <f>SUM(G37:G55)</f>
        <v>2244003.23</v>
      </c>
      <c r="H56" s="15">
        <f>SUM(H37:H55)</f>
        <v>1946000</v>
      </c>
      <c r="I56" s="15">
        <f>G56-H56</f>
        <v>298003.23</v>
      </c>
      <c r="J56" s="15">
        <f>SUM(J37:J55)</f>
        <v>2325414.5300000003</v>
      </c>
      <c r="K56" s="15">
        <f>SUM(K37:K55)</f>
        <v>2219000</v>
      </c>
      <c r="L56" s="15">
        <f>J56-K56</f>
        <v>106414.53000000026</v>
      </c>
      <c r="M56" s="15">
        <f>SUM(M37:M55)</f>
        <v>2762558.7199999997</v>
      </c>
      <c r="N56" s="15">
        <f>SUM(N37:N55)</f>
        <v>2647000</v>
      </c>
      <c r="O56" s="15">
        <f>M56-N56</f>
        <v>115558.71999999974</v>
      </c>
      <c r="P56" s="15">
        <f>SUM(P37:P55)</f>
        <v>2647000</v>
      </c>
      <c r="Q56" s="39" t="e">
        <f>M56-#REF!</f>
        <v>#REF!</v>
      </c>
      <c r="R56" s="56">
        <f>SUM(R37:R55)</f>
        <v>3035711.15</v>
      </c>
    </row>
    <row r="57" spans="1:18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</row>
    <row r="58" spans="1:18" ht="12">
      <c r="A58" s="23">
        <v>3240</v>
      </c>
      <c r="B58" s="23">
        <v>3240</v>
      </c>
      <c r="C58" s="3" t="s">
        <v>182</v>
      </c>
      <c r="D58" s="22">
        <v>266165.87</v>
      </c>
      <c r="E58" s="22">
        <v>430000</v>
      </c>
      <c r="F58" s="22">
        <f aca="true" t="shared" si="14" ref="F58:F64">D58-E58</f>
        <v>-163834.13</v>
      </c>
      <c r="G58" s="22">
        <v>473004.48</v>
      </c>
      <c r="H58" s="22">
        <v>570000</v>
      </c>
      <c r="I58" s="22">
        <f aca="true" t="shared" si="15" ref="I58:I64">G58-H58</f>
        <v>-96995.52000000002</v>
      </c>
      <c r="J58" s="22">
        <v>905987.36</v>
      </c>
      <c r="K58" s="22">
        <v>710000</v>
      </c>
      <c r="L58" s="22">
        <f aca="true" t="shared" si="16" ref="L58:L64">J58-K58</f>
        <v>195987.36</v>
      </c>
      <c r="M58" s="22">
        <v>1170833.62</v>
      </c>
      <c r="N58" s="22">
        <v>830000</v>
      </c>
      <c r="O58" s="22">
        <f aca="true" t="shared" si="17" ref="O58:O64">M58-N58</f>
        <v>340833.6200000001</v>
      </c>
      <c r="P58" s="22">
        <v>830000</v>
      </c>
      <c r="Q58" s="38" t="e">
        <f>M58-#REF!</f>
        <v>#REF!</v>
      </c>
      <c r="R58" s="55">
        <v>1161110.11</v>
      </c>
    </row>
    <row r="59" spans="1:18" ht="12">
      <c r="A59" s="23">
        <v>3441</v>
      </c>
      <c r="B59" s="23">
        <v>3441</v>
      </c>
      <c r="C59" s="3" t="s">
        <v>80</v>
      </c>
      <c r="D59" s="22">
        <v>0</v>
      </c>
      <c r="E59" s="22">
        <v>0</v>
      </c>
      <c r="F59" s="22">
        <f t="shared" si="14"/>
        <v>0</v>
      </c>
      <c r="G59" s="22">
        <v>0</v>
      </c>
      <c r="H59" s="22">
        <v>0</v>
      </c>
      <c r="I59" s="22">
        <f t="shared" si="15"/>
        <v>0</v>
      </c>
      <c r="J59" s="22">
        <v>0</v>
      </c>
      <c r="K59" s="22">
        <v>0</v>
      </c>
      <c r="L59" s="22">
        <f t="shared" si="16"/>
        <v>0</v>
      </c>
      <c r="M59" s="22">
        <v>324051</v>
      </c>
      <c r="N59" s="22">
        <v>200000</v>
      </c>
      <c r="O59" s="22">
        <f t="shared" si="17"/>
        <v>124051</v>
      </c>
      <c r="P59" s="22">
        <v>200000</v>
      </c>
      <c r="Q59" s="38" t="e">
        <f>M59-#REF!</f>
        <v>#REF!</v>
      </c>
      <c r="R59" s="55">
        <v>444021</v>
      </c>
    </row>
    <row r="60" spans="1:18" ht="12">
      <c r="A60" s="23">
        <v>3461</v>
      </c>
      <c r="B60" s="23">
        <v>3461</v>
      </c>
      <c r="C60" s="3" t="s">
        <v>81</v>
      </c>
      <c r="D60" s="22">
        <v>0</v>
      </c>
      <c r="E60" s="22">
        <v>0</v>
      </c>
      <c r="F60" s="22">
        <f t="shared" si="14"/>
        <v>0</v>
      </c>
      <c r="G60" s="22">
        <v>0</v>
      </c>
      <c r="H60" s="22">
        <v>1200000</v>
      </c>
      <c r="I60" s="22">
        <f t="shared" si="15"/>
        <v>-1200000</v>
      </c>
      <c r="J60" s="22">
        <v>357856</v>
      </c>
      <c r="K60" s="22">
        <v>450000</v>
      </c>
      <c r="L60" s="22">
        <f t="shared" si="16"/>
        <v>-92144</v>
      </c>
      <c r="M60" s="22">
        <v>475856</v>
      </c>
      <c r="N60" s="22">
        <v>450000</v>
      </c>
      <c r="O60" s="22">
        <f t="shared" si="17"/>
        <v>25856</v>
      </c>
      <c r="P60" s="22">
        <v>450000</v>
      </c>
      <c r="Q60" s="38" t="e">
        <f>M60-#REF!</f>
        <v>#REF!</v>
      </c>
      <c r="R60" s="55">
        <v>540671</v>
      </c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0</v>
      </c>
      <c r="E62" s="22">
        <v>0</v>
      </c>
      <c r="F62" s="22">
        <f>D62-E62</f>
        <v>0</v>
      </c>
      <c r="G62" s="22">
        <v>0</v>
      </c>
      <c r="H62" s="22">
        <v>0</v>
      </c>
      <c r="I62" s="22">
        <f>G62-H62</f>
        <v>0</v>
      </c>
      <c r="J62" s="22">
        <v>0</v>
      </c>
      <c r="K62" s="22">
        <v>0</v>
      </c>
      <c r="L62" s="22">
        <f>J62-K62</f>
        <v>0</v>
      </c>
      <c r="M62" s="22">
        <v>0</v>
      </c>
      <c r="N62" s="22">
        <v>0</v>
      </c>
      <c r="O62" s="22">
        <f>M62-N62</f>
        <v>0</v>
      </c>
      <c r="P62" s="22">
        <v>0</v>
      </c>
      <c r="Q62" s="38" t="e">
        <f>M62-#REF!</f>
        <v>#REF!</v>
      </c>
      <c r="R62" s="55">
        <v>0</v>
      </c>
    </row>
    <row r="63" spans="1:18" ht="12">
      <c r="A63" s="23">
        <v>3990</v>
      </c>
      <c r="B63" s="23">
        <v>3990</v>
      </c>
      <c r="C63" s="3" t="s">
        <v>83</v>
      </c>
      <c r="D63" s="22">
        <v>0</v>
      </c>
      <c r="E63" s="22">
        <v>15000</v>
      </c>
      <c r="F63" s="22">
        <f t="shared" si="14"/>
        <v>-15000</v>
      </c>
      <c r="G63" s="22">
        <v>38350</v>
      </c>
      <c r="H63" s="22">
        <v>30000</v>
      </c>
      <c r="I63" s="22">
        <f t="shared" si="15"/>
        <v>8350</v>
      </c>
      <c r="J63" s="22">
        <v>242850</v>
      </c>
      <c r="K63" s="22">
        <v>45000</v>
      </c>
      <c r="L63" s="22">
        <f t="shared" si="16"/>
        <v>197850</v>
      </c>
      <c r="M63" s="22">
        <v>42885</v>
      </c>
      <c r="N63" s="22">
        <v>60000</v>
      </c>
      <c r="O63" s="22">
        <f t="shared" si="17"/>
        <v>-17115</v>
      </c>
      <c r="P63" s="22">
        <v>60000</v>
      </c>
      <c r="Q63" s="38" t="e">
        <f>M63-#REF!</f>
        <v>#REF!</v>
      </c>
      <c r="R63" s="55">
        <v>30120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266165.87</v>
      </c>
      <c r="E65" s="15">
        <f aca="true" t="shared" si="18" ref="E65:P65">SUM(E58:E64)</f>
        <v>445000</v>
      </c>
      <c r="F65" s="15">
        <f t="shared" si="18"/>
        <v>-178834.13</v>
      </c>
      <c r="G65" s="15">
        <f t="shared" si="18"/>
        <v>511354.48</v>
      </c>
      <c r="H65" s="15">
        <f t="shared" si="18"/>
        <v>1800000</v>
      </c>
      <c r="I65" s="15">
        <f t="shared" si="18"/>
        <v>-1288645.52</v>
      </c>
      <c r="J65" s="15">
        <f t="shared" si="18"/>
        <v>1506693.3599999999</v>
      </c>
      <c r="K65" s="15">
        <f t="shared" si="18"/>
        <v>1205000</v>
      </c>
      <c r="L65" s="15">
        <f t="shared" si="18"/>
        <v>301693.36</v>
      </c>
      <c r="M65" s="15">
        <f t="shared" si="18"/>
        <v>2013625.62</v>
      </c>
      <c r="N65" s="15">
        <f t="shared" si="18"/>
        <v>1540000</v>
      </c>
      <c r="O65" s="15">
        <f t="shared" si="18"/>
        <v>473625.6200000001</v>
      </c>
      <c r="P65" s="15">
        <f t="shared" si="18"/>
        <v>1540000</v>
      </c>
      <c r="Q65" s="39" t="e">
        <f>M65-#REF!</f>
        <v>#REF!</v>
      </c>
      <c r="R65" s="56">
        <f>SUM(R58:R64)</f>
        <v>2175922.1100000003</v>
      </c>
    </row>
    <row r="66" spans="1:18" ht="12.75">
      <c r="A66" s="19"/>
      <c r="B66" s="19"/>
      <c r="C66" s="14" t="s">
        <v>2</v>
      </c>
      <c r="D66" s="15">
        <f>D56+D65</f>
        <v>1620198.6099999999</v>
      </c>
      <c r="E66" s="15">
        <f aca="true" t="shared" si="19" ref="E66:P66">E56+E65</f>
        <v>1708000</v>
      </c>
      <c r="F66" s="15">
        <f t="shared" si="19"/>
        <v>-87801.39000000001</v>
      </c>
      <c r="G66" s="15">
        <f t="shared" si="19"/>
        <v>2755357.71</v>
      </c>
      <c r="H66" s="15">
        <f t="shared" si="19"/>
        <v>3746000</v>
      </c>
      <c r="I66" s="15">
        <f t="shared" si="19"/>
        <v>-990642.29</v>
      </c>
      <c r="J66" s="15">
        <f t="shared" si="19"/>
        <v>3832107.89</v>
      </c>
      <c r="K66" s="15">
        <f t="shared" si="19"/>
        <v>3424000</v>
      </c>
      <c r="L66" s="15">
        <f t="shared" si="19"/>
        <v>408107.89000000025</v>
      </c>
      <c r="M66" s="15">
        <f t="shared" si="19"/>
        <v>4776184.34</v>
      </c>
      <c r="N66" s="15">
        <f t="shared" si="19"/>
        <v>4187000</v>
      </c>
      <c r="O66" s="15">
        <f t="shared" si="19"/>
        <v>589184.3399999999</v>
      </c>
      <c r="P66" s="15">
        <f t="shared" si="19"/>
        <v>4187000</v>
      </c>
      <c r="Q66" s="39" t="e">
        <f>M66-#REF!</f>
        <v>#REF!</v>
      </c>
      <c r="R66" s="56">
        <f>R56+R65</f>
        <v>5211633.26</v>
      </c>
    </row>
    <row r="67" spans="1:20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  <c r="T67" s="24"/>
    </row>
    <row r="68" spans="1:20" ht="12">
      <c r="A68" s="23">
        <v>4220</v>
      </c>
      <c r="B68" s="23">
        <v>4220</v>
      </c>
      <c r="C68" s="3" t="s">
        <v>85</v>
      </c>
      <c r="D68" s="22">
        <v>600</v>
      </c>
      <c r="E68" s="22">
        <v>0</v>
      </c>
      <c r="F68" s="22">
        <f aca="true" t="shared" si="20" ref="F68:F80">+E68-D68</f>
        <v>-600</v>
      </c>
      <c r="G68" s="22">
        <v>600</v>
      </c>
      <c r="H68" s="22">
        <v>0</v>
      </c>
      <c r="I68" s="22">
        <f aca="true" t="shared" si="21" ref="I68:I79">G68-H68</f>
        <v>600</v>
      </c>
      <c r="J68" s="22">
        <v>600</v>
      </c>
      <c r="K68" s="22">
        <v>0</v>
      </c>
      <c r="L68" s="22">
        <f aca="true" t="shared" si="22" ref="L68:L79">J68-K68</f>
        <v>600</v>
      </c>
      <c r="M68" s="22">
        <v>600</v>
      </c>
      <c r="N68" s="22">
        <v>0</v>
      </c>
      <c r="O68" s="22">
        <f aca="true" t="shared" si="23" ref="O68:O79">M68-N68</f>
        <v>600</v>
      </c>
      <c r="P68" s="22">
        <v>0</v>
      </c>
      <c r="Q68" s="38" t="e">
        <f>M68-#REF!</f>
        <v>#REF!</v>
      </c>
      <c r="R68" s="55">
        <v>15000</v>
      </c>
      <c r="T68" s="24"/>
    </row>
    <row r="69" spans="1:20" ht="12">
      <c r="A69" s="23">
        <v>4221</v>
      </c>
      <c r="B69" s="23">
        <v>4221</v>
      </c>
      <c r="C69" s="3" t="s">
        <v>29</v>
      </c>
      <c r="D69" s="22">
        <v>0</v>
      </c>
      <c r="E69" s="22">
        <v>0</v>
      </c>
      <c r="F69" s="22">
        <f t="shared" si="20"/>
        <v>0</v>
      </c>
      <c r="G69" s="22">
        <v>0</v>
      </c>
      <c r="H69" s="22">
        <v>0</v>
      </c>
      <c r="I69" s="22">
        <f t="shared" si="21"/>
        <v>0</v>
      </c>
      <c r="J69" s="22">
        <v>0</v>
      </c>
      <c r="K69" s="22">
        <v>0</v>
      </c>
      <c r="L69" s="22">
        <f t="shared" si="22"/>
        <v>0</v>
      </c>
      <c r="M69" s="22">
        <v>0</v>
      </c>
      <c r="N69" s="22">
        <v>0</v>
      </c>
      <c r="O69" s="22">
        <f t="shared" si="23"/>
        <v>0</v>
      </c>
      <c r="P69" s="22">
        <v>0</v>
      </c>
      <c r="Q69" s="38" t="e">
        <f>M69-#REF!</f>
        <v>#REF!</v>
      </c>
      <c r="R69" s="55">
        <v>0</v>
      </c>
      <c r="T69" s="24"/>
    </row>
    <row r="70" spans="1:20" ht="12">
      <c r="A70" s="23">
        <v>4230</v>
      </c>
      <c r="B70" s="23">
        <v>4230</v>
      </c>
      <c r="C70" s="3" t="s">
        <v>169</v>
      </c>
      <c r="D70" s="22">
        <v>0</v>
      </c>
      <c r="E70" s="22">
        <v>0</v>
      </c>
      <c r="F70" s="22">
        <f t="shared" si="20"/>
        <v>0</v>
      </c>
      <c r="G70" s="22">
        <v>4425</v>
      </c>
      <c r="H70" s="22">
        <v>0</v>
      </c>
      <c r="I70" s="22">
        <f>G70-H70</f>
        <v>4425</v>
      </c>
      <c r="J70" s="22">
        <v>4425</v>
      </c>
      <c r="K70" s="22">
        <v>0</v>
      </c>
      <c r="L70" s="22">
        <f>J70-K70</f>
        <v>4425</v>
      </c>
      <c r="M70" s="22">
        <v>4425</v>
      </c>
      <c r="N70" s="22">
        <v>0</v>
      </c>
      <c r="O70" s="22">
        <f>M70-N70</f>
        <v>4425</v>
      </c>
      <c r="P70" s="22">
        <v>0</v>
      </c>
      <c r="Q70" s="38" t="e">
        <f>M70-#REF!</f>
        <v>#REF!</v>
      </c>
      <c r="R70" s="55">
        <v>0</v>
      </c>
      <c r="T70" s="24"/>
    </row>
    <row r="71" spans="1:20" ht="12">
      <c r="A71" s="23">
        <v>4241</v>
      </c>
      <c r="B71" s="23">
        <v>4241</v>
      </c>
      <c r="C71" s="3" t="s">
        <v>87</v>
      </c>
      <c r="D71" s="22">
        <v>0</v>
      </c>
      <c r="E71" s="22">
        <v>0</v>
      </c>
      <c r="F71" s="22">
        <f t="shared" si="20"/>
        <v>0</v>
      </c>
      <c r="G71" s="22">
        <v>0</v>
      </c>
      <c r="H71" s="22">
        <v>0</v>
      </c>
      <c r="I71" s="22">
        <f t="shared" si="21"/>
        <v>0</v>
      </c>
      <c r="J71" s="22">
        <v>5575</v>
      </c>
      <c r="K71" s="22">
        <v>0</v>
      </c>
      <c r="L71" s="22">
        <f t="shared" si="22"/>
        <v>5575</v>
      </c>
      <c r="M71" s="22">
        <v>5575</v>
      </c>
      <c r="N71" s="22">
        <v>0</v>
      </c>
      <c r="O71" s="22">
        <f t="shared" si="23"/>
        <v>5575</v>
      </c>
      <c r="P71" s="22">
        <v>0</v>
      </c>
      <c r="Q71" s="38" t="e">
        <f>M71-#REF!</f>
        <v>#REF!</v>
      </c>
      <c r="R71" s="55">
        <v>0</v>
      </c>
      <c r="T71" s="24"/>
    </row>
    <row r="72" spans="1:20" ht="12">
      <c r="A72" s="23">
        <v>4280</v>
      </c>
      <c r="B72" s="23">
        <v>4280</v>
      </c>
      <c r="C72" s="3" t="s">
        <v>89</v>
      </c>
      <c r="D72" s="22">
        <v>0</v>
      </c>
      <c r="E72" s="22">
        <v>0</v>
      </c>
      <c r="F72" s="22">
        <f t="shared" si="20"/>
        <v>0</v>
      </c>
      <c r="G72" s="22">
        <v>0</v>
      </c>
      <c r="H72" s="22">
        <v>0</v>
      </c>
      <c r="I72" s="22">
        <f t="shared" si="21"/>
        <v>0</v>
      </c>
      <c r="J72" s="22">
        <v>0</v>
      </c>
      <c r="K72" s="22">
        <v>0</v>
      </c>
      <c r="L72" s="22">
        <f t="shared" si="22"/>
        <v>0</v>
      </c>
      <c r="M72" s="22">
        <v>0</v>
      </c>
      <c r="N72" s="22">
        <v>0</v>
      </c>
      <c r="O72" s="22">
        <f t="shared" si="23"/>
        <v>0</v>
      </c>
      <c r="P72" s="22">
        <v>0</v>
      </c>
      <c r="Q72" s="38" t="e">
        <f>M72-#REF!</f>
        <v>#REF!</v>
      </c>
      <c r="R72" s="55">
        <v>0</v>
      </c>
      <c r="T72" s="24"/>
    </row>
    <row r="73" spans="1:20" ht="12">
      <c r="A73" s="23">
        <v>6550</v>
      </c>
      <c r="B73" s="23">
        <v>6550</v>
      </c>
      <c r="C73" s="3" t="s">
        <v>110</v>
      </c>
      <c r="D73" s="22">
        <v>0</v>
      </c>
      <c r="E73" s="22">
        <v>5000</v>
      </c>
      <c r="F73" s="22">
        <f t="shared" si="20"/>
        <v>5000</v>
      </c>
      <c r="G73" s="22">
        <v>20175</v>
      </c>
      <c r="H73" s="22">
        <v>15000</v>
      </c>
      <c r="I73" s="22">
        <f t="shared" si="21"/>
        <v>5175</v>
      </c>
      <c r="J73" s="22">
        <v>33443.75</v>
      </c>
      <c r="K73" s="22">
        <v>30000</v>
      </c>
      <c r="L73" s="22">
        <f t="shared" si="22"/>
        <v>3443.75</v>
      </c>
      <c r="M73" s="22">
        <v>42385.79</v>
      </c>
      <c r="N73" s="22">
        <v>30000</v>
      </c>
      <c r="O73" s="22">
        <f t="shared" si="23"/>
        <v>12385.79</v>
      </c>
      <c r="P73" s="22">
        <v>30000</v>
      </c>
      <c r="Q73" s="38" t="e">
        <f>M73-#REF!</f>
        <v>#REF!</v>
      </c>
      <c r="R73" s="55">
        <v>41899.21</v>
      </c>
      <c r="T73" s="24"/>
    </row>
    <row r="74" spans="1:20" ht="12">
      <c r="A74" s="23">
        <v>6555</v>
      </c>
      <c r="B74" s="23">
        <v>6555</v>
      </c>
      <c r="C74" s="3" t="s">
        <v>111</v>
      </c>
      <c r="D74" s="22">
        <v>0</v>
      </c>
      <c r="E74" s="22">
        <v>0</v>
      </c>
      <c r="F74" s="22">
        <f t="shared" si="20"/>
        <v>0</v>
      </c>
      <c r="G74" s="22">
        <v>0</v>
      </c>
      <c r="H74" s="22">
        <v>0</v>
      </c>
      <c r="I74" s="22">
        <f t="shared" si="21"/>
        <v>0</v>
      </c>
      <c r="J74" s="22">
        <v>0</v>
      </c>
      <c r="K74" s="22">
        <v>0</v>
      </c>
      <c r="L74" s="22">
        <f t="shared" si="22"/>
        <v>0</v>
      </c>
      <c r="M74" s="22">
        <v>0</v>
      </c>
      <c r="N74" s="22">
        <v>0</v>
      </c>
      <c r="O74" s="22">
        <f t="shared" si="23"/>
        <v>0</v>
      </c>
      <c r="P74" s="22">
        <v>0</v>
      </c>
      <c r="Q74" s="38" t="e">
        <f>M74-#REF!</f>
        <v>#REF!</v>
      </c>
      <c r="R74" s="55">
        <v>0</v>
      </c>
      <c r="T74" s="24"/>
    </row>
    <row r="75" spans="1:20" ht="12.75">
      <c r="A75" s="19"/>
      <c r="B75" s="19"/>
      <c r="C75" s="14" t="s">
        <v>46</v>
      </c>
      <c r="D75" s="15">
        <f>SUM(D68:D74)</f>
        <v>600</v>
      </c>
      <c r="E75" s="15">
        <f aca="true" t="shared" si="24" ref="E75:P75">SUM(E68:E74)</f>
        <v>5000</v>
      </c>
      <c r="F75" s="15">
        <f t="shared" si="24"/>
        <v>4400</v>
      </c>
      <c r="G75" s="15">
        <f t="shared" si="24"/>
        <v>25200</v>
      </c>
      <c r="H75" s="15">
        <f t="shared" si="24"/>
        <v>15000</v>
      </c>
      <c r="I75" s="15">
        <f t="shared" si="24"/>
        <v>10200</v>
      </c>
      <c r="J75" s="15">
        <f t="shared" si="24"/>
        <v>44043.75</v>
      </c>
      <c r="K75" s="15">
        <f t="shared" si="24"/>
        <v>30000</v>
      </c>
      <c r="L75" s="15">
        <f t="shared" si="24"/>
        <v>14043.75</v>
      </c>
      <c r="M75" s="15">
        <f t="shared" si="24"/>
        <v>52985.79</v>
      </c>
      <c r="N75" s="15">
        <f t="shared" si="24"/>
        <v>30000</v>
      </c>
      <c r="O75" s="15">
        <f t="shared" si="24"/>
        <v>22985.79</v>
      </c>
      <c r="P75" s="15">
        <f t="shared" si="24"/>
        <v>30000</v>
      </c>
      <c r="Q75" s="39" t="e">
        <f>M75-#REF!</f>
        <v>#REF!</v>
      </c>
      <c r="R75" s="56">
        <f>SUM(R68:R74)</f>
        <v>56899.21</v>
      </c>
      <c r="T75" s="24"/>
    </row>
    <row r="76" spans="1:20" ht="12">
      <c r="A76" s="23"/>
      <c r="B76" s="23"/>
      <c r="C76" s="3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38" t="e">
        <f>M76-#REF!</f>
        <v>#REF!</v>
      </c>
      <c r="R76" s="55"/>
      <c r="T76" s="24"/>
    </row>
    <row r="77" spans="1:20" ht="12">
      <c r="A77" s="23">
        <v>4225</v>
      </c>
      <c r="B77" s="23">
        <v>4225</v>
      </c>
      <c r="C77" s="3" t="s">
        <v>170</v>
      </c>
      <c r="D77" s="22">
        <v>0</v>
      </c>
      <c r="E77" s="22">
        <v>0</v>
      </c>
      <c r="F77" s="22">
        <f t="shared" si="20"/>
        <v>0</v>
      </c>
      <c r="G77" s="22">
        <v>1151.4</v>
      </c>
      <c r="H77" s="22">
        <v>0</v>
      </c>
      <c r="I77" s="22">
        <f t="shared" si="21"/>
        <v>1151.4</v>
      </c>
      <c r="J77" s="22">
        <v>1151.4</v>
      </c>
      <c r="K77" s="22">
        <v>0</v>
      </c>
      <c r="L77" s="22">
        <f t="shared" si="22"/>
        <v>1151.4</v>
      </c>
      <c r="M77" s="22">
        <v>1151.4</v>
      </c>
      <c r="N77" s="22">
        <v>0</v>
      </c>
      <c r="O77" s="22">
        <f t="shared" si="23"/>
        <v>1151.4</v>
      </c>
      <c r="P77" s="22">
        <v>0</v>
      </c>
      <c r="Q77" s="38" t="e">
        <f>M77-#REF!</f>
        <v>#REF!</v>
      </c>
      <c r="R77" s="55">
        <v>5345.15</v>
      </c>
      <c r="T77" s="24"/>
    </row>
    <row r="78" spans="1:20" ht="12">
      <c r="A78" s="23">
        <v>4228</v>
      </c>
      <c r="B78" s="23">
        <v>4228</v>
      </c>
      <c r="C78" s="3" t="s">
        <v>171</v>
      </c>
      <c r="D78" s="22">
        <v>0</v>
      </c>
      <c r="E78" s="22">
        <v>0</v>
      </c>
      <c r="F78" s="22">
        <f t="shared" si="20"/>
        <v>0</v>
      </c>
      <c r="G78" s="22">
        <v>0</v>
      </c>
      <c r="H78" s="22">
        <v>0</v>
      </c>
      <c r="I78" s="22">
        <f t="shared" si="21"/>
        <v>0</v>
      </c>
      <c r="J78" s="22">
        <v>0</v>
      </c>
      <c r="K78" s="22">
        <v>0</v>
      </c>
      <c r="L78" s="22">
        <f t="shared" si="22"/>
        <v>0</v>
      </c>
      <c r="M78" s="22">
        <v>0</v>
      </c>
      <c r="N78" s="22">
        <v>0</v>
      </c>
      <c r="O78" s="22">
        <f t="shared" si="23"/>
        <v>0</v>
      </c>
      <c r="P78" s="22">
        <v>0</v>
      </c>
      <c r="Q78" s="38" t="e">
        <f>M78-#REF!</f>
        <v>#REF!</v>
      </c>
      <c r="R78" s="55">
        <v>0</v>
      </c>
      <c r="T78" s="24"/>
    </row>
    <row r="79" spans="1:20" ht="12">
      <c r="A79" s="23">
        <v>4331</v>
      </c>
      <c r="B79" s="23">
        <v>4331</v>
      </c>
      <c r="C79" s="3" t="s">
        <v>91</v>
      </c>
      <c r="D79" s="22">
        <v>0</v>
      </c>
      <c r="E79" s="22">
        <v>0</v>
      </c>
      <c r="F79" s="22">
        <f t="shared" si="20"/>
        <v>0</v>
      </c>
      <c r="G79" s="22">
        <v>0</v>
      </c>
      <c r="H79" s="22">
        <v>0</v>
      </c>
      <c r="I79" s="22">
        <f t="shared" si="21"/>
        <v>0</v>
      </c>
      <c r="J79" s="22">
        <v>0</v>
      </c>
      <c r="K79" s="22">
        <v>0</v>
      </c>
      <c r="L79" s="22">
        <f t="shared" si="22"/>
        <v>0</v>
      </c>
      <c r="M79" s="22">
        <v>0</v>
      </c>
      <c r="N79" s="22">
        <v>0</v>
      </c>
      <c r="O79" s="22">
        <f t="shared" si="23"/>
        <v>0</v>
      </c>
      <c r="P79" s="22">
        <v>0</v>
      </c>
      <c r="Q79" s="38" t="e">
        <f>M79-#REF!</f>
        <v>#REF!</v>
      </c>
      <c r="R79" s="55">
        <v>0</v>
      </c>
      <c r="T79" s="24"/>
    </row>
    <row r="80" spans="1:20" ht="12">
      <c r="A80" s="23">
        <v>7400</v>
      </c>
      <c r="B80" s="23">
        <v>7400</v>
      </c>
      <c r="C80" s="3" t="s">
        <v>130</v>
      </c>
      <c r="D80" s="22">
        <v>0</v>
      </c>
      <c r="E80" s="22">
        <v>0</v>
      </c>
      <c r="F80" s="22">
        <f t="shared" si="20"/>
        <v>0</v>
      </c>
      <c r="G80" s="22">
        <v>0</v>
      </c>
      <c r="H80" s="22">
        <v>0</v>
      </c>
      <c r="I80" s="22">
        <f>G80-H80</f>
        <v>0</v>
      </c>
      <c r="J80" s="22">
        <v>0</v>
      </c>
      <c r="K80" s="22">
        <v>0</v>
      </c>
      <c r="L80" s="22">
        <f>J80-K80</f>
        <v>0</v>
      </c>
      <c r="M80" s="22">
        <v>0</v>
      </c>
      <c r="N80" s="22">
        <v>0</v>
      </c>
      <c r="O80" s="22">
        <f>M80-N80</f>
        <v>0</v>
      </c>
      <c r="P80" s="22">
        <v>0</v>
      </c>
      <c r="Q80" s="38" t="e">
        <f>M80-#REF!</f>
        <v>#REF!</v>
      </c>
      <c r="R80" s="55">
        <v>0</v>
      </c>
      <c r="T80" s="24"/>
    </row>
    <row r="81" spans="1:20" ht="12.75">
      <c r="A81" s="19"/>
      <c r="B81" s="19"/>
      <c r="C81" s="14" t="s">
        <v>47</v>
      </c>
      <c r="D81" s="15">
        <f>SUM(D77:D80)</f>
        <v>0</v>
      </c>
      <c r="E81" s="15">
        <f aca="true" t="shared" si="25" ref="E81:P81">SUM(E77:E80)</f>
        <v>0</v>
      </c>
      <c r="F81" s="15">
        <f t="shared" si="25"/>
        <v>0</v>
      </c>
      <c r="G81" s="15">
        <f t="shared" si="25"/>
        <v>1151.4</v>
      </c>
      <c r="H81" s="15">
        <f t="shared" si="25"/>
        <v>0</v>
      </c>
      <c r="I81" s="15">
        <f t="shared" si="25"/>
        <v>1151.4</v>
      </c>
      <c r="J81" s="15">
        <f t="shared" si="25"/>
        <v>1151.4</v>
      </c>
      <c r="K81" s="15">
        <f t="shared" si="25"/>
        <v>0</v>
      </c>
      <c r="L81" s="15">
        <f t="shared" si="25"/>
        <v>1151.4</v>
      </c>
      <c r="M81" s="15">
        <f t="shared" si="25"/>
        <v>1151.4</v>
      </c>
      <c r="N81" s="15">
        <f t="shared" si="25"/>
        <v>0</v>
      </c>
      <c r="O81" s="15">
        <f t="shared" si="25"/>
        <v>1151.4</v>
      </c>
      <c r="P81" s="15">
        <f t="shared" si="25"/>
        <v>0</v>
      </c>
      <c r="Q81" s="39" t="e">
        <f>M81-#REF!</f>
        <v>#REF!</v>
      </c>
      <c r="R81" s="56">
        <f>SUM(R77:R80)</f>
        <v>5345.15</v>
      </c>
      <c r="T81" s="24"/>
    </row>
    <row r="82" spans="1:20" ht="12">
      <c r="A82" s="23"/>
      <c r="B82" s="23"/>
      <c r="C82" s="3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38" t="e">
        <f>M82-#REF!</f>
        <v>#REF!</v>
      </c>
      <c r="R82" s="55"/>
      <c r="T82" s="24"/>
    </row>
    <row r="83" spans="1:20" ht="12">
      <c r="A83" s="23">
        <v>4300</v>
      </c>
      <c r="B83" s="23">
        <v>4300</v>
      </c>
      <c r="C83" s="3" t="s">
        <v>90</v>
      </c>
      <c r="D83" s="22">
        <v>125611.75</v>
      </c>
      <c r="E83" s="22">
        <v>300000</v>
      </c>
      <c r="F83" s="22">
        <f>+E83-D83</f>
        <v>174388.25</v>
      </c>
      <c r="G83" s="22">
        <v>465810.75</v>
      </c>
      <c r="H83" s="22">
        <v>400000</v>
      </c>
      <c r="I83" s="22">
        <f>G83-H83</f>
        <v>65810.75</v>
      </c>
      <c r="J83" s="22">
        <v>550842.75</v>
      </c>
      <c r="K83" s="22">
        <v>500000</v>
      </c>
      <c r="L83" s="22">
        <f>J83-K83</f>
        <v>50842.75</v>
      </c>
      <c r="M83" s="22">
        <v>797186.5</v>
      </c>
      <c r="N83" s="22">
        <v>750000</v>
      </c>
      <c r="O83" s="22">
        <f>M83-N83</f>
        <v>47186.5</v>
      </c>
      <c r="P83" s="22">
        <v>750000</v>
      </c>
      <c r="Q83" s="38"/>
      <c r="R83" s="55">
        <v>818010.32</v>
      </c>
      <c r="T83" s="24"/>
    </row>
    <row r="84" spans="1:20" ht="12">
      <c r="A84" s="23">
        <v>4400</v>
      </c>
      <c r="B84" s="23">
        <v>4400</v>
      </c>
      <c r="C84" s="3" t="s">
        <v>172</v>
      </c>
      <c r="D84" s="22">
        <v>0</v>
      </c>
      <c r="E84" s="22">
        <v>0</v>
      </c>
      <c r="F84" s="22">
        <f>+E84-D84</f>
        <v>0</v>
      </c>
      <c r="G84" s="22">
        <v>0</v>
      </c>
      <c r="H84" s="22">
        <v>0</v>
      </c>
      <c r="I84" s="22">
        <f>G84-H84</f>
        <v>0</v>
      </c>
      <c r="J84" s="22">
        <v>0</v>
      </c>
      <c r="K84" s="22">
        <v>0</v>
      </c>
      <c r="L84" s="22">
        <f>J84-K84</f>
        <v>0</v>
      </c>
      <c r="M84" s="22">
        <v>0</v>
      </c>
      <c r="N84" s="22">
        <v>0</v>
      </c>
      <c r="O84" s="22">
        <f>M84-N84</f>
        <v>0</v>
      </c>
      <c r="P84" s="22">
        <v>0</v>
      </c>
      <c r="Q84" s="38"/>
      <c r="R84" s="55">
        <v>0</v>
      </c>
      <c r="T84" s="24"/>
    </row>
    <row r="85" spans="1:20" ht="12">
      <c r="A85" s="23">
        <v>4990</v>
      </c>
      <c r="B85" s="23">
        <v>4990</v>
      </c>
      <c r="C85" s="3" t="s">
        <v>92</v>
      </c>
      <c r="D85" s="22">
        <v>49006</v>
      </c>
      <c r="E85" s="22">
        <v>0</v>
      </c>
      <c r="F85" s="22">
        <f>+E85-D85</f>
        <v>-49006</v>
      </c>
      <c r="G85" s="22">
        <v>-32876</v>
      </c>
      <c r="H85" s="22">
        <v>0</v>
      </c>
      <c r="I85" s="22">
        <f>G85-H85</f>
        <v>-32876</v>
      </c>
      <c r="J85" s="22">
        <v>55171</v>
      </c>
      <c r="K85" s="22">
        <v>0</v>
      </c>
      <c r="L85" s="22">
        <f>J85-K85</f>
        <v>55171</v>
      </c>
      <c r="M85" s="22">
        <v>94804</v>
      </c>
      <c r="N85" s="22">
        <v>0</v>
      </c>
      <c r="O85" s="22">
        <f>M85-N85</f>
        <v>94804</v>
      </c>
      <c r="P85" s="22">
        <v>0</v>
      </c>
      <c r="Q85" s="38"/>
      <c r="R85" s="55">
        <v>-53620</v>
      </c>
      <c r="T85" s="24"/>
    </row>
    <row r="86" spans="1:20" ht="12.75">
      <c r="A86" s="19"/>
      <c r="B86" s="19"/>
      <c r="C86" s="14" t="s">
        <v>48</v>
      </c>
      <c r="D86" s="15">
        <f aca="true" t="shared" si="26" ref="D86:P86">SUM(D83:D85)</f>
        <v>174617.75</v>
      </c>
      <c r="E86" s="15">
        <f t="shared" si="26"/>
        <v>300000</v>
      </c>
      <c r="F86" s="15">
        <f t="shared" si="26"/>
        <v>125382.25</v>
      </c>
      <c r="G86" s="15">
        <f t="shared" si="26"/>
        <v>432934.75</v>
      </c>
      <c r="H86" s="15">
        <f t="shared" si="26"/>
        <v>400000</v>
      </c>
      <c r="I86" s="15">
        <f t="shared" si="26"/>
        <v>32934.75</v>
      </c>
      <c r="J86" s="15">
        <f t="shared" si="26"/>
        <v>606013.75</v>
      </c>
      <c r="K86" s="15">
        <f t="shared" si="26"/>
        <v>500000</v>
      </c>
      <c r="L86" s="15">
        <f t="shared" si="26"/>
        <v>106013.75</v>
      </c>
      <c r="M86" s="15">
        <f t="shared" si="26"/>
        <v>891990.5</v>
      </c>
      <c r="N86" s="15">
        <f t="shared" si="26"/>
        <v>750000</v>
      </c>
      <c r="O86" s="15">
        <f t="shared" si="26"/>
        <v>141990.5</v>
      </c>
      <c r="P86" s="15">
        <f t="shared" si="26"/>
        <v>750000</v>
      </c>
      <c r="Q86" s="39"/>
      <c r="R86" s="56">
        <f>SUM(R83:R85)</f>
        <v>764390.32</v>
      </c>
      <c r="T86" s="24"/>
    </row>
    <row r="87" spans="1:20" ht="12">
      <c r="A87" s="23"/>
      <c r="B87" s="23"/>
      <c r="C87" s="3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38"/>
      <c r="R87" s="55"/>
      <c r="T87" s="24"/>
    </row>
    <row r="88" spans="1:20" ht="12.75">
      <c r="A88" s="19"/>
      <c r="B88" s="19"/>
      <c r="C88" s="14" t="s">
        <v>7</v>
      </c>
      <c r="D88" s="15">
        <f aca="true" t="shared" si="27" ref="D88:P88">+D86+D81+D75</f>
        <v>175217.75</v>
      </c>
      <c r="E88" s="15">
        <f t="shared" si="27"/>
        <v>305000</v>
      </c>
      <c r="F88" s="15">
        <f t="shared" si="27"/>
        <v>129782.25</v>
      </c>
      <c r="G88" s="15">
        <f t="shared" si="27"/>
        <v>459286.15</v>
      </c>
      <c r="H88" s="15">
        <f t="shared" si="27"/>
        <v>415000</v>
      </c>
      <c r="I88" s="15">
        <f t="shared" si="27"/>
        <v>44286.15</v>
      </c>
      <c r="J88" s="15">
        <f t="shared" si="27"/>
        <v>651208.9</v>
      </c>
      <c r="K88" s="15">
        <f t="shared" si="27"/>
        <v>530000</v>
      </c>
      <c r="L88" s="15">
        <f t="shared" si="27"/>
        <v>121208.9</v>
      </c>
      <c r="M88" s="15">
        <f t="shared" si="27"/>
        <v>946127.6900000001</v>
      </c>
      <c r="N88" s="15">
        <f t="shared" si="27"/>
        <v>780000</v>
      </c>
      <c r="O88" s="15">
        <f t="shared" si="27"/>
        <v>166127.69</v>
      </c>
      <c r="P88" s="15">
        <f t="shared" si="27"/>
        <v>780000</v>
      </c>
      <c r="Q88" s="39" t="e">
        <f>M88-#REF!</f>
        <v>#REF!</v>
      </c>
      <c r="R88" s="56">
        <f>+R86+R81+R75</f>
        <v>826634.6799999999</v>
      </c>
      <c r="T88" s="24"/>
    </row>
    <row r="89" spans="1:20" ht="12">
      <c r="A89" s="23"/>
      <c r="B89" s="23"/>
      <c r="C89" s="3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8"/>
      <c r="R89" s="55"/>
      <c r="T89" s="24"/>
    </row>
    <row r="90" spans="1:20" ht="12">
      <c r="A90" s="23">
        <v>4240</v>
      </c>
      <c r="B90" s="23">
        <v>4240</v>
      </c>
      <c r="C90" s="3" t="s">
        <v>86</v>
      </c>
      <c r="D90" s="22">
        <v>15690</v>
      </c>
      <c r="E90" s="22">
        <v>0</v>
      </c>
      <c r="F90" s="22">
        <f aca="true" t="shared" si="28" ref="F90:F115">+E90-D90</f>
        <v>-15690</v>
      </c>
      <c r="G90" s="22">
        <v>38940</v>
      </c>
      <c r="H90" s="22">
        <v>0</v>
      </c>
      <c r="I90" s="22">
        <f aca="true" t="shared" si="29" ref="I90:I115">G90-H90</f>
        <v>38940</v>
      </c>
      <c r="J90" s="22">
        <v>38940</v>
      </c>
      <c r="K90" s="22">
        <v>0</v>
      </c>
      <c r="L90" s="22">
        <f aca="true" t="shared" si="30" ref="L90:L115">J90-K90</f>
        <v>38940</v>
      </c>
      <c r="M90" s="22">
        <v>47640</v>
      </c>
      <c r="N90" s="22">
        <v>0</v>
      </c>
      <c r="O90" s="22">
        <f aca="true" t="shared" si="31" ref="O90:O115">M90-N90</f>
        <v>47640</v>
      </c>
      <c r="P90" s="22">
        <v>0</v>
      </c>
      <c r="Q90" s="38" t="e">
        <f>M90-#REF!</f>
        <v>#REF!</v>
      </c>
      <c r="R90" s="55">
        <v>31190</v>
      </c>
      <c r="T90" s="24"/>
    </row>
    <row r="91" spans="1:20" ht="12">
      <c r="A91" s="23">
        <v>4250</v>
      </c>
      <c r="B91" s="23">
        <v>4250</v>
      </c>
      <c r="C91" s="3" t="s">
        <v>88</v>
      </c>
      <c r="D91" s="22">
        <v>0</v>
      </c>
      <c r="E91" s="22">
        <v>0</v>
      </c>
      <c r="F91" s="22">
        <f t="shared" si="28"/>
        <v>0</v>
      </c>
      <c r="G91" s="22">
        <v>0</v>
      </c>
      <c r="H91" s="22">
        <v>0</v>
      </c>
      <c r="I91" s="22">
        <f>G91-H91</f>
        <v>0</v>
      </c>
      <c r="J91" s="22">
        <v>0</v>
      </c>
      <c r="K91" s="22">
        <v>0</v>
      </c>
      <c r="L91" s="22">
        <f>J91-K91</f>
        <v>0</v>
      </c>
      <c r="M91" s="22">
        <v>0</v>
      </c>
      <c r="N91" s="22">
        <v>0</v>
      </c>
      <c r="O91" s="22">
        <f>M91-N91</f>
        <v>0</v>
      </c>
      <c r="P91" s="22">
        <v>0</v>
      </c>
      <c r="Q91" s="38" t="e">
        <f>M91-#REF!</f>
        <v>#REF!</v>
      </c>
      <c r="R91" s="55">
        <v>0</v>
      </c>
      <c r="T91" s="24"/>
    </row>
    <row r="92" spans="1:20" ht="12">
      <c r="A92" s="23">
        <v>5000</v>
      </c>
      <c r="B92" s="23">
        <v>5000</v>
      </c>
      <c r="C92" s="3" t="s">
        <v>93</v>
      </c>
      <c r="D92" s="22">
        <v>309728.05</v>
      </c>
      <c r="E92" s="22">
        <v>360000</v>
      </c>
      <c r="F92" s="22">
        <f t="shared" si="28"/>
        <v>50271.95000000001</v>
      </c>
      <c r="G92" s="22">
        <v>509636.57</v>
      </c>
      <c r="H92" s="22">
        <v>720000</v>
      </c>
      <c r="I92" s="22">
        <f>G92-H92</f>
        <v>-210363.43</v>
      </c>
      <c r="J92" s="22">
        <v>883863.48</v>
      </c>
      <c r="K92" s="22">
        <v>1080000</v>
      </c>
      <c r="L92" s="22">
        <f>J92-K92</f>
        <v>-196136.52000000002</v>
      </c>
      <c r="M92" s="22">
        <v>1317090.39</v>
      </c>
      <c r="N92" s="22">
        <v>1530000</v>
      </c>
      <c r="O92" s="22">
        <f>M92-N92</f>
        <v>-212909.6100000001</v>
      </c>
      <c r="P92" s="22">
        <v>1530000</v>
      </c>
      <c r="Q92" s="38" t="e">
        <f>M92-#REF!</f>
        <v>#REF!</v>
      </c>
      <c r="R92" s="55">
        <v>1208012.15</v>
      </c>
      <c r="T92" s="24"/>
    </row>
    <row r="93" spans="1:20" ht="12">
      <c r="A93" s="23">
        <v>5006</v>
      </c>
      <c r="B93" s="23">
        <v>5006</v>
      </c>
      <c r="C93" s="3" t="s">
        <v>154</v>
      </c>
      <c r="D93" s="22">
        <v>0</v>
      </c>
      <c r="E93" s="22">
        <v>0</v>
      </c>
      <c r="F93" s="22">
        <f t="shared" si="28"/>
        <v>0</v>
      </c>
      <c r="G93" s="22">
        <v>0</v>
      </c>
      <c r="H93" s="22">
        <v>0</v>
      </c>
      <c r="I93" s="22">
        <f>G93-H93</f>
        <v>0</v>
      </c>
      <c r="J93" s="22">
        <v>0</v>
      </c>
      <c r="K93" s="22">
        <v>0</v>
      </c>
      <c r="L93" s="22">
        <f>J93-K93</f>
        <v>0</v>
      </c>
      <c r="M93" s="22">
        <v>0</v>
      </c>
      <c r="N93" s="22">
        <v>0</v>
      </c>
      <c r="O93" s="22">
        <f>M93-N93</f>
        <v>0</v>
      </c>
      <c r="P93" s="22">
        <v>0</v>
      </c>
      <c r="Q93" s="38" t="e">
        <f>M93-#REF!</f>
        <v>#REF!</v>
      </c>
      <c r="R93" s="55">
        <v>0</v>
      </c>
      <c r="T93" s="24"/>
    </row>
    <row r="94" spans="1:20" ht="12">
      <c r="A94" s="23">
        <v>5007</v>
      </c>
      <c r="B94" s="23">
        <v>5007</v>
      </c>
      <c r="C94" s="3" t="s">
        <v>36</v>
      </c>
      <c r="D94" s="22">
        <v>25857</v>
      </c>
      <c r="E94" s="22">
        <v>0</v>
      </c>
      <c r="F94" s="22">
        <f t="shared" si="28"/>
        <v>-25857</v>
      </c>
      <c r="G94" s="22">
        <v>52415</v>
      </c>
      <c r="H94" s="22">
        <v>0</v>
      </c>
      <c r="I94" s="22">
        <f t="shared" si="29"/>
        <v>52415</v>
      </c>
      <c r="J94" s="22">
        <v>76800</v>
      </c>
      <c r="K94" s="22">
        <v>0</v>
      </c>
      <c r="L94" s="22">
        <f t="shared" si="30"/>
        <v>76800</v>
      </c>
      <c r="M94" s="22">
        <v>157753</v>
      </c>
      <c r="N94" s="22">
        <v>0</v>
      </c>
      <c r="O94" s="22">
        <f t="shared" si="31"/>
        <v>157753</v>
      </c>
      <c r="P94" s="22">
        <v>0</v>
      </c>
      <c r="Q94" s="38" t="e">
        <f>M94-#REF!</f>
        <v>#REF!</v>
      </c>
      <c r="R94" s="55">
        <v>104073</v>
      </c>
      <c r="T94" s="24"/>
    </row>
    <row r="95" spans="1:20" ht="12">
      <c r="A95" s="23">
        <v>5010</v>
      </c>
      <c r="B95" s="23">
        <v>5010</v>
      </c>
      <c r="C95" s="3" t="s">
        <v>94</v>
      </c>
      <c r="D95" s="22">
        <v>5448.1</v>
      </c>
      <c r="E95" s="22">
        <v>0</v>
      </c>
      <c r="F95" s="22">
        <f t="shared" si="28"/>
        <v>-5448.1</v>
      </c>
      <c r="G95" s="22">
        <v>5448.1</v>
      </c>
      <c r="H95" s="22">
        <v>0</v>
      </c>
      <c r="I95" s="22">
        <f t="shared" si="29"/>
        <v>5448.1</v>
      </c>
      <c r="J95" s="22">
        <v>13669</v>
      </c>
      <c r="K95" s="22">
        <v>0</v>
      </c>
      <c r="L95" s="22">
        <f t="shared" si="30"/>
        <v>13669</v>
      </c>
      <c r="M95" s="22">
        <v>25567.7</v>
      </c>
      <c r="N95" s="22">
        <v>0</v>
      </c>
      <c r="O95" s="22">
        <f t="shared" si="31"/>
        <v>25567.7</v>
      </c>
      <c r="P95" s="22">
        <v>0</v>
      </c>
      <c r="Q95" s="38" t="e">
        <f>M95-#REF!</f>
        <v>#REF!</v>
      </c>
      <c r="R95" s="55">
        <v>28467.5</v>
      </c>
      <c r="T95" s="24"/>
    </row>
    <row r="96" spans="1:20" ht="12">
      <c r="A96" s="23">
        <v>5040</v>
      </c>
      <c r="B96" s="23">
        <v>5040</v>
      </c>
      <c r="C96" s="3" t="s">
        <v>26</v>
      </c>
      <c r="D96" s="22">
        <v>50000</v>
      </c>
      <c r="E96" s="22">
        <v>0</v>
      </c>
      <c r="F96" s="22">
        <f t="shared" si="28"/>
        <v>-50000</v>
      </c>
      <c r="G96" s="22">
        <v>50000</v>
      </c>
      <c r="H96" s="22">
        <v>0</v>
      </c>
      <c r="I96" s="22">
        <f t="shared" si="29"/>
        <v>50000</v>
      </c>
      <c r="J96" s="22">
        <v>50000</v>
      </c>
      <c r="K96" s="22">
        <v>0</v>
      </c>
      <c r="L96" s="22">
        <f t="shared" si="30"/>
        <v>50000</v>
      </c>
      <c r="M96" s="22">
        <v>50000</v>
      </c>
      <c r="N96" s="22">
        <v>0</v>
      </c>
      <c r="O96" s="22">
        <f t="shared" si="31"/>
        <v>50000</v>
      </c>
      <c r="P96" s="22">
        <v>0</v>
      </c>
      <c r="Q96" s="38" t="e">
        <f>M96-#REF!</f>
        <v>#REF!</v>
      </c>
      <c r="R96" s="55">
        <v>0</v>
      </c>
      <c r="T96" s="24"/>
    </row>
    <row r="97" spans="1:20" ht="12">
      <c r="A97" s="23">
        <v>5050</v>
      </c>
      <c r="B97" s="23">
        <v>5050</v>
      </c>
      <c r="C97" s="3" t="s">
        <v>173</v>
      </c>
      <c r="D97" s="22">
        <v>0</v>
      </c>
      <c r="E97" s="22">
        <v>0</v>
      </c>
      <c r="F97" s="22">
        <f>+E97-D97</f>
        <v>0</v>
      </c>
      <c r="G97" s="22">
        <v>0</v>
      </c>
      <c r="H97" s="22">
        <v>0</v>
      </c>
      <c r="I97" s="22">
        <f>G97-H97</f>
        <v>0</v>
      </c>
      <c r="J97" s="22">
        <v>0</v>
      </c>
      <c r="K97" s="22">
        <v>0</v>
      </c>
      <c r="L97" s="22">
        <f>J97-K97</f>
        <v>0</v>
      </c>
      <c r="M97" s="22">
        <v>0</v>
      </c>
      <c r="N97" s="22">
        <v>0</v>
      </c>
      <c r="O97" s="22">
        <f>M97-N97</f>
        <v>0</v>
      </c>
      <c r="P97" s="22">
        <v>0</v>
      </c>
      <c r="Q97" s="38" t="e">
        <f>M97-#REF!</f>
        <v>#REF!</v>
      </c>
      <c r="R97" s="55">
        <v>-87272</v>
      </c>
      <c r="T97" s="24"/>
    </row>
    <row r="98" spans="1:20" ht="12">
      <c r="A98" s="23">
        <v>5090</v>
      </c>
      <c r="B98" s="23">
        <v>5090</v>
      </c>
      <c r="C98" s="3" t="s">
        <v>95</v>
      </c>
      <c r="D98" s="22">
        <v>-63050</v>
      </c>
      <c r="E98" s="22">
        <v>0</v>
      </c>
      <c r="F98" s="22">
        <f t="shared" si="28"/>
        <v>63050</v>
      </c>
      <c r="G98" s="22">
        <v>-63050</v>
      </c>
      <c r="H98" s="22">
        <v>0</v>
      </c>
      <c r="I98" s="22">
        <f t="shared" si="29"/>
        <v>-63050</v>
      </c>
      <c r="J98" s="22">
        <v>-63050</v>
      </c>
      <c r="K98" s="22">
        <v>0</v>
      </c>
      <c r="L98" s="22">
        <f t="shared" si="30"/>
        <v>-63050</v>
      </c>
      <c r="M98" s="22">
        <v>-64258</v>
      </c>
      <c r="N98" s="22">
        <v>0</v>
      </c>
      <c r="O98" s="22">
        <f t="shared" si="31"/>
        <v>-64258</v>
      </c>
      <c r="P98" s="22">
        <v>0</v>
      </c>
      <c r="Q98" s="38" t="e">
        <f>M98-#REF!</f>
        <v>#REF!</v>
      </c>
      <c r="R98" s="55">
        <v>-63528</v>
      </c>
      <c r="T98" s="24"/>
    </row>
    <row r="99" spans="1:20" ht="12">
      <c r="A99" s="23">
        <v>5100</v>
      </c>
      <c r="B99" s="23">
        <v>5100</v>
      </c>
      <c r="C99" s="3" t="s">
        <v>31</v>
      </c>
      <c r="D99" s="22">
        <v>0</v>
      </c>
      <c r="E99" s="22">
        <v>0</v>
      </c>
      <c r="F99" s="22">
        <f t="shared" si="28"/>
        <v>0</v>
      </c>
      <c r="G99" s="22">
        <v>0</v>
      </c>
      <c r="H99" s="22">
        <v>0</v>
      </c>
      <c r="I99" s="22">
        <f t="shared" si="29"/>
        <v>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0</v>
      </c>
      <c r="O99" s="22">
        <f t="shared" si="31"/>
        <v>0</v>
      </c>
      <c r="P99" s="22">
        <v>0</v>
      </c>
      <c r="Q99" s="38" t="e">
        <f>M99-#REF!</f>
        <v>#REF!</v>
      </c>
      <c r="R99" s="55">
        <v>0</v>
      </c>
      <c r="T99" s="24"/>
    </row>
    <row r="100" spans="1:20" ht="12">
      <c r="A100" s="23">
        <v>5180</v>
      </c>
      <c r="B100" s="23">
        <v>5180</v>
      </c>
      <c r="C100" s="3" t="s">
        <v>96</v>
      </c>
      <c r="D100" s="22">
        <v>40389.86</v>
      </c>
      <c r="E100" s="22">
        <v>55000</v>
      </c>
      <c r="F100" s="22">
        <f t="shared" si="28"/>
        <v>14610.14</v>
      </c>
      <c r="G100" s="22">
        <v>65856.58</v>
      </c>
      <c r="H100" s="22">
        <v>110000</v>
      </c>
      <c r="I100" s="22">
        <f t="shared" si="29"/>
        <v>-44143.42</v>
      </c>
      <c r="J100" s="22">
        <v>113152.31</v>
      </c>
      <c r="K100" s="22">
        <v>165000</v>
      </c>
      <c r="L100" s="22">
        <f t="shared" si="30"/>
        <v>-51847.69</v>
      </c>
      <c r="M100" s="22">
        <v>168053.96</v>
      </c>
      <c r="N100" s="22">
        <v>220000</v>
      </c>
      <c r="O100" s="22">
        <f t="shared" si="31"/>
        <v>-51946.04000000001</v>
      </c>
      <c r="P100" s="22">
        <v>220000</v>
      </c>
      <c r="Q100" s="38" t="e">
        <f>M100-#REF!</f>
        <v>#REF!</v>
      </c>
      <c r="R100" s="55">
        <v>158038.23</v>
      </c>
      <c r="T100" s="24"/>
    </row>
    <row r="101" spans="1:20" ht="12">
      <c r="A101" s="23">
        <v>5182</v>
      </c>
      <c r="B101" s="23">
        <v>5182</v>
      </c>
      <c r="C101" s="3" t="s">
        <v>97</v>
      </c>
      <c r="D101" s="22">
        <v>5694.99</v>
      </c>
      <c r="E101" s="22">
        <v>7000</v>
      </c>
      <c r="F101" s="22">
        <f t="shared" si="28"/>
        <v>1305.0100000000002</v>
      </c>
      <c r="G101" s="22">
        <v>9285.81</v>
      </c>
      <c r="H101" s="22">
        <v>15000</v>
      </c>
      <c r="I101" s="22">
        <f t="shared" si="29"/>
        <v>-5714.1900000000005</v>
      </c>
      <c r="J101" s="22">
        <v>15954.52</v>
      </c>
      <c r="K101" s="22">
        <v>20000</v>
      </c>
      <c r="L101" s="22">
        <f t="shared" si="30"/>
        <v>-4045.4799999999996</v>
      </c>
      <c r="M101" s="22">
        <v>23695.66</v>
      </c>
      <c r="N101" s="22">
        <v>28000</v>
      </c>
      <c r="O101" s="22">
        <f t="shared" si="31"/>
        <v>-4304.34</v>
      </c>
      <c r="P101" s="22">
        <v>28000</v>
      </c>
      <c r="Q101" s="38" t="e">
        <f>M101-#REF!</f>
        <v>#REF!</v>
      </c>
      <c r="R101" s="55">
        <v>22283.47</v>
      </c>
      <c r="T101" s="24"/>
    </row>
    <row r="102" spans="1:20" ht="12">
      <c r="A102" s="23">
        <v>5210</v>
      </c>
      <c r="B102" s="23">
        <v>5210</v>
      </c>
      <c r="C102" s="3" t="s">
        <v>98</v>
      </c>
      <c r="D102" s="22">
        <v>1098</v>
      </c>
      <c r="E102" s="22">
        <v>1000</v>
      </c>
      <c r="F102" s="22">
        <f t="shared" si="28"/>
        <v>-98</v>
      </c>
      <c r="G102" s="22">
        <v>2196</v>
      </c>
      <c r="H102" s="22">
        <v>2000</v>
      </c>
      <c r="I102" s="22">
        <f t="shared" si="29"/>
        <v>196</v>
      </c>
      <c r="J102" s="22">
        <v>3660</v>
      </c>
      <c r="K102" s="22">
        <v>3000</v>
      </c>
      <c r="L102" s="22">
        <f t="shared" si="30"/>
        <v>660</v>
      </c>
      <c r="M102" s="22">
        <v>5856</v>
      </c>
      <c r="N102" s="22">
        <v>4000</v>
      </c>
      <c r="O102" s="22">
        <f t="shared" si="31"/>
        <v>1856</v>
      </c>
      <c r="P102" s="22">
        <v>4000</v>
      </c>
      <c r="Q102" s="38" t="e">
        <f>M102-#REF!</f>
        <v>#REF!</v>
      </c>
      <c r="R102" s="55">
        <v>4392</v>
      </c>
      <c r="T102" s="24"/>
    </row>
    <row r="103" spans="1:20" ht="12">
      <c r="A103" s="23">
        <v>5230</v>
      </c>
      <c r="B103" s="23">
        <v>5230</v>
      </c>
      <c r="C103" s="3" t="s">
        <v>32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 t="e">
        <f>M103-#REF!</f>
        <v>#REF!</v>
      </c>
      <c r="R103" s="55">
        <v>0</v>
      </c>
      <c r="S103" s="18"/>
      <c r="T103" s="24"/>
    </row>
    <row r="104" spans="1:20" ht="12">
      <c r="A104" s="23">
        <v>5231</v>
      </c>
      <c r="B104" s="23">
        <v>5231</v>
      </c>
      <c r="C104" s="3" t="s">
        <v>33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  <c r="T104" s="24"/>
    </row>
    <row r="105" spans="1:20" ht="12">
      <c r="A105" s="23">
        <v>5250</v>
      </c>
      <c r="B105" s="23">
        <v>5250</v>
      </c>
      <c r="C105" s="3" t="s">
        <v>99</v>
      </c>
      <c r="D105" s="22">
        <v>0</v>
      </c>
      <c r="E105" s="22">
        <v>0</v>
      </c>
      <c r="F105" s="22">
        <f t="shared" si="28"/>
        <v>0</v>
      </c>
      <c r="G105" s="22">
        <v>32946</v>
      </c>
      <c r="H105" s="22">
        <v>0</v>
      </c>
      <c r="I105" s="22">
        <f t="shared" si="29"/>
        <v>32946</v>
      </c>
      <c r="J105" s="22">
        <v>32946</v>
      </c>
      <c r="K105" s="22">
        <v>0</v>
      </c>
      <c r="L105" s="22">
        <f t="shared" si="30"/>
        <v>32946</v>
      </c>
      <c r="M105" s="22">
        <v>93935</v>
      </c>
      <c r="N105" s="22">
        <v>15000</v>
      </c>
      <c r="O105" s="22">
        <f t="shared" si="31"/>
        <v>78935</v>
      </c>
      <c r="P105" s="22">
        <v>15000</v>
      </c>
      <c r="Q105" s="38" t="e">
        <f>M105-#REF!</f>
        <v>#REF!</v>
      </c>
      <c r="R105" s="55">
        <v>125507</v>
      </c>
      <c r="T105" s="24"/>
    </row>
    <row r="106" spans="1:20" ht="12">
      <c r="A106" s="23">
        <v>5290</v>
      </c>
      <c r="B106" s="23">
        <v>5290</v>
      </c>
      <c r="C106" s="3" t="s">
        <v>100</v>
      </c>
      <c r="D106" s="22">
        <v>-1098</v>
      </c>
      <c r="E106" s="22">
        <v>0</v>
      </c>
      <c r="F106" s="22">
        <f t="shared" si="28"/>
        <v>1098</v>
      </c>
      <c r="G106" s="22">
        <v>-35142</v>
      </c>
      <c r="H106" s="22">
        <v>0</v>
      </c>
      <c r="I106" s="22">
        <f t="shared" si="29"/>
        <v>-35142</v>
      </c>
      <c r="J106" s="22">
        <v>-36606</v>
      </c>
      <c r="K106" s="22">
        <v>0</v>
      </c>
      <c r="L106" s="22">
        <f t="shared" si="30"/>
        <v>-36606</v>
      </c>
      <c r="M106" s="22">
        <v>-99791</v>
      </c>
      <c r="N106" s="22">
        <v>0</v>
      </c>
      <c r="O106" s="22">
        <f t="shared" si="31"/>
        <v>-99791</v>
      </c>
      <c r="P106" s="22">
        <v>0</v>
      </c>
      <c r="Q106" s="38" t="e">
        <f>M106-#REF!</f>
        <v>#REF!</v>
      </c>
      <c r="R106" s="55">
        <v>-129899</v>
      </c>
      <c r="T106" s="24"/>
    </row>
    <row r="107" spans="1:20" ht="12">
      <c r="A107" s="23">
        <v>5330</v>
      </c>
      <c r="B107" s="23">
        <v>5330</v>
      </c>
      <c r="C107" s="3" t="s">
        <v>101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  <c r="T107" s="24"/>
    </row>
    <row r="108" spans="1:20" ht="12">
      <c r="A108" s="23">
        <v>5400</v>
      </c>
      <c r="B108" s="23">
        <v>5400</v>
      </c>
      <c r="C108" s="3" t="s">
        <v>102</v>
      </c>
      <c r="D108" s="22">
        <v>55290.51</v>
      </c>
      <c r="E108" s="22">
        <v>50000</v>
      </c>
      <c r="F108" s="22">
        <f t="shared" si="28"/>
        <v>-5290.510000000002</v>
      </c>
      <c r="G108" s="22">
        <v>91715.01</v>
      </c>
      <c r="H108" s="22">
        <v>100000</v>
      </c>
      <c r="I108" s="22">
        <f t="shared" si="29"/>
        <v>-8284.990000000005</v>
      </c>
      <c r="J108" s="22">
        <v>149284.9</v>
      </c>
      <c r="K108" s="22">
        <v>150000</v>
      </c>
      <c r="L108" s="22">
        <f t="shared" si="30"/>
        <v>-715.1000000000058</v>
      </c>
      <c r="M108" s="22">
        <v>232371.14</v>
      </c>
      <c r="N108" s="22">
        <v>200000</v>
      </c>
      <c r="O108" s="22">
        <f t="shared" si="31"/>
        <v>32371.140000000014</v>
      </c>
      <c r="P108" s="22">
        <v>200000</v>
      </c>
      <c r="Q108" s="38" t="e">
        <f>M108-#REF!</f>
        <v>#REF!</v>
      </c>
      <c r="R108" s="55">
        <v>204873.12</v>
      </c>
      <c r="T108" s="24"/>
    </row>
    <row r="109" spans="1:20" ht="12">
      <c r="A109" s="23">
        <v>5401</v>
      </c>
      <c r="B109" s="23">
        <v>5401</v>
      </c>
      <c r="C109" s="3" t="s">
        <v>180</v>
      </c>
      <c r="D109" s="22">
        <v>0</v>
      </c>
      <c r="E109" s="22">
        <v>0</v>
      </c>
      <c r="F109" s="22">
        <f>+E109-D109</f>
        <v>0</v>
      </c>
      <c r="G109" s="22">
        <v>0</v>
      </c>
      <c r="H109" s="22">
        <v>0</v>
      </c>
      <c r="I109" s="22">
        <f>G109-H109</f>
        <v>0</v>
      </c>
      <c r="J109" s="22">
        <v>0</v>
      </c>
      <c r="K109" s="22">
        <v>0</v>
      </c>
      <c r="L109" s="22">
        <f>J109-K109</f>
        <v>0</v>
      </c>
      <c r="M109" s="22">
        <v>0</v>
      </c>
      <c r="N109" s="22">
        <v>0</v>
      </c>
      <c r="O109" s="22">
        <f>M109-N109</f>
        <v>0</v>
      </c>
      <c r="P109" s="22">
        <v>0</v>
      </c>
      <c r="Q109" s="38" t="e">
        <f>M109-#REF!</f>
        <v>#REF!</v>
      </c>
      <c r="R109" s="55">
        <v>0</v>
      </c>
      <c r="T109" s="24"/>
    </row>
    <row r="110" spans="1:20" ht="12">
      <c r="A110" s="23">
        <v>5425</v>
      </c>
      <c r="B110" s="23">
        <v>5425</v>
      </c>
      <c r="C110" s="3" t="s">
        <v>103</v>
      </c>
      <c r="D110" s="22">
        <v>32945.78</v>
      </c>
      <c r="E110" s="22">
        <v>15000</v>
      </c>
      <c r="F110" s="22">
        <f t="shared" si="28"/>
        <v>-17945.78</v>
      </c>
      <c r="G110" s="22">
        <v>62296.42</v>
      </c>
      <c r="H110" s="22">
        <v>30000</v>
      </c>
      <c r="I110" s="22">
        <f t="shared" si="29"/>
        <v>32296.42</v>
      </c>
      <c r="J110" s="22">
        <v>93934.93</v>
      </c>
      <c r="K110" s="22">
        <v>45000</v>
      </c>
      <c r="L110" s="22">
        <f t="shared" si="30"/>
        <v>48934.92999999999</v>
      </c>
      <c r="M110" s="22">
        <v>-14389.32</v>
      </c>
      <c r="N110" s="22">
        <v>60000</v>
      </c>
      <c r="O110" s="22">
        <f t="shared" si="31"/>
        <v>-74389.32</v>
      </c>
      <c r="P110" s="22">
        <v>60000</v>
      </c>
      <c r="Q110" s="38" t="e">
        <f>M110-#REF!</f>
        <v>#REF!</v>
      </c>
      <c r="R110" s="55">
        <v>125506.98</v>
      </c>
      <c r="T110" s="24"/>
    </row>
    <row r="111" spans="1:20" ht="12">
      <c r="A111" s="23">
        <v>5800</v>
      </c>
      <c r="B111" s="23">
        <v>5800</v>
      </c>
      <c r="C111" s="3" t="s">
        <v>34</v>
      </c>
      <c r="D111" s="22">
        <v>0</v>
      </c>
      <c r="E111" s="22">
        <v>0</v>
      </c>
      <c r="F111" s="22">
        <f t="shared" si="28"/>
        <v>0</v>
      </c>
      <c r="G111" s="22">
        <v>-5525</v>
      </c>
      <c r="H111" s="22">
        <v>0</v>
      </c>
      <c r="I111" s="22">
        <f t="shared" si="29"/>
        <v>-5525</v>
      </c>
      <c r="J111" s="22">
        <v>-5525</v>
      </c>
      <c r="K111" s="22">
        <v>0</v>
      </c>
      <c r="L111" s="22">
        <f t="shared" si="30"/>
        <v>-5525</v>
      </c>
      <c r="M111" s="22">
        <v>-5525</v>
      </c>
      <c r="N111" s="22">
        <v>0</v>
      </c>
      <c r="O111" s="22">
        <f t="shared" si="31"/>
        <v>-5525</v>
      </c>
      <c r="P111" s="22">
        <v>0</v>
      </c>
      <c r="Q111" s="38" t="e">
        <f>M111-#REF!</f>
        <v>#REF!</v>
      </c>
      <c r="R111" s="55">
        <v>0</v>
      </c>
      <c r="T111" s="24"/>
    </row>
    <row r="112" spans="1:20" ht="12">
      <c r="A112" s="23">
        <v>5910</v>
      </c>
      <c r="B112" s="23">
        <v>5910</v>
      </c>
      <c r="C112" s="3" t="s">
        <v>168</v>
      </c>
      <c r="D112" s="22">
        <v>5196.79</v>
      </c>
      <c r="E112" s="22">
        <v>0</v>
      </c>
      <c r="F112" s="22">
        <f>+E112-D112</f>
        <v>-5196.79</v>
      </c>
      <c r="G112" s="22">
        <v>11491.76</v>
      </c>
      <c r="H112" s="22">
        <v>0</v>
      </c>
      <c r="I112" s="22">
        <f>G112-H112</f>
        <v>11491.76</v>
      </c>
      <c r="J112" s="22">
        <v>17991.18</v>
      </c>
      <c r="K112" s="22">
        <v>0</v>
      </c>
      <c r="L112" s="22">
        <f>J112-K112</f>
        <v>17991.18</v>
      </c>
      <c r="M112" s="22">
        <v>12477.08</v>
      </c>
      <c r="N112" s="22">
        <v>0</v>
      </c>
      <c r="O112" s="22">
        <f>M112-N112</f>
        <v>12477.08</v>
      </c>
      <c r="P112" s="22">
        <v>0</v>
      </c>
      <c r="Q112" s="38" t="e">
        <f>M112-#REF!</f>
        <v>#REF!</v>
      </c>
      <c r="R112" s="55">
        <v>7044.62</v>
      </c>
      <c r="T112" s="24"/>
    </row>
    <row r="113" spans="1:20" ht="12">
      <c r="A113" s="23">
        <v>5950</v>
      </c>
      <c r="B113" s="23">
        <v>5950</v>
      </c>
      <c r="C113" s="36" t="s">
        <v>104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0</v>
      </c>
      <c r="N113" s="22">
        <v>0</v>
      </c>
      <c r="O113" s="22">
        <f t="shared" si="31"/>
        <v>0</v>
      </c>
      <c r="P113" s="22">
        <v>0</v>
      </c>
      <c r="Q113" s="38" t="e">
        <f>M113-#REF!</f>
        <v>#REF!</v>
      </c>
      <c r="R113" s="55">
        <v>0</v>
      </c>
      <c r="S113" s="18"/>
      <c r="T113" s="24"/>
    </row>
    <row r="114" spans="1:20" ht="12">
      <c r="A114" s="23">
        <v>5990</v>
      </c>
      <c r="B114" s="23">
        <v>5990</v>
      </c>
      <c r="C114" s="3" t="s">
        <v>105</v>
      </c>
      <c r="D114" s="22">
        <v>0</v>
      </c>
      <c r="E114" s="22">
        <v>0</v>
      </c>
      <c r="F114" s="22">
        <f t="shared" si="28"/>
        <v>0</v>
      </c>
      <c r="G114" s="22">
        <v>0</v>
      </c>
      <c r="H114" s="22">
        <v>0</v>
      </c>
      <c r="I114" s="22">
        <f>G114-H114</f>
        <v>0</v>
      </c>
      <c r="J114" s="22">
        <v>0</v>
      </c>
      <c r="K114" s="22">
        <v>0</v>
      </c>
      <c r="L114" s="22">
        <f>J114-K114</f>
        <v>0</v>
      </c>
      <c r="M114" s="22">
        <v>940.66</v>
      </c>
      <c r="N114" s="22">
        <v>0</v>
      </c>
      <c r="O114" s="22">
        <f>M114-N114</f>
        <v>940.66</v>
      </c>
      <c r="P114" s="22">
        <v>0</v>
      </c>
      <c r="Q114" s="38" t="e">
        <f>M114-#REF!</f>
        <v>#REF!</v>
      </c>
      <c r="R114" s="55">
        <v>0</v>
      </c>
      <c r="T114" s="24"/>
    </row>
    <row r="115" spans="1:20" ht="12">
      <c r="A115" s="23">
        <v>7100</v>
      </c>
      <c r="B115" s="23">
        <v>7100</v>
      </c>
      <c r="C115" s="3" t="s">
        <v>127</v>
      </c>
      <c r="D115" s="22">
        <v>0</v>
      </c>
      <c r="E115" s="22">
        <v>0</v>
      </c>
      <c r="F115" s="22">
        <f t="shared" si="28"/>
        <v>0</v>
      </c>
      <c r="G115" s="22">
        <v>0</v>
      </c>
      <c r="H115" s="22">
        <v>0</v>
      </c>
      <c r="I115" s="22">
        <f t="shared" si="29"/>
        <v>0</v>
      </c>
      <c r="J115" s="22">
        <v>0</v>
      </c>
      <c r="K115" s="22">
        <v>0</v>
      </c>
      <c r="L115" s="22">
        <f t="shared" si="30"/>
        <v>0</v>
      </c>
      <c r="M115" s="22">
        <v>0</v>
      </c>
      <c r="N115" s="22">
        <v>0</v>
      </c>
      <c r="O115" s="22">
        <f t="shared" si="31"/>
        <v>0</v>
      </c>
      <c r="P115" s="22">
        <v>0</v>
      </c>
      <c r="Q115" s="38" t="e">
        <f>M115-#REF!</f>
        <v>#REF!</v>
      </c>
      <c r="R115" s="55">
        <v>0</v>
      </c>
      <c r="T115" s="24"/>
    </row>
    <row r="116" spans="1:20" ht="12.75">
      <c r="A116" s="19"/>
      <c r="B116" s="19"/>
      <c r="C116" s="14" t="s">
        <v>8</v>
      </c>
      <c r="D116" s="15">
        <f>SUM(D90:D115)</f>
        <v>483191.0799999999</v>
      </c>
      <c r="E116" s="15">
        <f aca="true" t="shared" si="32" ref="E116:P116">SUM(E90:E115)</f>
        <v>488000</v>
      </c>
      <c r="F116" s="15">
        <f t="shared" si="32"/>
        <v>4808.920000000014</v>
      </c>
      <c r="G116" s="15">
        <f t="shared" si="32"/>
        <v>828510.2500000001</v>
      </c>
      <c r="H116" s="15">
        <f t="shared" si="32"/>
        <v>977000</v>
      </c>
      <c r="I116" s="15">
        <f t="shared" si="32"/>
        <v>-148489.75</v>
      </c>
      <c r="J116" s="15">
        <f t="shared" si="32"/>
        <v>1385015.3199999998</v>
      </c>
      <c r="K116" s="15">
        <f t="shared" si="32"/>
        <v>1463000</v>
      </c>
      <c r="L116" s="15">
        <f t="shared" si="32"/>
        <v>-77984.68000000005</v>
      </c>
      <c r="M116" s="15">
        <f t="shared" si="32"/>
        <v>1951417.2699999996</v>
      </c>
      <c r="N116" s="15">
        <f t="shared" si="32"/>
        <v>2057000</v>
      </c>
      <c r="O116" s="15">
        <f t="shared" si="32"/>
        <v>-105582.7300000001</v>
      </c>
      <c r="P116" s="15">
        <f t="shared" si="32"/>
        <v>2057000</v>
      </c>
      <c r="Q116" s="39" t="e">
        <f>M116-#REF!</f>
        <v>#REF!</v>
      </c>
      <c r="R116" s="56">
        <f>SUM(R90:R115)</f>
        <v>1738689.0699999998</v>
      </c>
      <c r="T116" s="24"/>
    </row>
    <row r="117" spans="1:20" ht="12">
      <c r="A117" s="23"/>
      <c r="B117" s="23"/>
      <c r="C117" s="3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38"/>
      <c r="R117" s="55"/>
      <c r="T117" s="24"/>
    </row>
    <row r="118" spans="1:20" ht="12">
      <c r="A118" s="23">
        <v>4120</v>
      </c>
      <c r="B118" s="23">
        <v>4120</v>
      </c>
      <c r="C118" s="3" t="s">
        <v>84</v>
      </c>
      <c r="D118" s="22">
        <v>0</v>
      </c>
      <c r="E118" s="22">
        <v>0</v>
      </c>
      <c r="F118" s="22">
        <f aca="true" t="shared" si="33" ref="F118:F158">+E118-D118</f>
        <v>0</v>
      </c>
      <c r="G118" s="22">
        <v>0</v>
      </c>
      <c r="H118" s="22">
        <v>0</v>
      </c>
      <c r="I118" s="22">
        <f aca="true" t="shared" si="34" ref="I118:I158">G118-H118</f>
        <v>0</v>
      </c>
      <c r="J118" s="22">
        <v>0</v>
      </c>
      <c r="K118" s="22">
        <v>0</v>
      </c>
      <c r="L118" s="22">
        <f aca="true" t="shared" si="35" ref="L118:L158">J118-K118</f>
        <v>0</v>
      </c>
      <c r="M118" s="22">
        <v>54760.13</v>
      </c>
      <c r="N118" s="22">
        <v>0</v>
      </c>
      <c r="O118" s="22">
        <f aca="true" t="shared" si="36" ref="O118:O158">M118-N118</f>
        <v>54760.13</v>
      </c>
      <c r="P118" s="22">
        <v>0</v>
      </c>
      <c r="Q118" s="38" t="e">
        <f>M118-#REF!</f>
        <v>#REF!</v>
      </c>
      <c r="R118" s="55">
        <v>0</v>
      </c>
      <c r="T118" s="24"/>
    </row>
    <row r="119" spans="1:20" ht="12">
      <c r="A119" s="23">
        <v>6320</v>
      </c>
      <c r="B119" s="23">
        <v>6320</v>
      </c>
      <c r="C119" s="3" t="s">
        <v>106</v>
      </c>
      <c r="D119" s="22">
        <v>33635.24</v>
      </c>
      <c r="E119" s="22">
        <v>25000</v>
      </c>
      <c r="F119" s="22">
        <f t="shared" si="33"/>
        <v>-8635.239999999998</v>
      </c>
      <c r="G119" s="22">
        <v>33635.24</v>
      </c>
      <c r="H119" s="22">
        <v>25000</v>
      </c>
      <c r="I119" s="22">
        <f>G119-H119</f>
        <v>8635.239999999998</v>
      </c>
      <c r="J119" s="22">
        <v>68885.87</v>
      </c>
      <c r="K119" s="22">
        <v>25000</v>
      </c>
      <c r="L119" s="22">
        <f>J119-K119</f>
        <v>43885.869999999995</v>
      </c>
      <c r="M119" s="22">
        <v>116891.33</v>
      </c>
      <c r="N119" s="22">
        <v>25000</v>
      </c>
      <c r="O119" s="22">
        <f>M119-N119</f>
        <v>91891.33</v>
      </c>
      <c r="P119" s="22">
        <v>25000</v>
      </c>
      <c r="Q119" s="38" t="e">
        <f>M119-#REF!</f>
        <v>#REF!</v>
      </c>
      <c r="R119" s="55">
        <v>52556.14</v>
      </c>
      <c r="T119" s="24"/>
    </row>
    <row r="120" spans="1:20" ht="12">
      <c r="A120" s="23">
        <v>6340</v>
      </c>
      <c r="B120" s="23">
        <v>6340</v>
      </c>
      <c r="C120" s="3" t="s">
        <v>107</v>
      </c>
      <c r="D120" s="22">
        <v>126309.06</v>
      </c>
      <c r="E120" s="22">
        <v>100000</v>
      </c>
      <c r="F120" s="22">
        <f t="shared" si="33"/>
        <v>-26309.059999999998</v>
      </c>
      <c r="G120" s="22">
        <v>207057.85</v>
      </c>
      <c r="H120" s="22">
        <v>150000</v>
      </c>
      <c r="I120" s="22">
        <f t="shared" si="34"/>
        <v>57057.850000000006</v>
      </c>
      <c r="J120" s="22">
        <v>298401.2</v>
      </c>
      <c r="K120" s="22">
        <v>175000</v>
      </c>
      <c r="L120" s="22">
        <f t="shared" si="35"/>
        <v>123401.20000000001</v>
      </c>
      <c r="M120" s="22">
        <v>413034.48</v>
      </c>
      <c r="N120" s="22">
        <v>200000</v>
      </c>
      <c r="O120" s="22">
        <f t="shared" si="36"/>
        <v>213034.47999999998</v>
      </c>
      <c r="P120" s="22">
        <v>200000</v>
      </c>
      <c r="Q120" s="38" t="e">
        <f>M120-#REF!</f>
        <v>#REF!</v>
      </c>
      <c r="R120" s="55">
        <v>193666.54</v>
      </c>
      <c r="T120" s="24"/>
    </row>
    <row r="121" spans="1:20" ht="12">
      <c r="A121" s="23">
        <v>6360</v>
      </c>
      <c r="B121" s="23">
        <v>6360</v>
      </c>
      <c r="C121" s="3" t="s">
        <v>174</v>
      </c>
      <c r="D121" s="22">
        <v>0</v>
      </c>
      <c r="E121" s="22">
        <v>0</v>
      </c>
      <c r="F121" s="22">
        <f>+E121-D121</f>
        <v>0</v>
      </c>
      <c r="G121" s="22">
        <v>0</v>
      </c>
      <c r="H121" s="22">
        <v>0</v>
      </c>
      <c r="I121" s="22">
        <f>G121-H121</f>
        <v>0</v>
      </c>
      <c r="J121" s="22">
        <v>0</v>
      </c>
      <c r="K121" s="22">
        <v>0</v>
      </c>
      <c r="L121" s="22">
        <f>J121-K121</f>
        <v>0</v>
      </c>
      <c r="M121" s="22">
        <v>0</v>
      </c>
      <c r="N121" s="22">
        <v>0</v>
      </c>
      <c r="O121" s="22">
        <f>M121-N121</f>
        <v>0</v>
      </c>
      <c r="P121" s="22">
        <v>0</v>
      </c>
      <c r="Q121" s="38" t="e">
        <f>M121-#REF!</f>
        <v>#REF!</v>
      </c>
      <c r="R121" s="55">
        <v>0</v>
      </c>
      <c r="T121" s="24"/>
    </row>
    <row r="122" spans="1:20" ht="12">
      <c r="A122" s="23">
        <v>6400</v>
      </c>
      <c r="B122" s="23">
        <v>6400</v>
      </c>
      <c r="C122" s="3" t="s">
        <v>177</v>
      </c>
      <c r="D122" s="22">
        <v>0</v>
      </c>
      <c r="E122" s="22">
        <v>0</v>
      </c>
      <c r="F122" s="22">
        <f>+E122-D122</f>
        <v>0</v>
      </c>
      <c r="G122" s="22">
        <v>0</v>
      </c>
      <c r="H122" s="22">
        <v>0</v>
      </c>
      <c r="I122" s="22">
        <f>G122-H122</f>
        <v>0</v>
      </c>
      <c r="J122" s="22">
        <v>0</v>
      </c>
      <c r="K122" s="22">
        <v>0</v>
      </c>
      <c r="L122" s="22">
        <f>J122-K122</f>
        <v>0</v>
      </c>
      <c r="M122" s="22">
        <v>0</v>
      </c>
      <c r="N122" s="22">
        <v>0</v>
      </c>
      <c r="O122" s="22">
        <f>M122-N122</f>
        <v>0</v>
      </c>
      <c r="P122" s="22">
        <v>0</v>
      </c>
      <c r="Q122" s="38" t="e">
        <f>M122-#REF!</f>
        <v>#REF!</v>
      </c>
      <c r="R122" s="55">
        <v>0</v>
      </c>
      <c r="T122" s="24"/>
    </row>
    <row r="123" spans="1:20" ht="12">
      <c r="A123" s="23">
        <v>6420</v>
      </c>
      <c r="B123" s="23">
        <v>6420</v>
      </c>
      <c r="C123" s="3" t="s">
        <v>108</v>
      </c>
      <c r="D123" s="22">
        <v>38366.38</v>
      </c>
      <c r="E123" s="22">
        <v>20000</v>
      </c>
      <c r="F123" s="22">
        <f t="shared" si="33"/>
        <v>-18366.379999999997</v>
      </c>
      <c r="G123" s="22">
        <v>43979.38</v>
      </c>
      <c r="H123" s="22">
        <v>40000</v>
      </c>
      <c r="I123" s="22">
        <f t="shared" si="34"/>
        <v>3979.3799999999974</v>
      </c>
      <c r="J123" s="22">
        <v>83520.38</v>
      </c>
      <c r="K123" s="22">
        <v>60000</v>
      </c>
      <c r="L123" s="22">
        <f t="shared" si="35"/>
        <v>23520.380000000005</v>
      </c>
      <c r="M123" s="22">
        <v>90030.48</v>
      </c>
      <c r="N123" s="22">
        <v>80000</v>
      </c>
      <c r="O123" s="22">
        <f t="shared" si="36"/>
        <v>10030.479999999996</v>
      </c>
      <c r="P123" s="22">
        <v>80000</v>
      </c>
      <c r="Q123" s="38" t="e">
        <f>M123-#REF!</f>
        <v>#REF!</v>
      </c>
      <c r="R123" s="55">
        <v>87511.29</v>
      </c>
      <c r="T123" s="24"/>
    </row>
    <row r="124" spans="1:20" ht="12">
      <c r="A124" s="23">
        <v>6500</v>
      </c>
      <c r="B124" s="23">
        <v>6500</v>
      </c>
      <c r="C124" s="3" t="s">
        <v>109</v>
      </c>
      <c r="D124" s="22">
        <v>111054</v>
      </c>
      <c r="E124" s="22">
        <v>5000</v>
      </c>
      <c r="F124" s="22">
        <f t="shared" si="33"/>
        <v>-106054</v>
      </c>
      <c r="G124" s="22">
        <v>133573.63</v>
      </c>
      <c r="H124" s="22">
        <v>10000</v>
      </c>
      <c r="I124" s="22">
        <f t="shared" si="34"/>
        <v>123573.63</v>
      </c>
      <c r="J124" s="22">
        <v>156619.12</v>
      </c>
      <c r="K124" s="22">
        <v>15000</v>
      </c>
      <c r="L124" s="22">
        <f t="shared" si="35"/>
        <v>141619.12</v>
      </c>
      <c r="M124" s="22">
        <v>161709.12</v>
      </c>
      <c r="N124" s="22">
        <v>20000</v>
      </c>
      <c r="O124" s="22">
        <f t="shared" si="36"/>
        <v>141709.12</v>
      </c>
      <c r="P124" s="22">
        <v>20000</v>
      </c>
      <c r="Q124" s="38" t="e">
        <f>M124-#REF!</f>
        <v>#REF!</v>
      </c>
      <c r="R124" s="55">
        <v>117417.57</v>
      </c>
      <c r="T124" s="24"/>
    </row>
    <row r="125" spans="1:20" ht="12">
      <c r="A125" s="23">
        <v>6600</v>
      </c>
      <c r="B125" s="23">
        <v>6600</v>
      </c>
      <c r="C125" s="3" t="s">
        <v>112</v>
      </c>
      <c r="D125" s="22">
        <v>0</v>
      </c>
      <c r="E125" s="22">
        <v>10000</v>
      </c>
      <c r="F125" s="22">
        <f t="shared" si="33"/>
        <v>10000</v>
      </c>
      <c r="G125" s="22">
        <v>0</v>
      </c>
      <c r="H125" s="22">
        <v>20000</v>
      </c>
      <c r="I125" s="22">
        <f t="shared" si="34"/>
        <v>-20000</v>
      </c>
      <c r="J125" s="22">
        <v>0</v>
      </c>
      <c r="K125" s="22">
        <v>30000</v>
      </c>
      <c r="L125" s="22">
        <f t="shared" si="35"/>
        <v>-30000</v>
      </c>
      <c r="M125" s="22">
        <v>0</v>
      </c>
      <c r="N125" s="22">
        <v>40000</v>
      </c>
      <c r="O125" s="22">
        <f t="shared" si="36"/>
        <v>-40000</v>
      </c>
      <c r="P125" s="22">
        <v>40000</v>
      </c>
      <c r="Q125" s="38" t="e">
        <f>M125-#REF!</f>
        <v>#REF!</v>
      </c>
      <c r="R125" s="55">
        <v>650000</v>
      </c>
      <c r="T125" s="24"/>
    </row>
    <row r="126" spans="1:20" ht="12">
      <c r="A126" s="23">
        <v>6610</v>
      </c>
      <c r="B126" s="23">
        <v>6610</v>
      </c>
      <c r="C126" s="3" t="s">
        <v>179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>G126-H126</f>
        <v>0</v>
      </c>
      <c r="J126" s="22">
        <v>0</v>
      </c>
      <c r="K126" s="22">
        <v>0</v>
      </c>
      <c r="L126" s="22">
        <f>J126-K126</f>
        <v>0</v>
      </c>
      <c r="M126" s="22">
        <v>0</v>
      </c>
      <c r="N126" s="22">
        <v>0</v>
      </c>
      <c r="O126" s="22">
        <f>M126-N126</f>
        <v>0</v>
      </c>
      <c r="P126" s="22">
        <v>0</v>
      </c>
      <c r="Q126" s="38" t="e">
        <f>M126-#REF!</f>
        <v>#REF!</v>
      </c>
      <c r="R126" s="55">
        <v>0</v>
      </c>
      <c r="T126" s="24"/>
    </row>
    <row r="127" spans="1:20" ht="12">
      <c r="A127" s="23">
        <v>6620</v>
      </c>
      <c r="B127" s="23">
        <v>6620</v>
      </c>
      <c r="C127" s="3" t="s">
        <v>113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  <c r="T127" s="24"/>
    </row>
    <row r="128" spans="1:20" ht="12">
      <c r="A128" s="23">
        <v>6625</v>
      </c>
      <c r="B128" s="23">
        <v>6625</v>
      </c>
      <c r="C128" s="3" t="s">
        <v>114</v>
      </c>
      <c r="D128" s="22">
        <v>25542.09</v>
      </c>
      <c r="E128" s="22">
        <v>20000</v>
      </c>
      <c r="F128" s="22">
        <f t="shared" si="33"/>
        <v>-5542.09</v>
      </c>
      <c r="G128" s="22">
        <v>85785.57</v>
      </c>
      <c r="H128" s="22">
        <v>40000</v>
      </c>
      <c r="I128" s="22">
        <f t="shared" si="34"/>
        <v>45785.57000000001</v>
      </c>
      <c r="J128" s="22">
        <v>113714.43</v>
      </c>
      <c r="K128" s="22">
        <v>60000</v>
      </c>
      <c r="L128" s="22">
        <f t="shared" si="35"/>
        <v>53714.42999999999</v>
      </c>
      <c r="M128" s="22">
        <v>193405.73</v>
      </c>
      <c r="N128" s="22">
        <v>100000</v>
      </c>
      <c r="O128" s="22">
        <f t="shared" si="36"/>
        <v>93405.73000000001</v>
      </c>
      <c r="P128" s="22">
        <v>100000</v>
      </c>
      <c r="Q128" s="38" t="e">
        <f>M128-#REF!</f>
        <v>#REF!</v>
      </c>
      <c r="R128" s="55">
        <v>524959.67</v>
      </c>
      <c r="T128" s="24"/>
    </row>
    <row r="129" spans="1:20" ht="12">
      <c r="A129" s="23">
        <v>6630</v>
      </c>
      <c r="B129" s="23">
        <v>6630</v>
      </c>
      <c r="C129" s="3" t="s">
        <v>115</v>
      </c>
      <c r="D129" s="22">
        <v>29367.8</v>
      </c>
      <c r="E129" s="22">
        <v>0</v>
      </c>
      <c r="F129" s="22">
        <f t="shared" si="33"/>
        <v>-29367.8</v>
      </c>
      <c r="G129" s="22">
        <v>29367.8</v>
      </c>
      <c r="H129" s="22">
        <v>0</v>
      </c>
      <c r="I129" s="22">
        <f t="shared" si="34"/>
        <v>29367.8</v>
      </c>
      <c r="J129" s="22">
        <v>31049.36</v>
      </c>
      <c r="K129" s="22">
        <v>0</v>
      </c>
      <c r="L129" s="22">
        <f t="shared" si="35"/>
        <v>31049.36</v>
      </c>
      <c r="M129" s="22">
        <v>44836.62</v>
      </c>
      <c r="N129" s="22">
        <v>0</v>
      </c>
      <c r="O129" s="22">
        <f t="shared" si="36"/>
        <v>44836.62</v>
      </c>
      <c r="P129" s="22">
        <v>0</v>
      </c>
      <c r="Q129" s="38" t="e">
        <f>M129-#REF!</f>
        <v>#REF!</v>
      </c>
      <c r="R129" s="55">
        <v>256434.05</v>
      </c>
      <c r="T129" s="24"/>
    </row>
    <row r="130" spans="1:20" ht="12">
      <c r="A130" s="23">
        <v>6700</v>
      </c>
      <c r="B130" s="23">
        <v>6700</v>
      </c>
      <c r="C130" s="3" t="s">
        <v>116</v>
      </c>
      <c r="D130" s="22">
        <v>27500</v>
      </c>
      <c r="E130" s="22">
        <v>25000</v>
      </c>
      <c r="F130" s="22">
        <f t="shared" si="33"/>
        <v>-2500</v>
      </c>
      <c r="G130" s="22">
        <v>27500</v>
      </c>
      <c r="H130" s="22">
        <v>25000</v>
      </c>
      <c r="I130" s="22">
        <f t="shared" si="34"/>
        <v>2500</v>
      </c>
      <c r="J130" s="22">
        <v>35000</v>
      </c>
      <c r="K130" s="22">
        <v>40000</v>
      </c>
      <c r="L130" s="22">
        <f t="shared" si="35"/>
        <v>-5000</v>
      </c>
      <c r="M130" s="22">
        <v>35000</v>
      </c>
      <c r="N130" s="22">
        <v>40000</v>
      </c>
      <c r="O130" s="22">
        <f t="shared" si="36"/>
        <v>-5000</v>
      </c>
      <c r="P130" s="22">
        <v>40000</v>
      </c>
      <c r="Q130" s="38" t="e">
        <f>M130-#REF!</f>
        <v>#REF!</v>
      </c>
      <c r="R130" s="55">
        <v>71313</v>
      </c>
      <c r="T130" s="24"/>
    </row>
    <row r="131" spans="1:20" ht="12">
      <c r="A131" s="23">
        <v>6710</v>
      </c>
      <c r="B131" s="23">
        <v>6710</v>
      </c>
      <c r="C131" s="3" t="s">
        <v>117</v>
      </c>
      <c r="D131" s="22">
        <v>94148.25</v>
      </c>
      <c r="E131" s="22">
        <v>90000</v>
      </c>
      <c r="F131" s="22">
        <f t="shared" si="33"/>
        <v>-4148.25</v>
      </c>
      <c r="G131" s="22">
        <v>191701.5</v>
      </c>
      <c r="H131" s="22">
        <v>150000</v>
      </c>
      <c r="I131" s="22">
        <f t="shared" si="34"/>
        <v>41701.5</v>
      </c>
      <c r="J131" s="22">
        <v>283911.07</v>
      </c>
      <c r="K131" s="22">
        <v>200000</v>
      </c>
      <c r="L131" s="22">
        <f t="shared" si="35"/>
        <v>83911.07</v>
      </c>
      <c r="M131" s="22">
        <v>405811.77</v>
      </c>
      <c r="N131" s="22">
        <v>225000</v>
      </c>
      <c r="O131" s="22">
        <f t="shared" si="36"/>
        <v>180811.77000000002</v>
      </c>
      <c r="P131" s="22">
        <v>225000</v>
      </c>
      <c r="Q131" s="38" t="e">
        <f>M131-#REF!</f>
        <v>#REF!</v>
      </c>
      <c r="R131" s="55">
        <v>271993.2</v>
      </c>
      <c r="T131" s="24"/>
    </row>
    <row r="132" spans="1:20" ht="12">
      <c r="A132" s="23">
        <v>6720</v>
      </c>
      <c r="B132" s="23">
        <v>6720</v>
      </c>
      <c r="C132" s="3" t="s">
        <v>178</v>
      </c>
      <c r="D132" s="22">
        <v>0</v>
      </c>
      <c r="E132" s="22">
        <v>0</v>
      </c>
      <c r="F132" s="22">
        <f>+E132-D132</f>
        <v>0</v>
      </c>
      <c r="G132" s="22">
        <v>0</v>
      </c>
      <c r="H132" s="22">
        <v>0</v>
      </c>
      <c r="I132" s="22">
        <f>G132-H132</f>
        <v>0</v>
      </c>
      <c r="J132" s="22">
        <v>0</v>
      </c>
      <c r="K132" s="22">
        <v>0</v>
      </c>
      <c r="L132" s="22">
        <f>J132-K132</f>
        <v>0</v>
      </c>
      <c r="M132" s="22">
        <v>0</v>
      </c>
      <c r="N132" s="22">
        <v>0</v>
      </c>
      <c r="O132" s="22">
        <f>M132-N132</f>
        <v>0</v>
      </c>
      <c r="P132" s="22">
        <v>0</v>
      </c>
      <c r="Q132" s="38" t="e">
        <f>M132-#REF!</f>
        <v>#REF!</v>
      </c>
      <c r="R132" s="55">
        <v>0</v>
      </c>
      <c r="T132" s="24"/>
    </row>
    <row r="133" spans="1:20" ht="12">
      <c r="A133" s="23">
        <v>6790</v>
      </c>
      <c r="B133" s="23">
        <v>6790</v>
      </c>
      <c r="C133" s="3" t="s">
        <v>118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0</v>
      </c>
      <c r="O133" s="22">
        <f t="shared" si="36"/>
        <v>0</v>
      </c>
      <c r="P133" s="22">
        <v>0</v>
      </c>
      <c r="Q133" s="38" t="e">
        <f>M133-#REF!</f>
        <v>#REF!</v>
      </c>
      <c r="R133" s="55">
        <v>0</v>
      </c>
      <c r="T133" s="24"/>
    </row>
    <row r="134" spans="1:20" ht="12">
      <c r="A134" s="23">
        <v>6800</v>
      </c>
      <c r="B134" s="23">
        <v>6800</v>
      </c>
      <c r="C134" s="3" t="s">
        <v>119</v>
      </c>
      <c r="D134" s="22">
        <v>2704.8</v>
      </c>
      <c r="E134" s="22">
        <v>5000</v>
      </c>
      <c r="F134" s="22">
        <f t="shared" si="33"/>
        <v>2295.2</v>
      </c>
      <c r="G134" s="22">
        <v>8698.5</v>
      </c>
      <c r="H134" s="22">
        <v>10000</v>
      </c>
      <c r="I134" s="22">
        <f t="shared" si="34"/>
        <v>-1301.5</v>
      </c>
      <c r="J134" s="22">
        <v>18923.5</v>
      </c>
      <c r="K134" s="22">
        <v>15000</v>
      </c>
      <c r="L134" s="22">
        <f t="shared" si="35"/>
        <v>3923.5</v>
      </c>
      <c r="M134" s="22">
        <v>22207.25</v>
      </c>
      <c r="N134" s="22">
        <v>20000</v>
      </c>
      <c r="O134" s="22">
        <f t="shared" si="36"/>
        <v>2207.25</v>
      </c>
      <c r="P134" s="22">
        <v>20000</v>
      </c>
      <c r="Q134" s="38" t="e">
        <f>M134-#REF!</f>
        <v>#REF!</v>
      </c>
      <c r="R134" s="55">
        <v>20573.6</v>
      </c>
      <c r="T134" s="24"/>
    </row>
    <row r="135" spans="1:20" ht="12">
      <c r="A135" s="23">
        <v>6815</v>
      </c>
      <c r="B135" s="23">
        <v>6815</v>
      </c>
      <c r="C135" s="3" t="s">
        <v>120</v>
      </c>
      <c r="D135" s="22">
        <v>158.86</v>
      </c>
      <c r="E135" s="22">
        <v>8000</v>
      </c>
      <c r="F135" s="22">
        <f t="shared" si="33"/>
        <v>7841.14</v>
      </c>
      <c r="G135" s="22">
        <v>6638.44</v>
      </c>
      <c r="H135" s="22">
        <v>16000</v>
      </c>
      <c r="I135" s="22">
        <f t="shared" si="34"/>
        <v>-9361.560000000001</v>
      </c>
      <c r="J135" s="22">
        <v>7870.12</v>
      </c>
      <c r="K135" s="22">
        <v>16000</v>
      </c>
      <c r="L135" s="22">
        <f t="shared" si="35"/>
        <v>-8129.88</v>
      </c>
      <c r="M135" s="22">
        <v>19279.53</v>
      </c>
      <c r="N135" s="22">
        <v>24000</v>
      </c>
      <c r="O135" s="22">
        <f t="shared" si="36"/>
        <v>-4720.470000000001</v>
      </c>
      <c r="P135" s="22">
        <v>24000</v>
      </c>
      <c r="Q135" s="38" t="e">
        <f>M135-#REF!</f>
        <v>#REF!</v>
      </c>
      <c r="R135" s="55">
        <v>652.42</v>
      </c>
      <c r="T135" s="24"/>
    </row>
    <row r="136" spans="1:20" ht="12">
      <c r="A136" s="23">
        <v>6820</v>
      </c>
      <c r="B136" s="23">
        <v>6820</v>
      </c>
      <c r="C136" s="3" t="s">
        <v>121</v>
      </c>
      <c r="D136" s="22">
        <v>577.23</v>
      </c>
      <c r="E136" s="22">
        <v>0</v>
      </c>
      <c r="F136" s="22">
        <f t="shared" si="33"/>
        <v>-577.23</v>
      </c>
      <c r="G136" s="22">
        <v>577.23</v>
      </c>
      <c r="H136" s="22">
        <v>0</v>
      </c>
      <c r="I136" s="22">
        <f t="shared" si="34"/>
        <v>577.23</v>
      </c>
      <c r="J136" s="22">
        <v>1627.23</v>
      </c>
      <c r="K136" s="22">
        <v>5000</v>
      </c>
      <c r="L136" s="22">
        <f t="shared" si="35"/>
        <v>-3372.77</v>
      </c>
      <c r="M136" s="22">
        <v>2414.73</v>
      </c>
      <c r="N136" s="22">
        <v>5000</v>
      </c>
      <c r="O136" s="22">
        <f t="shared" si="36"/>
        <v>-2585.27</v>
      </c>
      <c r="P136" s="22">
        <v>5000</v>
      </c>
      <c r="Q136" s="38" t="e">
        <f>M136-#REF!</f>
        <v>#REF!</v>
      </c>
      <c r="R136" s="55">
        <v>1563</v>
      </c>
      <c r="T136" s="24"/>
    </row>
    <row r="137" spans="1:20" ht="12">
      <c r="A137" s="23">
        <v>6860</v>
      </c>
      <c r="B137" s="23">
        <v>6860</v>
      </c>
      <c r="C137" s="3" t="s">
        <v>122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5813</v>
      </c>
      <c r="N137" s="22">
        <v>0</v>
      </c>
      <c r="O137" s="22">
        <f t="shared" si="36"/>
        <v>5813</v>
      </c>
      <c r="P137" s="22">
        <v>0</v>
      </c>
      <c r="Q137" s="38" t="e">
        <f>M137-#REF!</f>
        <v>#REF!</v>
      </c>
      <c r="R137" s="55">
        <v>9957.25</v>
      </c>
      <c r="T137" s="24"/>
    </row>
    <row r="138" spans="1:20" ht="12">
      <c r="A138" s="23">
        <v>6900</v>
      </c>
      <c r="B138" s="23">
        <v>6900</v>
      </c>
      <c r="C138" s="3" t="s">
        <v>123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  <c r="T138" s="24"/>
    </row>
    <row r="139" spans="1:20" ht="12">
      <c r="A139" s="23">
        <v>6920</v>
      </c>
      <c r="B139" s="23">
        <v>6920</v>
      </c>
      <c r="C139" s="3" t="s">
        <v>124</v>
      </c>
      <c r="D139" s="22">
        <v>2570.8</v>
      </c>
      <c r="E139" s="22">
        <v>2000</v>
      </c>
      <c r="F139" s="22">
        <f t="shared" si="33"/>
        <v>-570.8000000000002</v>
      </c>
      <c r="G139" s="22">
        <v>4496.79</v>
      </c>
      <c r="H139" s="22">
        <v>4000</v>
      </c>
      <c r="I139" s="22">
        <f t="shared" si="34"/>
        <v>496.78999999999996</v>
      </c>
      <c r="J139" s="22">
        <v>9141.09</v>
      </c>
      <c r="K139" s="22">
        <v>6000</v>
      </c>
      <c r="L139" s="22">
        <f t="shared" si="35"/>
        <v>3141.09</v>
      </c>
      <c r="M139" s="22">
        <v>13030.65</v>
      </c>
      <c r="N139" s="22">
        <v>8000</v>
      </c>
      <c r="O139" s="22">
        <f t="shared" si="36"/>
        <v>5030.65</v>
      </c>
      <c r="P139" s="22">
        <v>8000</v>
      </c>
      <c r="Q139" s="38" t="e">
        <f>M139-#REF!</f>
        <v>#REF!</v>
      </c>
      <c r="R139" s="55">
        <v>10671.29</v>
      </c>
      <c r="T139" s="24"/>
    </row>
    <row r="140" spans="1:20" ht="12">
      <c r="A140" s="23">
        <v>6930</v>
      </c>
      <c r="B140" s="23">
        <v>6930</v>
      </c>
      <c r="C140" s="3" t="s">
        <v>125</v>
      </c>
      <c r="D140" s="22">
        <v>8212.5</v>
      </c>
      <c r="E140" s="22">
        <v>7500</v>
      </c>
      <c r="F140" s="22">
        <f t="shared" si="33"/>
        <v>-712.5</v>
      </c>
      <c r="G140" s="22">
        <v>16425</v>
      </c>
      <c r="H140" s="22">
        <v>15000</v>
      </c>
      <c r="I140" s="22">
        <f t="shared" si="34"/>
        <v>1425</v>
      </c>
      <c r="J140" s="22">
        <v>24637.5</v>
      </c>
      <c r="K140" s="22">
        <v>22500</v>
      </c>
      <c r="L140" s="22">
        <f t="shared" si="35"/>
        <v>2137.5</v>
      </c>
      <c r="M140" s="22">
        <v>32850</v>
      </c>
      <c r="N140" s="22">
        <v>30000</v>
      </c>
      <c r="O140" s="22">
        <f t="shared" si="36"/>
        <v>2850</v>
      </c>
      <c r="P140" s="22">
        <v>30000</v>
      </c>
      <c r="Q140" s="38" t="e">
        <f>M140-#REF!</f>
        <v>#REF!</v>
      </c>
      <c r="R140" s="55">
        <v>32938</v>
      </c>
      <c r="T140" s="24"/>
    </row>
    <row r="141" spans="1:20" ht="12">
      <c r="A141" s="23">
        <v>6940</v>
      </c>
      <c r="B141" s="23">
        <v>6940</v>
      </c>
      <c r="C141" s="3" t="s">
        <v>126</v>
      </c>
      <c r="D141" s="22">
        <v>0</v>
      </c>
      <c r="E141" s="22">
        <v>1000</v>
      </c>
      <c r="F141" s="22">
        <f t="shared" si="33"/>
        <v>1000</v>
      </c>
      <c r="G141" s="22">
        <v>0</v>
      </c>
      <c r="H141" s="22">
        <v>2000</v>
      </c>
      <c r="I141" s="22">
        <f t="shared" si="34"/>
        <v>-2000</v>
      </c>
      <c r="J141" s="22">
        <v>193</v>
      </c>
      <c r="K141" s="22">
        <v>3000</v>
      </c>
      <c r="L141" s="22">
        <f t="shared" si="35"/>
        <v>-2807</v>
      </c>
      <c r="M141" s="22">
        <v>248</v>
      </c>
      <c r="N141" s="22">
        <v>4000</v>
      </c>
      <c r="O141" s="22">
        <f t="shared" si="36"/>
        <v>-3752</v>
      </c>
      <c r="P141" s="22">
        <v>4000</v>
      </c>
      <c r="Q141" s="38" t="e">
        <f>M141-#REF!</f>
        <v>#REF!</v>
      </c>
      <c r="R141" s="55">
        <v>1468.7</v>
      </c>
      <c r="T141" s="24"/>
    </row>
    <row r="142" spans="1:20" ht="12">
      <c r="A142" s="23">
        <v>7140</v>
      </c>
      <c r="B142" s="23">
        <v>7140</v>
      </c>
      <c r="C142" s="3" t="s">
        <v>128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  <c r="T142" s="24"/>
    </row>
    <row r="143" spans="1:20" ht="12">
      <c r="A143" s="23">
        <v>7320</v>
      </c>
      <c r="B143" s="23">
        <v>7320</v>
      </c>
      <c r="C143" s="3" t="s">
        <v>129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  <c r="T143" s="24"/>
    </row>
    <row r="144" spans="1:20" ht="12">
      <c r="A144" s="23">
        <v>7430</v>
      </c>
      <c r="B144" s="23">
        <v>7430</v>
      </c>
      <c r="C144" s="3" t="s">
        <v>131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 t="e">
        <f>M144-#REF!</f>
        <v>#REF!</v>
      </c>
      <c r="R144" s="55">
        <v>0</v>
      </c>
      <c r="T144" s="24"/>
    </row>
    <row r="145" spans="1:20" ht="12">
      <c r="A145" s="23">
        <v>7500</v>
      </c>
      <c r="B145" s="23">
        <v>7500</v>
      </c>
      <c r="C145" s="3" t="s">
        <v>132</v>
      </c>
      <c r="D145" s="22">
        <v>41956</v>
      </c>
      <c r="E145" s="22">
        <v>15000</v>
      </c>
      <c r="F145" s="22">
        <f t="shared" si="33"/>
        <v>-26956</v>
      </c>
      <c r="G145" s="22">
        <v>41956</v>
      </c>
      <c r="H145" s="22">
        <v>40000</v>
      </c>
      <c r="I145" s="22">
        <f t="shared" si="34"/>
        <v>1956</v>
      </c>
      <c r="J145" s="22">
        <v>75914.33</v>
      </c>
      <c r="K145" s="22">
        <v>50000</v>
      </c>
      <c r="L145" s="22">
        <f t="shared" si="35"/>
        <v>25914.33</v>
      </c>
      <c r="M145" s="22">
        <v>79607.58</v>
      </c>
      <c r="N145" s="22">
        <v>70000</v>
      </c>
      <c r="O145" s="22">
        <f t="shared" si="36"/>
        <v>9607.580000000002</v>
      </c>
      <c r="P145" s="22">
        <v>70000</v>
      </c>
      <c r="Q145" s="38" t="e">
        <f>M145-#REF!</f>
        <v>#REF!</v>
      </c>
      <c r="R145" s="55">
        <v>67244.15</v>
      </c>
      <c r="T145" s="24"/>
    </row>
    <row r="146" spans="1:20" ht="12">
      <c r="A146" s="23">
        <v>7601</v>
      </c>
      <c r="B146" s="23">
        <v>7601</v>
      </c>
      <c r="C146" s="3" t="s">
        <v>133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 t="shared" si="34"/>
        <v>0</v>
      </c>
      <c r="J146" s="22">
        <v>0</v>
      </c>
      <c r="K146" s="22">
        <v>0</v>
      </c>
      <c r="L146" s="22">
        <f t="shared" si="35"/>
        <v>0</v>
      </c>
      <c r="M146" s="22">
        <v>0</v>
      </c>
      <c r="N146" s="22">
        <v>0</v>
      </c>
      <c r="O146" s="22">
        <f t="shared" si="36"/>
        <v>0</v>
      </c>
      <c r="P146" s="22">
        <v>0</v>
      </c>
      <c r="Q146" s="38" t="e">
        <f>M146-#REF!</f>
        <v>#REF!</v>
      </c>
      <c r="R146" s="55">
        <v>0</v>
      </c>
      <c r="T146" s="24"/>
    </row>
    <row r="147" spans="1:20" ht="12">
      <c r="A147" s="23">
        <v>7740</v>
      </c>
      <c r="B147" s="23">
        <v>7740</v>
      </c>
      <c r="C147" s="3" t="s">
        <v>134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 t="shared" si="34"/>
        <v>0</v>
      </c>
      <c r="J147" s="22">
        <v>0</v>
      </c>
      <c r="K147" s="22">
        <v>0</v>
      </c>
      <c r="L147" s="22">
        <f t="shared" si="35"/>
        <v>0</v>
      </c>
      <c r="M147" s="22">
        <v>0</v>
      </c>
      <c r="N147" s="22">
        <v>0</v>
      </c>
      <c r="O147" s="22">
        <f t="shared" si="36"/>
        <v>0</v>
      </c>
      <c r="P147" s="22">
        <v>0</v>
      </c>
      <c r="Q147" s="38" t="e">
        <f>M147-#REF!</f>
        <v>#REF!</v>
      </c>
      <c r="R147" s="55">
        <v>-12.48</v>
      </c>
      <c r="T147" s="24"/>
    </row>
    <row r="148" spans="1:20" ht="12">
      <c r="A148" s="23">
        <v>7770</v>
      </c>
      <c r="B148" s="23">
        <v>7770</v>
      </c>
      <c r="C148" s="3" t="s">
        <v>135</v>
      </c>
      <c r="D148" s="22">
        <v>5889.5</v>
      </c>
      <c r="E148" s="22">
        <v>5000</v>
      </c>
      <c r="F148" s="22">
        <f t="shared" si="33"/>
        <v>-889.5</v>
      </c>
      <c r="G148" s="22">
        <v>11132.5</v>
      </c>
      <c r="H148" s="22">
        <v>10000</v>
      </c>
      <c r="I148" s="22">
        <f t="shared" si="34"/>
        <v>1132.5</v>
      </c>
      <c r="J148" s="22">
        <v>15673.25</v>
      </c>
      <c r="K148" s="22">
        <v>15000</v>
      </c>
      <c r="L148" s="22">
        <f t="shared" si="35"/>
        <v>673.25</v>
      </c>
      <c r="M148" s="22">
        <v>22130.5</v>
      </c>
      <c r="N148" s="22">
        <v>20000</v>
      </c>
      <c r="O148" s="22">
        <f t="shared" si="36"/>
        <v>2130.5</v>
      </c>
      <c r="P148" s="22">
        <v>20000</v>
      </c>
      <c r="Q148" s="38" t="e">
        <f>M148-#REF!</f>
        <v>#REF!</v>
      </c>
      <c r="R148" s="55">
        <v>17227.55</v>
      </c>
      <c r="T148" s="24"/>
    </row>
    <row r="149" spans="1:20" ht="12">
      <c r="A149" s="23">
        <v>7780</v>
      </c>
      <c r="B149" s="23">
        <v>7780</v>
      </c>
      <c r="C149" s="3" t="s">
        <v>136</v>
      </c>
      <c r="D149" s="22">
        <v>0</v>
      </c>
      <c r="E149" s="22">
        <v>0</v>
      </c>
      <c r="F149" s="22">
        <f t="shared" si="33"/>
        <v>0</v>
      </c>
      <c r="G149" s="22">
        <v>0</v>
      </c>
      <c r="H149" s="22">
        <v>0</v>
      </c>
      <c r="I149" s="22">
        <f t="shared" si="34"/>
        <v>0</v>
      </c>
      <c r="J149" s="22">
        <v>682.86</v>
      </c>
      <c r="K149" s="22">
        <v>0</v>
      </c>
      <c r="L149" s="22">
        <f t="shared" si="35"/>
        <v>682.86</v>
      </c>
      <c r="M149" s="22">
        <v>682.86</v>
      </c>
      <c r="N149" s="22">
        <v>0</v>
      </c>
      <c r="O149" s="22">
        <f t="shared" si="36"/>
        <v>682.86</v>
      </c>
      <c r="P149" s="22">
        <v>0</v>
      </c>
      <c r="Q149" s="38" t="e">
        <f>M149-#REF!</f>
        <v>#REF!</v>
      </c>
      <c r="R149" s="55">
        <v>0</v>
      </c>
      <c r="T149" s="24"/>
    </row>
    <row r="150" spans="1:20" ht="12">
      <c r="A150" s="23">
        <v>7790</v>
      </c>
      <c r="B150" s="23">
        <v>7790</v>
      </c>
      <c r="C150" s="3" t="s">
        <v>137</v>
      </c>
      <c r="D150" s="22">
        <v>11180.33</v>
      </c>
      <c r="E150" s="22">
        <v>10000</v>
      </c>
      <c r="F150" s="22">
        <f t="shared" si="33"/>
        <v>-1180.33</v>
      </c>
      <c r="G150" s="22">
        <v>21990.93</v>
      </c>
      <c r="H150" s="22">
        <v>20000</v>
      </c>
      <c r="I150" s="22">
        <f t="shared" si="34"/>
        <v>1990.9300000000003</v>
      </c>
      <c r="J150" s="22">
        <v>23148.93</v>
      </c>
      <c r="K150" s="22">
        <v>30000</v>
      </c>
      <c r="L150" s="22">
        <f t="shared" si="35"/>
        <v>-6851.07</v>
      </c>
      <c r="M150" s="22">
        <v>39294.93</v>
      </c>
      <c r="N150" s="22">
        <v>40000</v>
      </c>
      <c r="O150" s="22">
        <f t="shared" si="36"/>
        <v>-705.0699999999997</v>
      </c>
      <c r="P150" s="22">
        <v>40000</v>
      </c>
      <c r="Q150" s="38" t="e">
        <f>M150-#REF!</f>
        <v>#REF!</v>
      </c>
      <c r="R150" s="55">
        <v>18267.24</v>
      </c>
      <c r="T150" s="24"/>
    </row>
    <row r="151" spans="1:20" ht="12">
      <c r="A151" s="23">
        <v>7791</v>
      </c>
      <c r="B151" s="23">
        <v>7791</v>
      </c>
      <c r="C151" s="3" t="s">
        <v>153</v>
      </c>
      <c r="D151" s="22">
        <v>0</v>
      </c>
      <c r="E151" s="22">
        <v>0</v>
      </c>
      <c r="F151" s="22">
        <f t="shared" si="33"/>
        <v>0</v>
      </c>
      <c r="G151" s="22">
        <v>0</v>
      </c>
      <c r="H151" s="22">
        <v>0</v>
      </c>
      <c r="I151" s="22">
        <f aca="true" t="shared" si="37" ref="I151:I156">G151-H151</f>
        <v>0</v>
      </c>
      <c r="J151" s="22">
        <v>0</v>
      </c>
      <c r="K151" s="22">
        <v>0</v>
      </c>
      <c r="L151" s="22">
        <f aca="true" t="shared" si="38" ref="L151:L156">J151-K151</f>
        <v>0</v>
      </c>
      <c r="M151" s="22">
        <v>0</v>
      </c>
      <c r="N151" s="22">
        <v>0</v>
      </c>
      <c r="O151" s="22">
        <f aca="true" t="shared" si="39" ref="O151:O156">M151-N151</f>
        <v>0</v>
      </c>
      <c r="P151" s="22">
        <v>0</v>
      </c>
      <c r="Q151" s="38" t="e">
        <f>M151-#REF!</f>
        <v>#REF!</v>
      </c>
      <c r="R151" s="55">
        <v>0</v>
      </c>
      <c r="T151" s="24"/>
    </row>
    <row r="152" spans="1:20" ht="12">
      <c r="A152" s="23">
        <v>7795</v>
      </c>
      <c r="B152" s="23">
        <v>7795</v>
      </c>
      <c r="C152" s="3" t="s">
        <v>157</v>
      </c>
      <c r="D152" s="22">
        <v>25948.65</v>
      </c>
      <c r="E152" s="22">
        <v>5000</v>
      </c>
      <c r="F152" s="22">
        <f t="shared" si="33"/>
        <v>-20948.65</v>
      </c>
      <c r="G152" s="22">
        <v>29261.53</v>
      </c>
      <c r="H152" s="22">
        <v>25000</v>
      </c>
      <c r="I152" s="22">
        <f t="shared" si="37"/>
        <v>4261.529999999999</v>
      </c>
      <c r="J152" s="22">
        <v>30390.35</v>
      </c>
      <c r="K152" s="22">
        <v>30000</v>
      </c>
      <c r="L152" s="22">
        <f t="shared" si="38"/>
        <v>390.34999999999854</v>
      </c>
      <c r="M152" s="22">
        <v>32714.48</v>
      </c>
      <c r="N152" s="22">
        <v>35000</v>
      </c>
      <c r="O152" s="22">
        <f t="shared" si="39"/>
        <v>-2285.5200000000004</v>
      </c>
      <c r="P152" s="22">
        <v>35000</v>
      </c>
      <c r="Q152" s="38" t="e">
        <f>M152-#REF!</f>
        <v>#REF!</v>
      </c>
      <c r="R152" s="55">
        <v>29295.62</v>
      </c>
      <c r="T152" s="24"/>
    </row>
    <row r="153" spans="1:20" ht="12">
      <c r="A153" s="23">
        <v>7796</v>
      </c>
      <c r="B153" s="23">
        <v>7796</v>
      </c>
      <c r="C153" s="3" t="s">
        <v>158</v>
      </c>
      <c r="D153" s="22">
        <v>0</v>
      </c>
      <c r="E153" s="22">
        <v>0</v>
      </c>
      <c r="F153" s="22">
        <f t="shared" si="33"/>
        <v>0</v>
      </c>
      <c r="G153" s="22">
        <v>0</v>
      </c>
      <c r="H153" s="22">
        <v>0</v>
      </c>
      <c r="I153" s="22">
        <f t="shared" si="37"/>
        <v>0</v>
      </c>
      <c r="J153" s="22">
        <v>0</v>
      </c>
      <c r="K153" s="22">
        <v>0</v>
      </c>
      <c r="L153" s="22">
        <f t="shared" si="38"/>
        <v>0</v>
      </c>
      <c r="M153" s="22">
        <v>0</v>
      </c>
      <c r="N153" s="22">
        <v>0</v>
      </c>
      <c r="O153" s="22">
        <f t="shared" si="39"/>
        <v>0</v>
      </c>
      <c r="P153" s="22">
        <v>0</v>
      </c>
      <c r="Q153" s="38"/>
      <c r="R153" s="55">
        <v>0</v>
      </c>
      <c r="T153" s="24"/>
    </row>
    <row r="154" spans="1:20" ht="12">
      <c r="A154" s="23">
        <v>7797</v>
      </c>
      <c r="B154" s="23">
        <v>7797</v>
      </c>
      <c r="C154" s="3" t="s">
        <v>159</v>
      </c>
      <c r="D154" s="22">
        <v>1572.72</v>
      </c>
      <c r="E154" s="22">
        <v>2000</v>
      </c>
      <c r="F154" s="22">
        <f t="shared" si="33"/>
        <v>427.28</v>
      </c>
      <c r="G154" s="22">
        <v>5410.79</v>
      </c>
      <c r="H154" s="22">
        <v>8000</v>
      </c>
      <c r="I154" s="22">
        <f t="shared" si="37"/>
        <v>-2589.21</v>
      </c>
      <c r="J154" s="22">
        <v>8093.98</v>
      </c>
      <c r="K154" s="22">
        <v>10000</v>
      </c>
      <c r="L154" s="22">
        <f t="shared" si="38"/>
        <v>-1906.0200000000004</v>
      </c>
      <c r="M154" s="22">
        <v>14424.96</v>
      </c>
      <c r="N154" s="22">
        <v>12000</v>
      </c>
      <c r="O154" s="22">
        <f t="shared" si="39"/>
        <v>2424.959999999999</v>
      </c>
      <c r="P154" s="22">
        <v>12000</v>
      </c>
      <c r="Q154" s="38"/>
      <c r="R154" s="55">
        <v>14023.98</v>
      </c>
      <c r="T154" s="24"/>
    </row>
    <row r="155" spans="1:18" ht="12">
      <c r="A155" s="23">
        <v>7798</v>
      </c>
      <c r="B155" s="23">
        <v>7798</v>
      </c>
      <c r="C155" s="3" t="s">
        <v>166</v>
      </c>
      <c r="D155" s="22">
        <v>921.04</v>
      </c>
      <c r="E155" s="22">
        <v>1000</v>
      </c>
      <c r="F155" s="22">
        <f>+E155-D155</f>
        <v>78.96000000000004</v>
      </c>
      <c r="G155" s="22">
        <v>3557.95</v>
      </c>
      <c r="H155" s="22">
        <v>4000</v>
      </c>
      <c r="I155" s="22">
        <f t="shared" si="37"/>
        <v>-442.0500000000002</v>
      </c>
      <c r="J155" s="22">
        <v>5204.64</v>
      </c>
      <c r="K155" s="22">
        <v>5000</v>
      </c>
      <c r="L155" s="22">
        <f t="shared" si="38"/>
        <v>204.64000000000033</v>
      </c>
      <c r="M155" s="22">
        <v>6927.19</v>
      </c>
      <c r="N155" s="22">
        <v>6000</v>
      </c>
      <c r="O155" s="22">
        <f t="shared" si="39"/>
        <v>927.1899999999996</v>
      </c>
      <c r="P155" s="22">
        <v>6000</v>
      </c>
      <c r="Q155" s="38"/>
      <c r="R155" s="55">
        <v>6397.01</v>
      </c>
    </row>
    <row r="156" spans="1:18" ht="12">
      <c r="A156" s="23">
        <v>7799</v>
      </c>
      <c r="B156" s="23">
        <v>7799</v>
      </c>
      <c r="C156" s="3" t="s">
        <v>186</v>
      </c>
      <c r="D156" s="22">
        <v>0</v>
      </c>
      <c r="E156" s="22">
        <v>0</v>
      </c>
      <c r="F156" s="22">
        <f>+E156-D156</f>
        <v>0</v>
      </c>
      <c r="G156" s="22">
        <v>2438.5</v>
      </c>
      <c r="H156" s="22">
        <v>0</v>
      </c>
      <c r="I156" s="22">
        <f t="shared" si="37"/>
        <v>2438.5</v>
      </c>
      <c r="J156" s="22">
        <v>4363</v>
      </c>
      <c r="K156" s="22">
        <v>0</v>
      </c>
      <c r="L156" s="22">
        <f t="shared" si="38"/>
        <v>4363</v>
      </c>
      <c r="M156" s="22">
        <v>4785.5</v>
      </c>
      <c r="N156" s="22">
        <v>0</v>
      </c>
      <c r="O156" s="22">
        <f t="shared" si="39"/>
        <v>4785.5</v>
      </c>
      <c r="P156" s="22">
        <v>0</v>
      </c>
      <c r="Q156" s="38"/>
      <c r="R156" s="55">
        <v>0</v>
      </c>
    </row>
    <row r="157" spans="1:18" ht="12">
      <c r="A157" s="23">
        <v>7830</v>
      </c>
      <c r="B157" s="23">
        <v>7830</v>
      </c>
      <c r="C157" s="3" t="s">
        <v>138</v>
      </c>
      <c r="D157" s="22">
        <v>0</v>
      </c>
      <c r="E157" s="22">
        <v>0</v>
      </c>
      <c r="F157" s="22">
        <f t="shared" si="33"/>
        <v>0</v>
      </c>
      <c r="G157" s="22">
        <v>0</v>
      </c>
      <c r="H157" s="22">
        <v>0</v>
      </c>
      <c r="I157" s="22">
        <f t="shared" si="34"/>
        <v>0</v>
      </c>
      <c r="J157" s="22">
        <v>0</v>
      </c>
      <c r="K157" s="22">
        <v>0</v>
      </c>
      <c r="L157" s="22">
        <f t="shared" si="35"/>
        <v>0</v>
      </c>
      <c r="M157" s="22">
        <v>-52400</v>
      </c>
      <c r="N157" s="22">
        <v>0</v>
      </c>
      <c r="O157" s="22">
        <f t="shared" si="36"/>
        <v>-52400</v>
      </c>
      <c r="P157" s="22">
        <v>0</v>
      </c>
      <c r="Q157" s="38" t="e">
        <f>M157-#REF!</f>
        <v>#REF!</v>
      </c>
      <c r="R157" s="55">
        <v>0</v>
      </c>
    </row>
    <row r="158" spans="1:18" ht="12">
      <c r="A158" s="23">
        <v>7990</v>
      </c>
      <c r="B158" s="23">
        <v>7990</v>
      </c>
      <c r="C158" s="3" t="s">
        <v>139</v>
      </c>
      <c r="D158" s="22">
        <v>0</v>
      </c>
      <c r="E158" s="22">
        <v>0</v>
      </c>
      <c r="F158" s="22">
        <f t="shared" si="33"/>
        <v>0</v>
      </c>
      <c r="G158" s="22">
        <v>0</v>
      </c>
      <c r="H158" s="22">
        <v>0</v>
      </c>
      <c r="I158" s="22">
        <f t="shared" si="34"/>
        <v>0</v>
      </c>
      <c r="J158" s="22">
        <v>0</v>
      </c>
      <c r="K158" s="22">
        <v>0</v>
      </c>
      <c r="L158" s="22">
        <f t="shared" si="35"/>
        <v>0</v>
      </c>
      <c r="M158" s="22">
        <v>0</v>
      </c>
      <c r="N158" s="22">
        <v>0</v>
      </c>
      <c r="O158" s="22">
        <f t="shared" si="36"/>
        <v>0</v>
      </c>
      <c r="P158" s="22">
        <v>0</v>
      </c>
      <c r="Q158" s="38" t="e">
        <f>M158-#REF!</f>
        <v>#REF!</v>
      </c>
      <c r="R158" s="55">
        <v>0</v>
      </c>
    </row>
    <row r="159" spans="1:18" ht="12">
      <c r="A159" s="23"/>
      <c r="B159" s="23"/>
      <c r="C159" s="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38"/>
      <c r="R159" s="55"/>
    </row>
    <row r="160" spans="1:18" ht="12.75">
      <c r="A160" s="19"/>
      <c r="B160" s="19"/>
      <c r="C160" s="14" t="s">
        <v>9</v>
      </c>
      <c r="D160" s="15">
        <f aca="true" t="shared" si="40" ref="D160:P160">SUM(D118:D159)</f>
        <v>587615.25</v>
      </c>
      <c r="E160" s="15">
        <f t="shared" si="40"/>
        <v>356500</v>
      </c>
      <c r="F160" s="15">
        <f t="shared" si="40"/>
        <v>-231115.24999999994</v>
      </c>
      <c r="G160" s="15">
        <f t="shared" si="40"/>
        <v>905185.13</v>
      </c>
      <c r="H160" s="15">
        <f t="shared" si="40"/>
        <v>614000</v>
      </c>
      <c r="I160" s="15">
        <f t="shared" si="40"/>
        <v>291185.1299999999</v>
      </c>
      <c r="J160" s="15">
        <f t="shared" si="40"/>
        <v>1296965.2100000002</v>
      </c>
      <c r="K160" s="15">
        <f t="shared" si="40"/>
        <v>812500</v>
      </c>
      <c r="L160" s="15">
        <f t="shared" si="40"/>
        <v>484465.20999999996</v>
      </c>
      <c r="M160" s="15">
        <f t="shared" si="40"/>
        <v>1759490.8199999998</v>
      </c>
      <c r="N160" s="15">
        <f t="shared" si="40"/>
        <v>1004000</v>
      </c>
      <c r="O160" s="15">
        <f t="shared" si="40"/>
        <v>755490.8199999998</v>
      </c>
      <c r="P160" s="15">
        <f t="shared" si="40"/>
        <v>1004000</v>
      </c>
      <c r="Q160" s="39" t="e">
        <f>M160-#REF!</f>
        <v>#REF!</v>
      </c>
      <c r="R160" s="56">
        <f>SUM(R118:R159)</f>
        <v>2456118.79</v>
      </c>
    </row>
    <row r="161" spans="1:18" ht="12.75">
      <c r="A161" s="19"/>
      <c r="B161" s="19"/>
      <c r="C161" s="14"/>
      <c r="D161" s="22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38"/>
      <c r="R161" s="56"/>
    </row>
    <row r="162" spans="1:18" ht="12">
      <c r="A162" s="23">
        <v>6000</v>
      </c>
      <c r="B162" s="23">
        <v>6000</v>
      </c>
      <c r="C162" s="3" t="s">
        <v>140</v>
      </c>
      <c r="D162" s="22">
        <v>18845.01</v>
      </c>
      <c r="E162" s="22">
        <v>38000</v>
      </c>
      <c r="F162" s="22">
        <f>+E162-D162</f>
        <v>19154.99</v>
      </c>
      <c r="G162" s="22">
        <v>37690.02</v>
      </c>
      <c r="H162" s="22">
        <v>76000</v>
      </c>
      <c r="I162" s="22">
        <f>G162-H162</f>
        <v>-38309.98</v>
      </c>
      <c r="J162" s="22">
        <v>56535.03</v>
      </c>
      <c r="K162" s="22">
        <v>165000</v>
      </c>
      <c r="L162" s="22">
        <f>J162-K162</f>
        <v>-108464.97</v>
      </c>
      <c r="M162" s="22">
        <v>75380</v>
      </c>
      <c r="N162" s="22">
        <v>280000</v>
      </c>
      <c r="O162" s="22">
        <f>M162-N162</f>
        <v>-204620</v>
      </c>
      <c r="P162" s="22">
        <v>280000</v>
      </c>
      <c r="Q162" s="38" t="e">
        <f>M162-#REF!</f>
        <v>#REF!</v>
      </c>
      <c r="R162" s="55">
        <v>192532.39</v>
      </c>
    </row>
    <row r="163" spans="1:18" ht="12">
      <c r="A163" s="23">
        <v>6010</v>
      </c>
      <c r="B163" s="23">
        <v>6010</v>
      </c>
      <c r="C163" s="3" t="s">
        <v>141</v>
      </c>
      <c r="D163" s="22">
        <v>0</v>
      </c>
      <c r="E163" s="22">
        <v>0</v>
      </c>
      <c r="F163" s="22">
        <f>+E163-D163</f>
        <v>0</v>
      </c>
      <c r="G163" s="22">
        <v>0</v>
      </c>
      <c r="H163" s="22">
        <v>0</v>
      </c>
      <c r="I163" s="22">
        <f>G163-H163</f>
        <v>0</v>
      </c>
      <c r="J163" s="22">
        <v>0</v>
      </c>
      <c r="K163" s="22">
        <v>0</v>
      </c>
      <c r="L163" s="22">
        <f>J163-K163</f>
        <v>0</v>
      </c>
      <c r="M163" s="22">
        <v>45234</v>
      </c>
      <c r="N163" s="22">
        <v>0</v>
      </c>
      <c r="O163" s="22">
        <f>M163-N163</f>
        <v>45234</v>
      </c>
      <c r="P163" s="22">
        <v>0</v>
      </c>
      <c r="Q163" s="38" t="e">
        <f>M163-#REF!</f>
        <v>#REF!</v>
      </c>
      <c r="R163" s="55">
        <v>0</v>
      </c>
    </row>
    <row r="164" spans="1:18" ht="12.75">
      <c r="A164" s="19"/>
      <c r="B164" s="19"/>
      <c r="C164" s="14" t="s">
        <v>16</v>
      </c>
      <c r="D164" s="15">
        <f>SUM(D162:D163)</f>
        <v>18845.01</v>
      </c>
      <c r="E164" s="15">
        <f aca="true" t="shared" si="41" ref="E164:P164">SUM(E162:E163)</f>
        <v>38000</v>
      </c>
      <c r="F164" s="15">
        <f t="shared" si="41"/>
        <v>19154.99</v>
      </c>
      <c r="G164" s="15">
        <f t="shared" si="41"/>
        <v>37690.02</v>
      </c>
      <c r="H164" s="15">
        <f t="shared" si="41"/>
        <v>76000</v>
      </c>
      <c r="I164" s="15">
        <f t="shared" si="41"/>
        <v>-38309.98</v>
      </c>
      <c r="J164" s="15">
        <f t="shared" si="41"/>
        <v>56535.03</v>
      </c>
      <c r="K164" s="15">
        <f t="shared" si="41"/>
        <v>165000</v>
      </c>
      <c r="L164" s="15">
        <f t="shared" si="41"/>
        <v>-108464.97</v>
      </c>
      <c r="M164" s="15">
        <f t="shared" si="41"/>
        <v>120614</v>
      </c>
      <c r="N164" s="15">
        <f t="shared" si="41"/>
        <v>280000</v>
      </c>
      <c r="O164" s="15">
        <f t="shared" si="41"/>
        <v>-159386</v>
      </c>
      <c r="P164" s="15">
        <f t="shared" si="41"/>
        <v>280000</v>
      </c>
      <c r="Q164" s="38" t="e">
        <f>M164-#REF!</f>
        <v>#REF!</v>
      </c>
      <c r="R164" s="56">
        <f>SUM(R162:R163)</f>
        <v>192532.39</v>
      </c>
    </row>
    <row r="165" spans="1:18" ht="12">
      <c r="A165" s="23"/>
      <c r="B165" s="23"/>
      <c r="C165" s="3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38"/>
      <c r="R165" s="55"/>
    </row>
    <row r="166" spans="1:18" ht="13.5" customHeight="1">
      <c r="A166" s="19"/>
      <c r="B166" s="19"/>
      <c r="C166" s="14" t="s">
        <v>5</v>
      </c>
      <c r="D166" s="15">
        <f>D66-D88-D116-D160-D164</f>
        <v>355329.52</v>
      </c>
      <c r="E166" s="15">
        <f>E66-E88-E116-E160-E164</f>
        <v>520500</v>
      </c>
      <c r="F166" s="15">
        <f>F66+F88+F116+F160+F164</f>
        <v>-165170.47999999995</v>
      </c>
      <c r="G166" s="15">
        <f aca="true" t="shared" si="42" ref="G166:P166">G66-G88-G116-G160-G164</f>
        <v>524686.16</v>
      </c>
      <c r="H166" s="15">
        <f t="shared" si="42"/>
        <v>1664000</v>
      </c>
      <c r="I166" s="15">
        <f t="shared" si="42"/>
        <v>-1139313.8399999999</v>
      </c>
      <c r="J166" s="15">
        <f t="shared" si="42"/>
        <v>442383.43000000017</v>
      </c>
      <c r="K166" s="15">
        <f t="shared" si="42"/>
        <v>453500</v>
      </c>
      <c r="L166" s="15">
        <f t="shared" si="42"/>
        <v>-11116.569999999687</v>
      </c>
      <c r="M166" s="15">
        <f t="shared" si="42"/>
        <v>-1465.4399999994785</v>
      </c>
      <c r="N166" s="15">
        <f t="shared" si="42"/>
        <v>66000</v>
      </c>
      <c r="O166" s="15">
        <f t="shared" si="42"/>
        <v>-67465.43999999994</v>
      </c>
      <c r="P166" s="15">
        <f t="shared" si="42"/>
        <v>66000</v>
      </c>
      <c r="Q166" s="39" t="e">
        <f>M166-#REF!</f>
        <v>#REF!</v>
      </c>
      <c r="R166" s="56">
        <f>R66-R88-R116-R160-R164</f>
        <v>-2341.669999999809</v>
      </c>
    </row>
    <row r="167" spans="1:18" ht="13.5" customHeight="1">
      <c r="A167" s="23"/>
      <c r="B167" s="23"/>
      <c r="C167" s="3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38"/>
      <c r="R167" s="55"/>
    </row>
    <row r="168" spans="1:18" ht="13.5" customHeight="1">
      <c r="A168" s="23">
        <v>8050</v>
      </c>
      <c r="B168" s="23">
        <v>8050</v>
      </c>
      <c r="C168" s="3" t="s">
        <v>11</v>
      </c>
      <c r="D168" s="22">
        <v>0</v>
      </c>
      <c r="E168" s="22">
        <v>0</v>
      </c>
      <c r="F168" s="22">
        <f>+E168-D168</f>
        <v>0</v>
      </c>
      <c r="G168" s="22">
        <v>0</v>
      </c>
      <c r="H168" s="22">
        <v>0</v>
      </c>
      <c r="I168" s="22">
        <f>G168-H168</f>
        <v>0</v>
      </c>
      <c r="J168" s="22">
        <v>0</v>
      </c>
      <c r="K168" s="22">
        <v>0</v>
      </c>
      <c r="L168" s="22">
        <f>J168-K168</f>
        <v>0</v>
      </c>
      <c r="M168" s="22">
        <v>-4281.76</v>
      </c>
      <c r="N168" s="22">
        <v>0</v>
      </c>
      <c r="O168" s="22">
        <f>M168-N168</f>
        <v>-4281.76</v>
      </c>
      <c r="P168" s="22">
        <v>0</v>
      </c>
      <c r="Q168" s="38" t="e">
        <f>M168-#REF!</f>
        <v>#REF!</v>
      </c>
      <c r="R168" s="55">
        <v>-2616.89</v>
      </c>
    </row>
    <row r="169" spans="1:18" ht="13.5" customHeight="1">
      <c r="A169" s="23">
        <v>8070</v>
      </c>
      <c r="B169" s="23">
        <v>8070</v>
      </c>
      <c r="C169" s="3" t="s">
        <v>35</v>
      </c>
      <c r="D169" s="22">
        <v>0</v>
      </c>
      <c r="E169" s="22">
        <v>0</v>
      </c>
      <c r="F169" s="22">
        <f>+E169-D169</f>
        <v>0</v>
      </c>
      <c r="G169" s="22">
        <v>0</v>
      </c>
      <c r="H169" s="22">
        <v>0</v>
      </c>
      <c r="I169" s="22">
        <f>G169-H169</f>
        <v>0</v>
      </c>
      <c r="J169" s="22">
        <v>0</v>
      </c>
      <c r="K169" s="22">
        <v>0</v>
      </c>
      <c r="L169" s="22">
        <f>J169-K169</f>
        <v>0</v>
      </c>
      <c r="M169" s="22">
        <v>0</v>
      </c>
      <c r="N169" s="22">
        <v>0</v>
      </c>
      <c r="O169" s="22">
        <f>M169-N169</f>
        <v>0</v>
      </c>
      <c r="P169" s="22">
        <v>0</v>
      </c>
      <c r="Q169" s="38" t="e">
        <f>M169-#REF!</f>
        <v>#REF!</v>
      </c>
      <c r="R169" s="55">
        <v>0</v>
      </c>
    </row>
    <row r="170" spans="1:18" ht="13.5" customHeight="1">
      <c r="A170" s="23">
        <v>8150</v>
      </c>
      <c r="B170" s="23">
        <v>8150</v>
      </c>
      <c r="C170" s="3" t="s">
        <v>142</v>
      </c>
      <c r="D170" s="22">
        <v>0</v>
      </c>
      <c r="E170" s="22">
        <v>0</v>
      </c>
      <c r="F170" s="22">
        <f>+E170-D170</f>
        <v>0</v>
      </c>
      <c r="G170" s="22">
        <v>0</v>
      </c>
      <c r="H170" s="22">
        <v>0</v>
      </c>
      <c r="I170" s="22">
        <f>G170-H170</f>
        <v>0</v>
      </c>
      <c r="J170" s="22">
        <v>0</v>
      </c>
      <c r="K170" s="22">
        <v>0</v>
      </c>
      <c r="L170" s="22">
        <f>J170-K170</f>
        <v>0</v>
      </c>
      <c r="M170" s="22">
        <v>0</v>
      </c>
      <c r="N170" s="22">
        <v>0</v>
      </c>
      <c r="O170" s="22">
        <f>M170-N170</f>
        <v>0</v>
      </c>
      <c r="P170" s="22">
        <v>0</v>
      </c>
      <c r="Q170" s="38" t="e">
        <f>M170-#REF!</f>
        <v>#REF!</v>
      </c>
      <c r="R170" s="55">
        <v>0</v>
      </c>
    </row>
    <row r="171" spans="1:18" ht="13.5" customHeight="1">
      <c r="A171" s="19"/>
      <c r="B171" s="19"/>
      <c r="C171" s="14" t="s">
        <v>24</v>
      </c>
      <c r="D171" s="15">
        <f>SUM(D168:D170)</f>
        <v>0</v>
      </c>
      <c r="E171" s="15">
        <f aca="true" t="shared" si="43" ref="E171:P171">SUM(E168:E170)</f>
        <v>0</v>
      </c>
      <c r="F171" s="15">
        <f t="shared" si="43"/>
        <v>0</v>
      </c>
      <c r="G171" s="15">
        <f t="shared" si="43"/>
        <v>0</v>
      </c>
      <c r="H171" s="15">
        <f t="shared" si="43"/>
        <v>0</v>
      </c>
      <c r="I171" s="15">
        <f t="shared" si="43"/>
        <v>0</v>
      </c>
      <c r="J171" s="15">
        <f t="shared" si="43"/>
        <v>0</v>
      </c>
      <c r="K171" s="15">
        <f t="shared" si="43"/>
        <v>0</v>
      </c>
      <c r="L171" s="15">
        <f t="shared" si="43"/>
        <v>0</v>
      </c>
      <c r="M171" s="15">
        <f t="shared" si="43"/>
        <v>-4281.76</v>
      </c>
      <c r="N171" s="15">
        <f t="shared" si="43"/>
        <v>0</v>
      </c>
      <c r="O171" s="15">
        <f t="shared" si="43"/>
        <v>-4281.76</v>
      </c>
      <c r="P171" s="15">
        <f t="shared" si="43"/>
        <v>0</v>
      </c>
      <c r="Q171" s="38" t="e">
        <f>M171-#REF!</f>
        <v>#REF!</v>
      </c>
      <c r="R171" s="56">
        <f>SUM(R168:R170)</f>
        <v>-2616.89</v>
      </c>
    </row>
    <row r="172" spans="1:18" ht="12">
      <c r="A172" s="23"/>
      <c r="B172" s="23"/>
      <c r="C172" s="3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38"/>
      <c r="R172" s="55"/>
    </row>
    <row r="173" spans="1:18" ht="12.75">
      <c r="A173" s="19"/>
      <c r="B173" s="19"/>
      <c r="C173" s="16" t="s">
        <v>14</v>
      </c>
      <c r="D173" s="17">
        <f>D166-D171</f>
        <v>355329.52</v>
      </c>
      <c r="E173" s="17">
        <f aca="true" t="shared" si="44" ref="E173:P173">E166-E171</f>
        <v>520500</v>
      </c>
      <c r="F173" s="17">
        <f>F166+F171</f>
        <v>-165170.47999999995</v>
      </c>
      <c r="G173" s="17">
        <f t="shared" si="44"/>
        <v>524686.16</v>
      </c>
      <c r="H173" s="17">
        <f t="shared" si="44"/>
        <v>1664000</v>
      </c>
      <c r="I173" s="17">
        <f t="shared" si="44"/>
        <v>-1139313.8399999999</v>
      </c>
      <c r="J173" s="17">
        <f t="shared" si="44"/>
        <v>442383.43000000017</v>
      </c>
      <c r="K173" s="17">
        <f t="shared" si="44"/>
        <v>453500</v>
      </c>
      <c r="L173" s="17">
        <f t="shared" si="44"/>
        <v>-11116.569999999687</v>
      </c>
      <c r="M173" s="17">
        <f t="shared" si="44"/>
        <v>2816.3200000005218</v>
      </c>
      <c r="N173" s="17">
        <f t="shared" si="44"/>
        <v>66000</v>
      </c>
      <c r="O173" s="17">
        <f t="shared" si="44"/>
        <v>-63183.67999999994</v>
      </c>
      <c r="P173" s="17">
        <f t="shared" si="44"/>
        <v>66000</v>
      </c>
      <c r="Q173" s="40" t="e">
        <f>M173-#REF!</f>
        <v>#REF!</v>
      </c>
      <c r="R173" s="58">
        <f>R166-R171</f>
        <v>275.2200000001908</v>
      </c>
    </row>
    <row r="174" spans="5:18" ht="15.75" customHeight="1"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1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8" width="10.421875" style="2" customWidth="1"/>
    <col min="9" max="9" width="11.8515625" style="2" customWidth="1"/>
    <col min="10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113</v>
      </c>
      <c r="C1" s="1" t="s">
        <v>19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 aca="true" t="shared" si="0" ref="D3:P3">+D31-D172</f>
        <v>0</v>
      </c>
      <c r="E3" s="51">
        <f t="shared" si="0"/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-2.561137080192566E-09</v>
      </c>
      <c r="N3" s="51">
        <f t="shared" si="0"/>
        <v>0</v>
      </c>
      <c r="O3" s="51">
        <f t="shared" si="0"/>
        <v>-1.1641532182693481E-09</v>
      </c>
      <c r="P3" s="51">
        <f t="shared" si="0"/>
        <v>0</v>
      </c>
      <c r="R3" s="51">
        <f>+R31-R172</f>
        <v>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202201</v>
      </c>
      <c r="E5" s="43">
        <f>Totalt!E5</f>
        <v>202201</v>
      </c>
      <c r="F5" s="43">
        <f>Totalt!F5</f>
        <v>0</v>
      </c>
      <c r="G5" s="43">
        <f>Totalt!G5</f>
        <v>202201</v>
      </c>
      <c r="H5" s="43">
        <f>+Totalt!H5</f>
        <v>202201</v>
      </c>
      <c r="I5" s="43">
        <f>Totalt!I5</f>
        <v>0</v>
      </c>
      <c r="J5" s="43">
        <f>Totalt!J5</f>
        <v>202201</v>
      </c>
      <c r="K5" s="43">
        <f>Totalt!K5</f>
        <v>202201</v>
      </c>
      <c r="L5" s="43">
        <f>Totalt!L5</f>
        <v>0</v>
      </c>
      <c r="M5" s="43">
        <f>Totalt!M5</f>
        <v>202201</v>
      </c>
      <c r="N5" s="43">
        <f>Totalt!N5</f>
        <v>202201</v>
      </c>
      <c r="O5" s="43">
        <f>Totalt!O5</f>
        <v>0</v>
      </c>
      <c r="P5" s="43">
        <f>Totalt!P5</f>
        <v>202201</v>
      </c>
      <c r="Q5" s="42"/>
      <c r="R5" s="43">
        <f>+Totalt!R5</f>
        <v>202101</v>
      </c>
    </row>
    <row r="6" spans="1:18" s="44" customFormat="1" ht="11.25">
      <c r="A6" s="42"/>
      <c r="B6" s="42"/>
      <c r="C6" s="43"/>
      <c r="D6" s="43">
        <f>'HS'!D6</f>
        <v>202203</v>
      </c>
      <c r="E6" s="43">
        <f>'HS'!E6</f>
        <v>202203</v>
      </c>
      <c r="F6" s="43">
        <f>'HS'!F6</f>
        <v>0</v>
      </c>
      <c r="G6" s="43">
        <f>'HS'!G6</f>
        <v>202206</v>
      </c>
      <c r="H6" s="43">
        <f>'HS'!H6</f>
        <v>202206</v>
      </c>
      <c r="I6" s="43">
        <f>'HS'!I6</f>
        <v>0</v>
      </c>
      <c r="J6" s="43">
        <f>'HS'!J6</f>
        <v>202209</v>
      </c>
      <c r="K6" s="43">
        <f>'HS'!K6</f>
        <v>202209</v>
      </c>
      <c r="L6" s="43">
        <f>'HS'!L6</f>
        <v>0</v>
      </c>
      <c r="M6" s="43">
        <f>'HS'!M6</f>
        <v>202212</v>
      </c>
      <c r="N6" s="43">
        <f>'HS'!N6</f>
        <v>202212</v>
      </c>
      <c r="O6" s="43">
        <f>'HS'!O6</f>
        <v>0</v>
      </c>
      <c r="P6" s="43">
        <f>'HS'!P6</f>
        <v>202212</v>
      </c>
      <c r="Q6" s="42"/>
      <c r="R6" s="43">
        <f>+Totalt!R6</f>
        <v>202112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f>+'HS'!P8</f>
        <v>2022</v>
      </c>
      <c r="Q8" s="11" t="s">
        <v>61</v>
      </c>
      <c r="R8" s="53">
        <f>+'HS'!R8</f>
        <v>2021</v>
      </c>
    </row>
    <row r="9" spans="1:18" ht="12">
      <c r="A9" s="2">
        <v>321</v>
      </c>
      <c r="B9" s="2">
        <v>321</v>
      </c>
      <c r="C9" s="3" t="s">
        <v>37</v>
      </c>
      <c r="D9" s="21">
        <v>1031164</v>
      </c>
      <c r="E9" s="21">
        <v>1000000</v>
      </c>
      <c r="F9" s="21">
        <f aca="true" t="shared" si="1" ref="F9:F15">D9-E9</f>
        <v>31164</v>
      </c>
      <c r="G9" s="21">
        <v>4338082</v>
      </c>
      <c r="H9" s="21">
        <v>3250000</v>
      </c>
      <c r="I9" s="21">
        <f aca="true" t="shared" si="2" ref="I9:I15">G9-H9</f>
        <v>1088082</v>
      </c>
      <c r="J9" s="21">
        <v>4679581</v>
      </c>
      <c r="K9" s="21">
        <v>3250000</v>
      </c>
      <c r="L9" s="21">
        <f aca="true" t="shared" si="3" ref="L9:L15">J9-K9</f>
        <v>1429581</v>
      </c>
      <c r="M9" s="21">
        <v>4866138.7</v>
      </c>
      <c r="N9" s="21">
        <v>5450000</v>
      </c>
      <c r="O9" s="21">
        <f aca="true" t="shared" si="4" ref="O9:O15">M9-N9</f>
        <v>-583861.2999999998</v>
      </c>
      <c r="P9" s="21">
        <v>5450000</v>
      </c>
      <c r="Q9" s="37" t="e">
        <f>M9-#REF!</f>
        <v>#REF!</v>
      </c>
      <c r="R9" s="54">
        <v>4842475</v>
      </c>
    </row>
    <row r="10" spans="1:18" ht="12">
      <c r="A10" s="2">
        <v>322</v>
      </c>
      <c r="B10" s="2">
        <v>322</v>
      </c>
      <c r="C10" s="3" t="s">
        <v>38</v>
      </c>
      <c r="D10" s="22">
        <v>0</v>
      </c>
      <c r="E10" s="22">
        <v>0</v>
      </c>
      <c r="F10" s="22">
        <f t="shared" si="1"/>
        <v>0</v>
      </c>
      <c r="G10" s="22">
        <v>183375</v>
      </c>
      <c r="H10" s="22">
        <v>100000</v>
      </c>
      <c r="I10" s="22">
        <f t="shared" si="2"/>
        <v>83375</v>
      </c>
      <c r="J10" s="22">
        <v>130875</v>
      </c>
      <c r="K10" s="22">
        <v>200000</v>
      </c>
      <c r="L10" s="22">
        <f t="shared" si="3"/>
        <v>-69125</v>
      </c>
      <c r="M10" s="22">
        <v>130875</v>
      </c>
      <c r="N10" s="22">
        <v>300000</v>
      </c>
      <c r="O10" s="22">
        <f t="shared" si="4"/>
        <v>-169125</v>
      </c>
      <c r="P10" s="22">
        <v>300000</v>
      </c>
      <c r="Q10" s="38" t="e">
        <f>M10-#REF!</f>
        <v>#REF!</v>
      </c>
      <c r="R10" s="55">
        <v>343885</v>
      </c>
    </row>
    <row r="11" spans="1:18" ht="12">
      <c r="A11" s="2">
        <v>323</v>
      </c>
      <c r="B11" s="2">
        <v>323</v>
      </c>
      <c r="C11" s="3" t="s">
        <v>39</v>
      </c>
      <c r="D11" s="22">
        <v>889778</v>
      </c>
      <c r="E11" s="22">
        <v>800000</v>
      </c>
      <c r="F11" s="22">
        <f t="shared" si="1"/>
        <v>89778</v>
      </c>
      <c r="G11" s="22">
        <v>2638678</v>
      </c>
      <c r="H11" s="22">
        <v>2510000</v>
      </c>
      <c r="I11" s="22">
        <f t="shared" si="2"/>
        <v>128678</v>
      </c>
      <c r="J11" s="22">
        <v>3643719</v>
      </c>
      <c r="K11" s="22">
        <v>4225000</v>
      </c>
      <c r="L11" s="22">
        <f t="shared" si="3"/>
        <v>-581281</v>
      </c>
      <c r="M11" s="22">
        <v>4431996</v>
      </c>
      <c r="N11" s="22">
        <v>5030000</v>
      </c>
      <c r="O11" s="22">
        <f t="shared" si="4"/>
        <v>-598004</v>
      </c>
      <c r="P11" s="22">
        <v>5030000</v>
      </c>
      <c r="Q11" s="38" t="e">
        <f>M11-#REF!</f>
        <v>#REF!</v>
      </c>
      <c r="R11" s="55">
        <v>3510687.78</v>
      </c>
    </row>
    <row r="12" spans="1:18" ht="12">
      <c r="A12" s="2">
        <v>324</v>
      </c>
      <c r="B12" s="2">
        <v>324</v>
      </c>
      <c r="C12" s="3" t="s">
        <v>40</v>
      </c>
      <c r="D12" s="22">
        <v>50100</v>
      </c>
      <c r="E12" s="22">
        <v>0</v>
      </c>
      <c r="F12" s="22">
        <f t="shared" si="1"/>
        <v>50100</v>
      </c>
      <c r="G12" s="22">
        <v>51600</v>
      </c>
      <c r="H12" s="22">
        <v>0</v>
      </c>
      <c r="I12" s="22">
        <f t="shared" si="2"/>
        <v>51600</v>
      </c>
      <c r="J12" s="22">
        <v>59350</v>
      </c>
      <c r="K12" s="22">
        <v>0</v>
      </c>
      <c r="L12" s="22">
        <f t="shared" si="3"/>
        <v>59350</v>
      </c>
      <c r="M12" s="22">
        <v>61000</v>
      </c>
      <c r="N12" s="22">
        <v>0</v>
      </c>
      <c r="O12" s="22">
        <f t="shared" si="4"/>
        <v>61000</v>
      </c>
      <c r="P12" s="22">
        <v>0</v>
      </c>
      <c r="Q12" s="38" t="e">
        <f>M12-#REF!</f>
        <v>#REF!</v>
      </c>
      <c r="R12" s="55">
        <v>21567</v>
      </c>
    </row>
    <row r="13" spans="1:18" ht="12">
      <c r="A13" s="2">
        <v>325</v>
      </c>
      <c r="B13" s="2">
        <v>325</v>
      </c>
      <c r="C13" s="3" t="s">
        <v>41</v>
      </c>
      <c r="D13" s="22">
        <v>161688.33</v>
      </c>
      <c r="E13" s="22">
        <v>0</v>
      </c>
      <c r="F13" s="22">
        <f t="shared" si="1"/>
        <v>161688.33</v>
      </c>
      <c r="G13" s="22">
        <v>173562.83</v>
      </c>
      <c r="H13" s="22">
        <v>0</v>
      </c>
      <c r="I13" s="22">
        <f t="shared" si="2"/>
        <v>173562.83</v>
      </c>
      <c r="J13" s="22">
        <v>1138280.32</v>
      </c>
      <c r="K13" s="22">
        <v>490000</v>
      </c>
      <c r="L13" s="22">
        <f t="shared" si="3"/>
        <v>648280.3200000001</v>
      </c>
      <c r="M13" s="22">
        <v>806475.96</v>
      </c>
      <c r="N13" s="22">
        <v>1330000</v>
      </c>
      <c r="O13" s="22">
        <f t="shared" si="4"/>
        <v>-523524.04000000004</v>
      </c>
      <c r="P13" s="22">
        <v>1330000</v>
      </c>
      <c r="Q13" s="38" t="e">
        <f>M13-#REF!</f>
        <v>#REF!</v>
      </c>
      <c r="R13" s="55">
        <v>2470806.36</v>
      </c>
    </row>
    <row r="14" spans="1:18" ht="12">
      <c r="A14" s="2">
        <v>326</v>
      </c>
      <c r="B14" s="2">
        <v>326</v>
      </c>
      <c r="C14" s="3" t="s">
        <v>1</v>
      </c>
      <c r="D14" s="22">
        <v>626</v>
      </c>
      <c r="E14" s="22">
        <v>10000</v>
      </c>
      <c r="F14" s="22">
        <f t="shared" si="1"/>
        <v>-9374</v>
      </c>
      <c r="G14" s="22">
        <v>17726</v>
      </c>
      <c r="H14" s="22">
        <v>20000</v>
      </c>
      <c r="I14" s="22">
        <f t="shared" si="2"/>
        <v>-2274</v>
      </c>
      <c r="J14" s="22">
        <v>17716</v>
      </c>
      <c r="K14" s="22">
        <v>20000</v>
      </c>
      <c r="L14" s="22">
        <f t="shared" si="3"/>
        <v>-2284</v>
      </c>
      <c r="M14" s="22">
        <v>1258815</v>
      </c>
      <c r="N14" s="22">
        <v>20000</v>
      </c>
      <c r="O14" s="22">
        <f t="shared" si="4"/>
        <v>1238815</v>
      </c>
      <c r="P14" s="22">
        <v>20000</v>
      </c>
      <c r="Q14" s="38" t="e">
        <f>M14-#REF!</f>
        <v>#REF!</v>
      </c>
      <c r="R14" s="55">
        <v>534945.24</v>
      </c>
    </row>
    <row r="15" spans="1:18" ht="12.75">
      <c r="A15" s="12"/>
      <c r="B15" s="13"/>
      <c r="C15" s="14" t="s">
        <v>156</v>
      </c>
      <c r="D15" s="15">
        <f>SUM(D9:D14)</f>
        <v>2133356.33</v>
      </c>
      <c r="E15" s="15">
        <f>SUM(E9:E14)</f>
        <v>1810000</v>
      </c>
      <c r="F15" s="15">
        <f t="shared" si="1"/>
        <v>323356.3300000001</v>
      </c>
      <c r="G15" s="15">
        <f>SUM(G9:G14)</f>
        <v>7403023.83</v>
      </c>
      <c r="H15" s="15">
        <f>SUM(H9:H14)</f>
        <v>5880000</v>
      </c>
      <c r="I15" s="15">
        <f t="shared" si="2"/>
        <v>1523023.83</v>
      </c>
      <c r="J15" s="15">
        <f>SUM(J9:J14)</f>
        <v>9669521.32</v>
      </c>
      <c r="K15" s="15">
        <f>SUM(K9:K14)</f>
        <v>8185000</v>
      </c>
      <c r="L15" s="15">
        <f t="shared" si="3"/>
        <v>1484521.3200000003</v>
      </c>
      <c r="M15" s="15">
        <f>SUM(M9:M14)</f>
        <v>11555300.66</v>
      </c>
      <c r="N15" s="15">
        <f>SUM(N9:N14)</f>
        <v>12130000</v>
      </c>
      <c r="O15" s="15">
        <f t="shared" si="4"/>
        <v>-574699.3399999999</v>
      </c>
      <c r="P15" s="15">
        <f>SUM(P9:P14)</f>
        <v>12130000</v>
      </c>
      <c r="Q15" s="39" t="e">
        <f>M15-#REF!</f>
        <v>#REF!</v>
      </c>
      <c r="R15" s="56">
        <f>SUM(R9:R14)</f>
        <v>11724366.379999999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427301.25</v>
      </c>
      <c r="E17" s="22">
        <v>715000</v>
      </c>
      <c r="F17" s="22">
        <f>+E17-D17</f>
        <v>287698.75</v>
      </c>
      <c r="G17" s="22">
        <v>1108362.64</v>
      </c>
      <c r="H17" s="22">
        <v>1230000</v>
      </c>
      <c r="I17" s="22">
        <f aca="true" t="shared" si="5" ref="I17:I24">G17-H17</f>
        <v>-121637.3600000001</v>
      </c>
      <c r="J17" s="22">
        <v>1303901.97</v>
      </c>
      <c r="K17" s="22">
        <v>1730000</v>
      </c>
      <c r="L17" s="22">
        <f aca="true" t="shared" si="6" ref="L17:L24">J17-K17</f>
        <v>-426098.03</v>
      </c>
      <c r="M17" s="22">
        <v>2725575.66</v>
      </c>
      <c r="N17" s="22">
        <v>2000000</v>
      </c>
      <c r="O17" s="22">
        <f aca="true" t="shared" si="7" ref="O17:O24">M17-N17</f>
        <v>725575.6600000001</v>
      </c>
      <c r="P17" s="22">
        <v>2000000</v>
      </c>
      <c r="Q17" s="38" t="e">
        <f>M17-#REF!</f>
        <v>#REF!</v>
      </c>
      <c r="R17" s="55">
        <v>2382373.84</v>
      </c>
    </row>
    <row r="18" spans="1:18" ht="12">
      <c r="A18" s="2">
        <v>410</v>
      </c>
      <c r="B18" s="2">
        <v>410</v>
      </c>
      <c r="C18" s="3" t="s">
        <v>43</v>
      </c>
      <c r="D18" s="22">
        <v>40394.87</v>
      </c>
      <c r="E18" s="22">
        <v>100000</v>
      </c>
      <c r="F18" s="22">
        <f>+E18-D18</f>
        <v>59605.13</v>
      </c>
      <c r="G18" s="22">
        <v>265406.5</v>
      </c>
      <c r="H18" s="22">
        <v>210000</v>
      </c>
      <c r="I18" s="22">
        <f t="shared" si="5"/>
        <v>55406.5</v>
      </c>
      <c r="J18" s="22">
        <v>469604.38</v>
      </c>
      <c r="K18" s="22">
        <v>310000</v>
      </c>
      <c r="L18" s="22">
        <f t="shared" si="6"/>
        <v>159604.38</v>
      </c>
      <c r="M18" s="22">
        <v>567909.79</v>
      </c>
      <c r="N18" s="22">
        <v>410000</v>
      </c>
      <c r="O18" s="22">
        <f t="shared" si="7"/>
        <v>157909.79000000004</v>
      </c>
      <c r="P18" s="22">
        <v>410000</v>
      </c>
      <c r="Q18" s="38" t="e">
        <f>M18-#REF!</f>
        <v>#REF!</v>
      </c>
      <c r="R18" s="55">
        <v>292882.02</v>
      </c>
    </row>
    <row r="19" spans="1:18" ht="12">
      <c r="A19" s="2">
        <v>420</v>
      </c>
      <c r="B19" s="2">
        <v>420</v>
      </c>
      <c r="C19" s="3" t="s">
        <v>44</v>
      </c>
      <c r="D19" s="22">
        <v>39721</v>
      </c>
      <c r="E19" s="22">
        <v>0</v>
      </c>
      <c r="F19" s="22">
        <f>+E19-D19</f>
        <v>-39721</v>
      </c>
      <c r="G19" s="22">
        <v>50214</v>
      </c>
      <c r="H19" s="22">
        <v>0</v>
      </c>
      <c r="I19" s="22">
        <f t="shared" si="5"/>
        <v>50214</v>
      </c>
      <c r="J19" s="22">
        <v>50214</v>
      </c>
      <c r="K19" s="22">
        <v>0</v>
      </c>
      <c r="L19" s="22">
        <f t="shared" si="6"/>
        <v>50214</v>
      </c>
      <c r="M19" s="22">
        <v>50214</v>
      </c>
      <c r="N19" s="22">
        <v>0</v>
      </c>
      <c r="O19" s="22">
        <f t="shared" si="7"/>
        <v>50214</v>
      </c>
      <c r="P19" s="22">
        <v>0</v>
      </c>
      <c r="Q19" s="38" t="e">
        <f>M19-#REF!</f>
        <v>#REF!</v>
      </c>
      <c r="R19" s="55">
        <v>66003</v>
      </c>
    </row>
    <row r="20" spans="1:18" ht="12">
      <c r="A20" s="2">
        <v>500</v>
      </c>
      <c r="B20" s="2">
        <v>500</v>
      </c>
      <c r="C20" s="3" t="s">
        <v>45</v>
      </c>
      <c r="D20" s="22">
        <v>1544245.58</v>
      </c>
      <c r="E20" s="22">
        <v>1673500</v>
      </c>
      <c r="F20" s="22">
        <f>+E20-D20</f>
        <v>129254.41999999993</v>
      </c>
      <c r="G20" s="22">
        <v>2515135.83</v>
      </c>
      <c r="H20" s="22">
        <v>3357000</v>
      </c>
      <c r="I20" s="22">
        <f t="shared" si="5"/>
        <v>-841864.1699999999</v>
      </c>
      <c r="J20" s="22">
        <v>4271681.56</v>
      </c>
      <c r="K20" s="22">
        <v>5041500</v>
      </c>
      <c r="L20" s="22">
        <f t="shared" si="6"/>
        <v>-769818.4400000004</v>
      </c>
      <c r="M20" s="22">
        <v>5852473.01</v>
      </c>
      <c r="N20" s="22">
        <v>6830000</v>
      </c>
      <c r="O20" s="22">
        <f t="shared" si="7"/>
        <v>-977526.9900000002</v>
      </c>
      <c r="P20" s="22">
        <v>6830000</v>
      </c>
      <c r="Q20" s="38" t="e">
        <f>M20-#REF!</f>
        <v>#REF!</v>
      </c>
      <c r="R20" s="55">
        <v>6420351.76</v>
      </c>
    </row>
    <row r="21" spans="1:18" ht="12">
      <c r="A21" s="2">
        <v>610</v>
      </c>
      <c r="B21" s="2">
        <v>610</v>
      </c>
      <c r="C21" s="3" t="s">
        <v>4</v>
      </c>
      <c r="D21" s="22">
        <v>641906.5</v>
      </c>
      <c r="E21" s="22">
        <v>557000</v>
      </c>
      <c r="F21" s="22">
        <f>+E21-D21</f>
        <v>-84906.5</v>
      </c>
      <c r="G21" s="22">
        <v>989634.88</v>
      </c>
      <c r="H21" s="22">
        <v>830000</v>
      </c>
      <c r="I21" s="22">
        <f t="shared" si="5"/>
        <v>159634.88</v>
      </c>
      <c r="J21" s="22">
        <v>1338908.79</v>
      </c>
      <c r="K21" s="22">
        <v>1143000</v>
      </c>
      <c r="L21" s="22">
        <f t="shared" si="6"/>
        <v>195908.79000000004</v>
      </c>
      <c r="M21" s="22">
        <v>1763580.37</v>
      </c>
      <c r="N21" s="22">
        <v>1450000</v>
      </c>
      <c r="O21" s="22">
        <f t="shared" si="7"/>
        <v>313580.3700000001</v>
      </c>
      <c r="P21" s="22">
        <v>1450000</v>
      </c>
      <c r="Q21" s="38" t="e">
        <f>M21-#REF!</f>
        <v>#REF!</v>
      </c>
      <c r="R21" s="55">
        <v>1650816.07</v>
      </c>
    </row>
    <row r="22" spans="1:18" ht="12.75">
      <c r="A22" s="12"/>
      <c r="B22" s="13"/>
      <c r="C22" s="14" t="s">
        <v>155</v>
      </c>
      <c r="D22" s="15">
        <f>SUM(D17:D21)</f>
        <v>2693569.2</v>
      </c>
      <c r="E22" s="15">
        <f aca="true" t="shared" si="8" ref="E22:P22">SUM(E17:E21)</f>
        <v>3045500</v>
      </c>
      <c r="F22" s="15">
        <f t="shared" si="8"/>
        <v>351930.79999999993</v>
      </c>
      <c r="G22" s="15">
        <f t="shared" si="8"/>
        <v>4928753.85</v>
      </c>
      <c r="H22" s="15">
        <f t="shared" si="8"/>
        <v>5627000</v>
      </c>
      <c r="I22" s="15">
        <f t="shared" si="8"/>
        <v>-698246.15</v>
      </c>
      <c r="J22" s="15">
        <f t="shared" si="8"/>
        <v>7434310.7</v>
      </c>
      <c r="K22" s="15">
        <f t="shared" si="8"/>
        <v>8224500</v>
      </c>
      <c r="L22" s="15">
        <f t="shared" si="8"/>
        <v>-790189.3000000004</v>
      </c>
      <c r="M22" s="15">
        <f t="shared" si="8"/>
        <v>10959752.830000002</v>
      </c>
      <c r="N22" s="15">
        <f t="shared" si="8"/>
        <v>10690000</v>
      </c>
      <c r="O22" s="15">
        <f t="shared" si="8"/>
        <v>269752.8300000001</v>
      </c>
      <c r="P22" s="15">
        <f t="shared" si="8"/>
        <v>10690000</v>
      </c>
      <c r="Q22" s="39" t="e">
        <f>M22-#REF!</f>
        <v>#REF!</v>
      </c>
      <c r="R22" s="56">
        <f>SUM(R17:R21)</f>
        <v>10812426.69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62235.75</v>
      </c>
      <c r="E24" s="48">
        <v>100000</v>
      </c>
      <c r="F24" s="48">
        <f>+E24-D24</f>
        <v>37764.25</v>
      </c>
      <c r="G24" s="48">
        <v>124471.5</v>
      </c>
      <c r="H24" s="48">
        <v>200000</v>
      </c>
      <c r="I24" s="48">
        <f t="shared" si="5"/>
        <v>-75528.5</v>
      </c>
      <c r="J24" s="48">
        <v>353633.25</v>
      </c>
      <c r="K24" s="48">
        <v>300000</v>
      </c>
      <c r="L24" s="48">
        <f t="shared" si="6"/>
        <v>53633.25</v>
      </c>
      <c r="M24" s="48">
        <v>415869</v>
      </c>
      <c r="N24" s="48">
        <v>400000</v>
      </c>
      <c r="O24" s="48">
        <f t="shared" si="7"/>
        <v>15869</v>
      </c>
      <c r="P24" s="48">
        <v>400000</v>
      </c>
      <c r="Q24" s="50" t="e">
        <f>M24-#REF!</f>
        <v>#REF!</v>
      </c>
      <c r="R24" s="57">
        <v>441555.3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-622448.6200000001</v>
      </c>
      <c r="E26" s="15">
        <f aca="true" t="shared" si="9" ref="E26:P26">E15-E22-E24</f>
        <v>-1335500</v>
      </c>
      <c r="F26" s="15">
        <f>F15+F22+F24</f>
        <v>713051.38</v>
      </c>
      <c r="G26" s="15">
        <f t="shared" si="9"/>
        <v>2349798.4800000004</v>
      </c>
      <c r="H26" s="15">
        <f t="shared" si="9"/>
        <v>53000</v>
      </c>
      <c r="I26" s="15">
        <f t="shared" si="9"/>
        <v>2296798.48</v>
      </c>
      <c r="J26" s="15">
        <f t="shared" si="9"/>
        <v>1881577.37</v>
      </c>
      <c r="K26" s="15">
        <f t="shared" si="9"/>
        <v>-339500</v>
      </c>
      <c r="L26" s="15">
        <f t="shared" si="9"/>
        <v>2221077.3700000006</v>
      </c>
      <c r="M26" s="15">
        <f t="shared" si="9"/>
        <v>179678.8299999982</v>
      </c>
      <c r="N26" s="15">
        <f t="shared" si="9"/>
        <v>1040000</v>
      </c>
      <c r="O26" s="15">
        <f t="shared" si="9"/>
        <v>-860321.1699999999</v>
      </c>
      <c r="P26" s="15">
        <f t="shared" si="9"/>
        <v>1040000</v>
      </c>
      <c r="Q26" s="39" t="e">
        <f>M26-#REF!</f>
        <v>#REF!</v>
      </c>
      <c r="R26" s="56">
        <f>R15-R22-R24</f>
        <v>470384.3899999995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-6.81</v>
      </c>
      <c r="N28" s="22">
        <v>0</v>
      </c>
      <c r="O28" s="22">
        <f>M28-N28</f>
        <v>-6.81</v>
      </c>
      <c r="P28" s="22">
        <v>0</v>
      </c>
      <c r="Q28" s="38" t="e">
        <f>M28-#REF!</f>
        <v>#REF!</v>
      </c>
      <c r="R28" s="55">
        <v>-674.45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-622448.6200000001</v>
      </c>
      <c r="E31" s="17">
        <f>E26+E28*-1-E29</f>
        <v>-1335500</v>
      </c>
      <c r="F31" s="17">
        <f>D31-E31</f>
        <v>713051.3799999999</v>
      </c>
      <c r="G31" s="17">
        <f>G26+G28*-1-G29</f>
        <v>2349798.4800000004</v>
      </c>
      <c r="H31" s="17">
        <f>H26+H28*-1-H29</f>
        <v>53000</v>
      </c>
      <c r="I31" s="17">
        <f>G31-H31</f>
        <v>2296798.4800000004</v>
      </c>
      <c r="J31" s="17">
        <f>J26+J28*-1-J29</f>
        <v>1881577.37</v>
      </c>
      <c r="K31" s="17">
        <f>K26+K28*-1-K29</f>
        <v>-339500</v>
      </c>
      <c r="L31" s="17">
        <f>J31-K31</f>
        <v>2221077.37</v>
      </c>
      <c r="M31" s="17">
        <f>M26+M28*-1-M29</f>
        <v>179685.6399999982</v>
      </c>
      <c r="N31" s="17">
        <f>N26+N28*-1-N29</f>
        <v>1040000</v>
      </c>
      <c r="O31" s="17">
        <f>M31-N31</f>
        <v>-860314.3600000017</v>
      </c>
      <c r="P31" s="17">
        <f>P26+P28*-1-P29</f>
        <v>1040000</v>
      </c>
      <c r="Q31" s="40" t="e">
        <f>M31-#REF!</f>
        <v>#REF!</v>
      </c>
      <c r="R31" s="58">
        <f>R26+R28*-1-R29</f>
        <v>471058.8399999995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f>+'HS'!P35</f>
        <v>2022</v>
      </c>
      <c r="Q35" s="20" t="s">
        <v>61</v>
      </c>
      <c r="R35" s="59">
        <f>+'HS'!R35</f>
        <v>2021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6">D37-E37</f>
        <v>0</v>
      </c>
      <c r="G37" s="22">
        <v>0</v>
      </c>
      <c r="H37" s="22">
        <v>0</v>
      </c>
      <c r="I37" s="22">
        <f aca="true" t="shared" si="11" ref="I37:I56">G37-H37</f>
        <v>0</v>
      </c>
      <c r="J37" s="22">
        <v>0</v>
      </c>
      <c r="K37" s="22">
        <v>0</v>
      </c>
      <c r="L37" s="22">
        <f aca="true" t="shared" si="12" ref="L37:L56">J37-K37</f>
        <v>0</v>
      </c>
      <c r="M37" s="22">
        <v>0</v>
      </c>
      <c r="N37" s="22">
        <v>0</v>
      </c>
      <c r="O37" s="22">
        <f aca="true" t="shared" si="13" ref="O37:O56">M37-N37</f>
        <v>0</v>
      </c>
      <c r="P37" s="22">
        <v>0</v>
      </c>
      <c r="Q37" s="38" t="e">
        <f>M37-#REF!</f>
        <v>#REF!</v>
      </c>
      <c r="R37" s="55">
        <v>0</v>
      </c>
    </row>
    <row r="38" spans="1:20" ht="12">
      <c r="A38" s="23">
        <v>3120</v>
      </c>
      <c r="B38" s="23">
        <v>3120</v>
      </c>
      <c r="C38" s="3" t="s">
        <v>65</v>
      </c>
      <c r="D38" s="22">
        <v>0</v>
      </c>
      <c r="E38" s="22">
        <v>0</v>
      </c>
      <c r="F38" s="22">
        <f t="shared" si="10"/>
        <v>0</v>
      </c>
      <c r="G38" s="22">
        <v>183375</v>
      </c>
      <c r="H38" s="22">
        <v>100000</v>
      </c>
      <c r="I38" s="22">
        <f t="shared" si="11"/>
        <v>83375</v>
      </c>
      <c r="J38" s="22">
        <v>130875</v>
      </c>
      <c r="K38" s="22">
        <v>200000</v>
      </c>
      <c r="L38" s="22">
        <f t="shared" si="12"/>
        <v>-69125</v>
      </c>
      <c r="M38" s="22">
        <v>130875</v>
      </c>
      <c r="N38" s="22">
        <v>300000</v>
      </c>
      <c r="O38" s="22">
        <f t="shared" si="13"/>
        <v>-169125</v>
      </c>
      <c r="P38" s="22">
        <v>300000</v>
      </c>
      <c r="Q38" s="38" t="e">
        <f>M38-#REF!</f>
        <v>#REF!</v>
      </c>
      <c r="R38" s="55">
        <v>343885</v>
      </c>
      <c r="T38" s="24"/>
    </row>
    <row r="39" spans="1:20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  <c r="T39" s="24"/>
    </row>
    <row r="40" spans="1:20" ht="12">
      <c r="A40" s="23">
        <v>3130</v>
      </c>
      <c r="B40" s="23">
        <v>3130</v>
      </c>
      <c r="C40" s="3" t="s">
        <v>67</v>
      </c>
      <c r="D40" s="22">
        <v>50100</v>
      </c>
      <c r="E40" s="22">
        <v>0</v>
      </c>
      <c r="F40" s="22">
        <f t="shared" si="10"/>
        <v>50100</v>
      </c>
      <c r="G40" s="22">
        <v>51600</v>
      </c>
      <c r="H40" s="22">
        <v>0</v>
      </c>
      <c r="I40" s="22">
        <f t="shared" si="11"/>
        <v>51600</v>
      </c>
      <c r="J40" s="22">
        <v>59350</v>
      </c>
      <c r="K40" s="22">
        <v>0</v>
      </c>
      <c r="L40" s="22">
        <f t="shared" si="12"/>
        <v>59350</v>
      </c>
      <c r="M40" s="22">
        <v>61000</v>
      </c>
      <c r="N40" s="22">
        <v>0</v>
      </c>
      <c r="O40" s="22">
        <f t="shared" si="13"/>
        <v>61000</v>
      </c>
      <c r="P40" s="22">
        <v>0</v>
      </c>
      <c r="Q40" s="38" t="e">
        <f>M40-#REF!</f>
        <v>#REF!</v>
      </c>
      <c r="R40" s="55">
        <v>21567</v>
      </c>
      <c r="T40" s="24"/>
    </row>
    <row r="41" spans="1:20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  <c r="T41" s="24"/>
    </row>
    <row r="42" spans="1:20" ht="12">
      <c r="A42" s="23">
        <v>3210</v>
      </c>
      <c r="B42" s="23">
        <v>3210</v>
      </c>
      <c r="C42" s="3" t="s">
        <v>69</v>
      </c>
      <c r="D42" s="22">
        <v>239100</v>
      </c>
      <c r="E42" s="22">
        <v>0</v>
      </c>
      <c r="F42" s="22">
        <f t="shared" si="10"/>
        <v>239100</v>
      </c>
      <c r="G42" s="22">
        <v>3448618</v>
      </c>
      <c r="H42" s="22">
        <v>2000000</v>
      </c>
      <c r="I42" s="22">
        <f t="shared" si="11"/>
        <v>1448618</v>
      </c>
      <c r="J42" s="22">
        <v>3772817</v>
      </c>
      <c r="K42" s="22">
        <v>2000000</v>
      </c>
      <c r="L42" s="22">
        <f t="shared" si="12"/>
        <v>1772817</v>
      </c>
      <c r="M42" s="22">
        <v>3959474.7</v>
      </c>
      <c r="N42" s="22">
        <v>4200000</v>
      </c>
      <c r="O42" s="22">
        <f t="shared" si="13"/>
        <v>-240525.2999999998</v>
      </c>
      <c r="P42" s="22">
        <v>4200000</v>
      </c>
      <c r="Q42" s="38" t="e">
        <f>M42-#REF!</f>
        <v>#REF!</v>
      </c>
      <c r="R42" s="55">
        <v>4114725</v>
      </c>
      <c r="T42" s="24"/>
    </row>
    <row r="43" spans="1:20" ht="12">
      <c r="A43" s="23">
        <v>3215</v>
      </c>
      <c r="B43" s="23">
        <v>3215</v>
      </c>
      <c r="C43" s="3" t="s">
        <v>70</v>
      </c>
      <c r="D43" s="22">
        <v>792064</v>
      </c>
      <c r="E43" s="22">
        <v>1000000</v>
      </c>
      <c r="F43" s="22">
        <f t="shared" si="10"/>
        <v>-207936</v>
      </c>
      <c r="G43" s="22">
        <v>889464</v>
      </c>
      <c r="H43" s="22">
        <v>1250000</v>
      </c>
      <c r="I43" s="22">
        <f t="shared" si="11"/>
        <v>-360536</v>
      </c>
      <c r="J43" s="22">
        <v>906764</v>
      </c>
      <c r="K43" s="22">
        <v>1250000</v>
      </c>
      <c r="L43" s="22">
        <f t="shared" si="12"/>
        <v>-343236</v>
      </c>
      <c r="M43" s="22">
        <v>906664</v>
      </c>
      <c r="N43" s="22">
        <v>1250000</v>
      </c>
      <c r="O43" s="22">
        <f t="shared" si="13"/>
        <v>-343336</v>
      </c>
      <c r="P43" s="22">
        <v>1250000</v>
      </c>
      <c r="Q43" s="38" t="e">
        <f>M43-#REF!</f>
        <v>#REF!</v>
      </c>
      <c r="R43" s="55">
        <v>727750</v>
      </c>
      <c r="T43" s="24"/>
    </row>
    <row r="44" spans="1:20" ht="12">
      <c r="A44" s="23">
        <v>3217</v>
      </c>
      <c r="B44" s="23">
        <v>3217</v>
      </c>
      <c r="C44" s="3" t="s">
        <v>71</v>
      </c>
      <c r="D44" s="22">
        <v>660418</v>
      </c>
      <c r="E44" s="22">
        <v>700000</v>
      </c>
      <c r="F44" s="22">
        <f t="shared" si="10"/>
        <v>-39582</v>
      </c>
      <c r="G44" s="22">
        <v>1276108</v>
      </c>
      <c r="H44" s="22">
        <v>1400000</v>
      </c>
      <c r="I44" s="22">
        <f t="shared" si="11"/>
        <v>-123892</v>
      </c>
      <c r="J44" s="22">
        <v>2119578</v>
      </c>
      <c r="K44" s="22">
        <v>2200000</v>
      </c>
      <c r="L44" s="22">
        <f t="shared" si="12"/>
        <v>-80422</v>
      </c>
      <c r="M44" s="22">
        <v>2876668.5</v>
      </c>
      <c r="N44" s="22">
        <v>2900000</v>
      </c>
      <c r="O44" s="22">
        <f t="shared" si="13"/>
        <v>-23331.5</v>
      </c>
      <c r="P44" s="22">
        <v>2900000</v>
      </c>
      <c r="Q44" s="38" t="e">
        <f>M44-#REF!</f>
        <v>#REF!</v>
      </c>
      <c r="R44" s="55">
        <v>2135101</v>
      </c>
      <c r="T44" s="24"/>
    </row>
    <row r="45" spans="1:20" ht="12">
      <c r="A45" s="23">
        <v>3218</v>
      </c>
      <c r="B45" s="23">
        <v>3218</v>
      </c>
      <c r="C45" s="3" t="s">
        <v>192</v>
      </c>
      <c r="D45" s="22">
        <v>228399</v>
      </c>
      <c r="E45" s="22">
        <v>100000</v>
      </c>
      <c r="F45" s="22">
        <f t="shared" si="10"/>
        <v>128399</v>
      </c>
      <c r="G45" s="22">
        <v>964803</v>
      </c>
      <c r="H45" s="22">
        <v>700000</v>
      </c>
      <c r="I45" s="22">
        <f t="shared" si="11"/>
        <v>264803</v>
      </c>
      <c r="J45" s="22">
        <v>1099377</v>
      </c>
      <c r="K45" s="22">
        <v>1300000</v>
      </c>
      <c r="L45" s="22">
        <f t="shared" si="12"/>
        <v>-200623</v>
      </c>
      <c r="M45" s="22">
        <v>1111033.5</v>
      </c>
      <c r="N45" s="22">
        <v>1400000</v>
      </c>
      <c r="O45" s="22">
        <f t="shared" si="13"/>
        <v>-288966.5</v>
      </c>
      <c r="P45" s="22">
        <v>1400000</v>
      </c>
      <c r="Q45" s="38" t="e">
        <f>M45-#REF!</f>
        <v>#REF!</v>
      </c>
      <c r="R45" s="55">
        <v>1084841</v>
      </c>
      <c r="T45" s="24"/>
    </row>
    <row r="46" spans="1:20" ht="12">
      <c r="A46" s="23">
        <v>3220</v>
      </c>
      <c r="B46" s="23">
        <v>3220</v>
      </c>
      <c r="C46" s="3" t="s">
        <v>73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  <c r="T46" s="24"/>
    </row>
    <row r="47" spans="1:20" ht="12">
      <c r="A47" s="23">
        <v>3320</v>
      </c>
      <c r="B47" s="23">
        <v>3320</v>
      </c>
      <c r="C47" s="3" t="s">
        <v>74</v>
      </c>
      <c r="D47" s="22">
        <v>961</v>
      </c>
      <c r="E47" s="22">
        <v>0</v>
      </c>
      <c r="F47" s="22">
        <f t="shared" si="10"/>
        <v>961</v>
      </c>
      <c r="G47" s="22">
        <v>367919</v>
      </c>
      <c r="H47" s="22">
        <v>400000</v>
      </c>
      <c r="I47" s="22">
        <f t="shared" si="11"/>
        <v>-32081</v>
      </c>
      <c r="J47" s="22">
        <v>367655</v>
      </c>
      <c r="K47" s="22">
        <v>700000</v>
      </c>
      <c r="L47" s="22">
        <f t="shared" si="12"/>
        <v>-332345</v>
      </c>
      <c r="M47" s="22">
        <v>376555</v>
      </c>
      <c r="N47" s="22">
        <v>700000</v>
      </c>
      <c r="O47" s="22">
        <f t="shared" si="13"/>
        <v>-323445</v>
      </c>
      <c r="P47" s="22">
        <v>700000</v>
      </c>
      <c r="Q47" s="38" t="e">
        <f>M47-#REF!</f>
        <v>#REF!</v>
      </c>
      <c r="R47" s="55">
        <v>144765</v>
      </c>
      <c r="T47" s="24"/>
    </row>
    <row r="48" spans="1:20" ht="12">
      <c r="A48" s="23">
        <v>3321</v>
      </c>
      <c r="B48" s="23">
        <v>3321</v>
      </c>
      <c r="C48" s="3" t="s">
        <v>75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 t="e">
        <f>M48-#REF!</f>
        <v>#REF!</v>
      </c>
      <c r="R48" s="55">
        <v>29506.5</v>
      </c>
      <c r="T48" s="24"/>
    </row>
    <row r="49" spans="1:20" ht="12">
      <c r="A49" s="23">
        <v>3325</v>
      </c>
      <c r="B49" s="23">
        <v>3325</v>
      </c>
      <c r="C49" s="3" t="s">
        <v>22</v>
      </c>
      <c r="D49" s="22">
        <v>0</v>
      </c>
      <c r="E49" s="22">
        <v>0</v>
      </c>
      <c r="F49" s="22">
        <f t="shared" si="10"/>
        <v>0</v>
      </c>
      <c r="G49" s="22">
        <v>0</v>
      </c>
      <c r="H49" s="22">
        <v>0</v>
      </c>
      <c r="I49" s="22">
        <f t="shared" si="11"/>
        <v>0</v>
      </c>
      <c r="J49" s="22">
        <v>0</v>
      </c>
      <c r="K49" s="22">
        <v>0</v>
      </c>
      <c r="L49" s="22">
        <f t="shared" si="12"/>
        <v>0</v>
      </c>
      <c r="M49" s="22">
        <v>0</v>
      </c>
      <c r="N49" s="22">
        <v>0</v>
      </c>
      <c r="O49" s="22">
        <f t="shared" si="13"/>
        <v>0</v>
      </c>
      <c r="P49" s="22">
        <v>0</v>
      </c>
      <c r="Q49" s="38" t="e">
        <f>M49-#REF!</f>
        <v>#REF!</v>
      </c>
      <c r="R49" s="55">
        <v>77597</v>
      </c>
      <c r="T49" s="24"/>
    </row>
    <row r="50" spans="1:20" ht="12">
      <c r="A50" s="23">
        <v>3350</v>
      </c>
      <c r="B50" s="23">
        <v>3350</v>
      </c>
      <c r="C50" s="3" t="s">
        <v>76</v>
      </c>
      <c r="D50" s="22">
        <v>0</v>
      </c>
      <c r="E50" s="22">
        <v>0</v>
      </c>
      <c r="F50" s="22">
        <f t="shared" si="10"/>
        <v>0</v>
      </c>
      <c r="G50" s="22">
        <v>29848</v>
      </c>
      <c r="H50" s="22">
        <v>10000</v>
      </c>
      <c r="I50" s="22">
        <f t="shared" si="11"/>
        <v>19848</v>
      </c>
      <c r="J50" s="22">
        <v>57109</v>
      </c>
      <c r="K50" s="22">
        <v>25000</v>
      </c>
      <c r="L50" s="22">
        <f t="shared" si="12"/>
        <v>32109</v>
      </c>
      <c r="M50" s="22">
        <v>67739</v>
      </c>
      <c r="N50" s="22">
        <v>30000</v>
      </c>
      <c r="O50" s="22">
        <f t="shared" si="13"/>
        <v>37739</v>
      </c>
      <c r="P50" s="22">
        <v>30000</v>
      </c>
      <c r="Q50" s="38" t="e">
        <f>M50-#REF!</f>
        <v>#REF!</v>
      </c>
      <c r="R50" s="55">
        <v>38877.28</v>
      </c>
      <c r="T50" s="24"/>
    </row>
    <row r="51" spans="1:20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  <c r="T51" s="24"/>
    </row>
    <row r="52" spans="1:20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33093.74</v>
      </c>
      <c r="N52" s="22">
        <v>0</v>
      </c>
      <c r="O52" s="22">
        <f t="shared" si="13"/>
        <v>33093.74</v>
      </c>
      <c r="P52" s="22">
        <v>0</v>
      </c>
      <c r="Q52" s="38" t="e">
        <f>M52-#REF!</f>
        <v>#REF!</v>
      </c>
      <c r="R52" s="55">
        <v>11958.33</v>
      </c>
      <c r="T52" s="24"/>
    </row>
    <row r="53" spans="1:20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  <c r="T53" s="24"/>
    </row>
    <row r="54" spans="1:20" ht="12">
      <c r="A54" s="23">
        <v>3605</v>
      </c>
      <c r="B54" s="23">
        <v>3605</v>
      </c>
      <c r="C54" s="3" t="s">
        <v>78</v>
      </c>
      <c r="D54" s="22">
        <v>0</v>
      </c>
      <c r="E54" s="22">
        <v>10000</v>
      </c>
      <c r="F54" s="22">
        <f t="shared" si="10"/>
        <v>-10000</v>
      </c>
      <c r="G54" s="22">
        <v>15000</v>
      </c>
      <c r="H54" s="22">
        <v>20000</v>
      </c>
      <c r="I54" s="22">
        <f t="shared" si="11"/>
        <v>-5000</v>
      </c>
      <c r="J54" s="22">
        <v>15000</v>
      </c>
      <c r="K54" s="22">
        <v>20000</v>
      </c>
      <c r="L54" s="22">
        <f t="shared" si="12"/>
        <v>-5000</v>
      </c>
      <c r="M54" s="22">
        <v>15000</v>
      </c>
      <c r="N54" s="22">
        <v>20000</v>
      </c>
      <c r="O54" s="22">
        <f t="shared" si="13"/>
        <v>-5000</v>
      </c>
      <c r="P54" s="22">
        <v>20000</v>
      </c>
      <c r="Q54" s="38" t="e">
        <f>M54-#REF!</f>
        <v>#REF!</v>
      </c>
      <c r="R54" s="55">
        <v>3000</v>
      </c>
      <c r="T54" s="24"/>
    </row>
    <row r="55" spans="1:20" ht="12">
      <c r="A55" s="23">
        <v>3610</v>
      </c>
      <c r="B55" s="23">
        <v>3610</v>
      </c>
      <c r="C55" s="3" t="s">
        <v>79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  <c r="T55" s="24"/>
    </row>
    <row r="56" spans="1:20" ht="12.75">
      <c r="A56" s="23"/>
      <c r="B56" s="23"/>
      <c r="C56" s="14" t="s">
        <v>6</v>
      </c>
      <c r="D56" s="15">
        <f>SUM(D37:D55)</f>
        <v>1971042</v>
      </c>
      <c r="E56" s="15">
        <f>SUM(E37:E55)</f>
        <v>1810000</v>
      </c>
      <c r="F56" s="15">
        <f t="shared" si="10"/>
        <v>161042</v>
      </c>
      <c r="G56" s="15">
        <f>SUM(G37:G55)</f>
        <v>7226735</v>
      </c>
      <c r="H56" s="15">
        <f>SUM(H37:H55)</f>
        <v>5880000</v>
      </c>
      <c r="I56" s="15">
        <f t="shared" si="11"/>
        <v>1346735</v>
      </c>
      <c r="J56" s="15">
        <f>SUM(J37:J55)</f>
        <v>8528525</v>
      </c>
      <c r="K56" s="15">
        <f>SUM(K37:K55)</f>
        <v>7695000</v>
      </c>
      <c r="L56" s="15">
        <f t="shared" si="12"/>
        <v>833525</v>
      </c>
      <c r="M56" s="15">
        <f>SUM(M37:M55)</f>
        <v>9538103.44</v>
      </c>
      <c r="N56" s="15">
        <f>SUM(N37:N55)</f>
        <v>10800000</v>
      </c>
      <c r="O56" s="15">
        <f t="shared" si="13"/>
        <v>-1261896.5600000005</v>
      </c>
      <c r="P56" s="15">
        <f>SUM(P37:P55)</f>
        <v>10800000</v>
      </c>
      <c r="Q56" s="39" t="e">
        <f>M56-#REF!</f>
        <v>#REF!</v>
      </c>
      <c r="R56" s="56">
        <f>SUM(R37:R55)</f>
        <v>8733573.11</v>
      </c>
      <c r="T56" s="24"/>
    </row>
    <row r="57" spans="1:20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  <c r="T57" s="24"/>
    </row>
    <row r="58" spans="1:20" ht="12">
      <c r="A58" s="23">
        <v>3240</v>
      </c>
      <c r="B58" s="23">
        <v>3240</v>
      </c>
      <c r="C58" s="3" t="s">
        <v>182</v>
      </c>
      <c r="D58" s="22">
        <v>161688.33</v>
      </c>
      <c r="E58" s="22">
        <v>0</v>
      </c>
      <c r="F58" s="22">
        <f aca="true" t="shared" si="14" ref="F58:F64">D58-E58</f>
        <v>161688.33</v>
      </c>
      <c r="G58" s="22">
        <v>173562.83</v>
      </c>
      <c r="H58" s="22">
        <v>0</v>
      </c>
      <c r="I58" s="22">
        <f aca="true" t="shared" si="15" ref="I58:I64">G58-H58</f>
        <v>173562.83</v>
      </c>
      <c r="J58" s="22">
        <v>583208.32</v>
      </c>
      <c r="K58" s="22">
        <v>0</v>
      </c>
      <c r="L58" s="22">
        <f aca="true" t="shared" si="16" ref="L58:L64">J58-K58</f>
        <v>583208.32</v>
      </c>
      <c r="M58" s="22">
        <v>-353477.04</v>
      </c>
      <c r="N58" s="22">
        <v>390000</v>
      </c>
      <c r="O58" s="22">
        <f aca="true" t="shared" si="17" ref="O58:O64">M58-N58</f>
        <v>-743477.04</v>
      </c>
      <c r="P58" s="22">
        <v>390000</v>
      </c>
      <c r="Q58" s="38" t="e">
        <f>M58-#REF!</f>
        <v>#REF!</v>
      </c>
      <c r="R58" s="55">
        <v>1436013.36</v>
      </c>
      <c r="T58" s="24"/>
    </row>
    <row r="59" spans="1:20" ht="12">
      <c r="A59" s="23">
        <v>3441</v>
      </c>
      <c r="B59" s="23">
        <v>3441</v>
      </c>
      <c r="C59" s="3" t="s">
        <v>80</v>
      </c>
      <c r="D59" s="22">
        <v>0</v>
      </c>
      <c r="E59" s="22">
        <v>0</v>
      </c>
      <c r="F59" s="22">
        <f t="shared" si="14"/>
        <v>0</v>
      </c>
      <c r="G59" s="22">
        <v>0</v>
      </c>
      <c r="H59" s="22">
        <v>0</v>
      </c>
      <c r="I59" s="22">
        <f t="shared" si="15"/>
        <v>0</v>
      </c>
      <c r="J59" s="22">
        <v>0</v>
      </c>
      <c r="K59" s="22">
        <v>0</v>
      </c>
      <c r="L59" s="22">
        <f t="shared" si="16"/>
        <v>0</v>
      </c>
      <c r="M59" s="22">
        <v>604881</v>
      </c>
      <c r="N59" s="22">
        <v>450000</v>
      </c>
      <c r="O59" s="22">
        <f t="shared" si="17"/>
        <v>154881</v>
      </c>
      <c r="P59" s="22">
        <v>450000</v>
      </c>
      <c r="Q59" s="38" t="e">
        <f>M59-#REF!</f>
        <v>#REF!</v>
      </c>
      <c r="R59" s="55">
        <v>542411</v>
      </c>
      <c r="T59" s="24"/>
    </row>
    <row r="60" spans="1:20" ht="12">
      <c r="A60" s="23">
        <v>3461</v>
      </c>
      <c r="B60" s="23">
        <v>3461</v>
      </c>
      <c r="C60" s="3" t="s">
        <v>81</v>
      </c>
      <c r="D60" s="22">
        <v>0</v>
      </c>
      <c r="E60" s="22">
        <v>0</v>
      </c>
      <c r="F60" s="22">
        <f t="shared" si="14"/>
        <v>0</v>
      </c>
      <c r="G60" s="22">
        <v>0</v>
      </c>
      <c r="H60" s="22">
        <v>0</v>
      </c>
      <c r="I60" s="22">
        <f t="shared" si="15"/>
        <v>0</v>
      </c>
      <c r="J60" s="22">
        <v>555072</v>
      </c>
      <c r="K60" s="22">
        <v>490000</v>
      </c>
      <c r="L60" s="22">
        <f t="shared" si="16"/>
        <v>65072</v>
      </c>
      <c r="M60" s="22">
        <v>555072</v>
      </c>
      <c r="N60" s="22">
        <v>490000</v>
      </c>
      <c r="O60" s="22">
        <f t="shared" si="17"/>
        <v>65072</v>
      </c>
      <c r="P60" s="22">
        <v>490000</v>
      </c>
      <c r="Q60" s="38" t="e">
        <f>M60-#REF!</f>
        <v>#REF!</v>
      </c>
      <c r="R60" s="55">
        <v>492382</v>
      </c>
      <c r="T60" s="24"/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0</v>
      </c>
      <c r="E62" s="22">
        <v>0</v>
      </c>
      <c r="F62" s="22">
        <f>D62-E62</f>
        <v>0</v>
      </c>
      <c r="G62" s="22">
        <v>0</v>
      </c>
      <c r="H62" s="22">
        <v>0</v>
      </c>
      <c r="I62" s="22">
        <f>G62-H62</f>
        <v>0</v>
      </c>
      <c r="J62" s="22">
        <v>-10</v>
      </c>
      <c r="K62" s="22">
        <v>0</v>
      </c>
      <c r="L62" s="22">
        <f>J62-K62</f>
        <v>-10</v>
      </c>
      <c r="M62" s="22">
        <v>1209969.26</v>
      </c>
      <c r="N62" s="22">
        <v>0</v>
      </c>
      <c r="O62" s="22">
        <f>M62-N62</f>
        <v>1209969.26</v>
      </c>
      <c r="P62" s="22">
        <v>0</v>
      </c>
      <c r="Q62" s="38" t="e">
        <f>M62-#REF!</f>
        <v>#REF!</v>
      </c>
      <c r="R62" s="55">
        <v>503491.91</v>
      </c>
    </row>
    <row r="63" spans="1:18" ht="12">
      <c r="A63" s="23">
        <v>3990</v>
      </c>
      <c r="B63" s="23">
        <v>3990</v>
      </c>
      <c r="C63" s="3" t="s">
        <v>83</v>
      </c>
      <c r="D63" s="22">
        <v>626</v>
      </c>
      <c r="E63" s="22">
        <v>0</v>
      </c>
      <c r="F63" s="22">
        <f t="shared" si="14"/>
        <v>626</v>
      </c>
      <c r="G63" s="22">
        <v>2726</v>
      </c>
      <c r="H63" s="22">
        <v>0</v>
      </c>
      <c r="I63" s="22">
        <f t="shared" si="15"/>
        <v>2726</v>
      </c>
      <c r="J63" s="22">
        <v>2726</v>
      </c>
      <c r="K63" s="22">
        <v>0</v>
      </c>
      <c r="L63" s="22">
        <f t="shared" si="16"/>
        <v>2726</v>
      </c>
      <c r="M63" s="22">
        <v>752</v>
      </c>
      <c r="N63" s="22">
        <v>0</v>
      </c>
      <c r="O63" s="22">
        <f t="shared" si="17"/>
        <v>752</v>
      </c>
      <c r="P63" s="22">
        <v>0</v>
      </c>
      <c r="Q63" s="38" t="e">
        <f>M63-#REF!</f>
        <v>#REF!</v>
      </c>
      <c r="R63" s="55">
        <v>16495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162314.33</v>
      </c>
      <c r="E65" s="15">
        <f aca="true" t="shared" si="18" ref="E65:P65">SUM(E58:E64)</f>
        <v>0</v>
      </c>
      <c r="F65" s="15">
        <f t="shared" si="18"/>
        <v>162314.33</v>
      </c>
      <c r="G65" s="15">
        <f t="shared" si="18"/>
        <v>176288.83</v>
      </c>
      <c r="H65" s="15">
        <f t="shared" si="18"/>
        <v>0</v>
      </c>
      <c r="I65" s="15">
        <f t="shared" si="18"/>
        <v>176288.83</v>
      </c>
      <c r="J65" s="15">
        <f t="shared" si="18"/>
        <v>1140996.3199999998</v>
      </c>
      <c r="K65" s="15">
        <f t="shared" si="18"/>
        <v>490000</v>
      </c>
      <c r="L65" s="15">
        <f t="shared" si="18"/>
        <v>650996.32</v>
      </c>
      <c r="M65" s="15">
        <f t="shared" si="18"/>
        <v>2017197.22</v>
      </c>
      <c r="N65" s="15">
        <f t="shared" si="18"/>
        <v>1330000</v>
      </c>
      <c r="O65" s="15">
        <f t="shared" si="18"/>
        <v>687197.22</v>
      </c>
      <c r="P65" s="15">
        <f t="shared" si="18"/>
        <v>1330000</v>
      </c>
      <c r="Q65" s="39" t="e">
        <f>M65-#REF!</f>
        <v>#REF!</v>
      </c>
      <c r="R65" s="56">
        <f>SUM(R58:R64)</f>
        <v>2990793.2700000005</v>
      </c>
    </row>
    <row r="66" spans="1:18" ht="12.75">
      <c r="A66" s="19"/>
      <c r="B66" s="19"/>
      <c r="C66" s="14" t="s">
        <v>2</v>
      </c>
      <c r="D66" s="15">
        <f>D56+D65</f>
        <v>2133356.33</v>
      </c>
      <c r="E66" s="15">
        <f aca="true" t="shared" si="19" ref="E66:P66">E56+E65</f>
        <v>1810000</v>
      </c>
      <c r="F66" s="15">
        <f t="shared" si="19"/>
        <v>323356.32999999996</v>
      </c>
      <c r="G66" s="15">
        <f t="shared" si="19"/>
        <v>7403023.83</v>
      </c>
      <c r="H66" s="15">
        <f t="shared" si="19"/>
        <v>5880000</v>
      </c>
      <c r="I66" s="15">
        <f t="shared" si="19"/>
        <v>1523023.83</v>
      </c>
      <c r="J66" s="15">
        <f t="shared" si="19"/>
        <v>9669521.32</v>
      </c>
      <c r="K66" s="15">
        <f t="shared" si="19"/>
        <v>8185000</v>
      </c>
      <c r="L66" s="15">
        <f t="shared" si="19"/>
        <v>1484521.3199999998</v>
      </c>
      <c r="M66" s="15">
        <f t="shared" si="19"/>
        <v>11555300.66</v>
      </c>
      <c r="N66" s="15">
        <f t="shared" si="19"/>
        <v>12130000</v>
      </c>
      <c r="O66" s="15">
        <f t="shared" si="19"/>
        <v>-574699.3400000005</v>
      </c>
      <c r="P66" s="15">
        <f t="shared" si="19"/>
        <v>12130000</v>
      </c>
      <c r="Q66" s="39" t="e">
        <f>M66-#REF!</f>
        <v>#REF!</v>
      </c>
      <c r="R66" s="56">
        <f>R56+R65</f>
        <v>11724366.379999999</v>
      </c>
    </row>
    <row r="67" spans="1:18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</row>
    <row r="68" spans="1:18" ht="12">
      <c r="A68" s="23">
        <v>4220</v>
      </c>
      <c r="B68" s="23">
        <v>4220</v>
      </c>
      <c r="C68" s="3" t="s">
        <v>85</v>
      </c>
      <c r="D68" s="22">
        <v>245250</v>
      </c>
      <c r="E68" s="22">
        <v>200000</v>
      </c>
      <c r="F68" s="22">
        <f aca="true" t="shared" si="20" ref="F68:F82">+E68-D68</f>
        <v>-45250</v>
      </c>
      <c r="G68" s="22">
        <v>331104</v>
      </c>
      <c r="H68" s="22">
        <v>300000</v>
      </c>
      <c r="I68" s="22">
        <f aca="true" t="shared" si="21" ref="I68:I81">G68-H68</f>
        <v>31104</v>
      </c>
      <c r="J68" s="22">
        <v>365191.5</v>
      </c>
      <c r="K68" s="22">
        <v>320000</v>
      </c>
      <c r="L68" s="22">
        <f aca="true" t="shared" si="22" ref="L68:L81">J68-K68</f>
        <v>45191.5</v>
      </c>
      <c r="M68" s="22">
        <v>400105.5</v>
      </c>
      <c r="N68" s="22">
        <v>320000</v>
      </c>
      <c r="O68" s="22">
        <f aca="true" t="shared" si="23" ref="O68:O81">M68-N68</f>
        <v>80105.5</v>
      </c>
      <c r="P68" s="22">
        <v>320000</v>
      </c>
      <c r="Q68" s="38" t="e">
        <f>M68-#REF!</f>
        <v>#REF!</v>
      </c>
      <c r="R68" s="55">
        <v>480209.5</v>
      </c>
    </row>
    <row r="69" spans="1:18" ht="12">
      <c r="A69" s="23">
        <v>4221</v>
      </c>
      <c r="B69" s="23">
        <v>4221</v>
      </c>
      <c r="C69" s="3" t="s">
        <v>29</v>
      </c>
      <c r="D69" s="22">
        <v>12000</v>
      </c>
      <c r="E69" s="22">
        <v>5000</v>
      </c>
      <c r="F69" s="22">
        <f t="shared" si="20"/>
        <v>-7000</v>
      </c>
      <c r="G69" s="22">
        <v>38150</v>
      </c>
      <c r="H69" s="22">
        <v>10000</v>
      </c>
      <c r="I69" s="22">
        <f t="shared" si="21"/>
        <v>28150</v>
      </c>
      <c r="J69" s="22">
        <v>46050</v>
      </c>
      <c r="K69" s="22">
        <v>30000</v>
      </c>
      <c r="L69" s="22">
        <f t="shared" si="22"/>
        <v>16050</v>
      </c>
      <c r="M69" s="22">
        <v>47150</v>
      </c>
      <c r="N69" s="22">
        <v>40000</v>
      </c>
      <c r="O69" s="22">
        <f t="shared" si="23"/>
        <v>7150</v>
      </c>
      <c r="P69" s="22">
        <v>40000</v>
      </c>
      <c r="Q69" s="38" t="e">
        <f>M69-#REF!</f>
        <v>#REF!</v>
      </c>
      <c r="R69" s="55">
        <v>19800</v>
      </c>
    </row>
    <row r="70" spans="1:18" ht="12">
      <c r="A70" s="23">
        <v>4230</v>
      </c>
      <c r="B70" s="23">
        <v>4230</v>
      </c>
      <c r="C70" s="3" t="s">
        <v>169</v>
      </c>
      <c r="D70" s="22">
        <v>44048</v>
      </c>
      <c r="E70" s="22">
        <v>140000</v>
      </c>
      <c r="F70" s="22">
        <f t="shared" si="20"/>
        <v>95952</v>
      </c>
      <c r="G70" s="22">
        <v>82618</v>
      </c>
      <c r="H70" s="22">
        <v>140000</v>
      </c>
      <c r="I70" s="22">
        <f>G70-H70</f>
        <v>-57382</v>
      </c>
      <c r="J70" s="22">
        <v>85818</v>
      </c>
      <c r="K70" s="22">
        <v>140000</v>
      </c>
      <c r="L70" s="22">
        <f>J70-K70</f>
        <v>-54182</v>
      </c>
      <c r="M70" s="22">
        <v>137335</v>
      </c>
      <c r="N70" s="22">
        <v>140000</v>
      </c>
      <c r="O70" s="22">
        <f>M70-N70</f>
        <v>-2665</v>
      </c>
      <c r="P70" s="22">
        <v>140000</v>
      </c>
      <c r="Q70" s="38" t="e">
        <f>M70-#REF!</f>
        <v>#REF!</v>
      </c>
      <c r="R70" s="55">
        <v>68288</v>
      </c>
    </row>
    <row r="71" spans="1:18" ht="12">
      <c r="A71" s="23">
        <v>4241</v>
      </c>
      <c r="B71" s="23">
        <v>4241</v>
      </c>
      <c r="C71" s="3" t="s">
        <v>87</v>
      </c>
      <c r="D71" s="22">
        <v>50739</v>
      </c>
      <c r="E71" s="22">
        <v>50000</v>
      </c>
      <c r="F71" s="22">
        <f t="shared" si="20"/>
        <v>-739</v>
      </c>
      <c r="G71" s="22">
        <v>210498.75</v>
      </c>
      <c r="H71" s="22">
        <v>150000</v>
      </c>
      <c r="I71" s="22">
        <f t="shared" si="21"/>
        <v>60498.75</v>
      </c>
      <c r="J71" s="22">
        <v>285615.15</v>
      </c>
      <c r="K71" s="22">
        <v>250000</v>
      </c>
      <c r="L71" s="22">
        <f t="shared" si="22"/>
        <v>35615.15000000002</v>
      </c>
      <c r="M71" s="22">
        <v>285251.15</v>
      </c>
      <c r="N71" s="22">
        <v>300000</v>
      </c>
      <c r="O71" s="22">
        <f t="shared" si="23"/>
        <v>-14748.849999999977</v>
      </c>
      <c r="P71" s="22">
        <v>300000</v>
      </c>
      <c r="Q71" s="38" t="e">
        <f>M71-#REF!</f>
        <v>#REF!</v>
      </c>
      <c r="R71" s="55">
        <v>529276.96</v>
      </c>
    </row>
    <row r="72" spans="1:18" ht="12">
      <c r="A72" s="23">
        <v>4247</v>
      </c>
      <c r="B72" s="23">
        <v>4247</v>
      </c>
      <c r="C72" s="3" t="s">
        <v>30</v>
      </c>
      <c r="D72" s="22">
        <v>0</v>
      </c>
      <c r="E72" s="22">
        <v>0</v>
      </c>
      <c r="F72" s="22">
        <f>+E72-D72</f>
        <v>0</v>
      </c>
      <c r="G72" s="22">
        <v>0</v>
      </c>
      <c r="H72" s="22">
        <v>0</v>
      </c>
      <c r="I72" s="22">
        <f>G72-H72</f>
        <v>0</v>
      </c>
      <c r="J72" s="22">
        <v>0</v>
      </c>
      <c r="K72" s="22">
        <v>0</v>
      </c>
      <c r="L72" s="22">
        <f>J72-K72</f>
        <v>0</v>
      </c>
      <c r="M72" s="22">
        <v>0</v>
      </c>
      <c r="N72" s="22">
        <v>0</v>
      </c>
      <c r="O72" s="22">
        <f>M72-N72</f>
        <v>0</v>
      </c>
      <c r="P72" s="22">
        <v>0</v>
      </c>
      <c r="Q72" s="38"/>
      <c r="R72" s="55">
        <v>0</v>
      </c>
    </row>
    <row r="73" spans="1:18" ht="12">
      <c r="A73" s="23">
        <v>4280</v>
      </c>
      <c r="B73" s="23">
        <v>4280</v>
      </c>
      <c r="C73" s="3" t="s">
        <v>89</v>
      </c>
      <c r="D73" s="22">
        <v>32877.45</v>
      </c>
      <c r="E73" s="22">
        <v>50000</v>
      </c>
      <c r="F73" s="22">
        <f t="shared" si="20"/>
        <v>17122.550000000003</v>
      </c>
      <c r="G73" s="22">
        <v>188182.16</v>
      </c>
      <c r="H73" s="22">
        <v>200000</v>
      </c>
      <c r="I73" s="22">
        <f t="shared" si="21"/>
        <v>-11817.839999999997</v>
      </c>
      <c r="J73" s="22">
        <v>276848.09</v>
      </c>
      <c r="K73" s="22">
        <v>400000</v>
      </c>
      <c r="L73" s="22">
        <f t="shared" si="22"/>
        <v>-123151.90999999997</v>
      </c>
      <c r="M73" s="22">
        <v>385136.02</v>
      </c>
      <c r="N73" s="22">
        <v>450000</v>
      </c>
      <c r="O73" s="22">
        <f t="shared" si="23"/>
        <v>-64863.97999999998</v>
      </c>
      <c r="P73" s="22">
        <v>450000</v>
      </c>
      <c r="Q73" s="38" t="e">
        <f>M73-#REF!</f>
        <v>#REF!</v>
      </c>
      <c r="R73" s="55">
        <v>334866.69</v>
      </c>
    </row>
    <row r="74" spans="1:18" ht="12">
      <c r="A74" s="23">
        <v>4800</v>
      </c>
      <c r="B74" s="23">
        <v>4800</v>
      </c>
      <c r="C74" s="3" t="s">
        <v>167</v>
      </c>
      <c r="D74" s="22">
        <v>-4760</v>
      </c>
      <c r="E74" s="22">
        <v>0</v>
      </c>
      <c r="F74" s="22">
        <f>+E74-D74</f>
        <v>4760</v>
      </c>
      <c r="G74" s="22">
        <v>-4760</v>
      </c>
      <c r="H74" s="22">
        <v>0</v>
      </c>
      <c r="I74" s="22">
        <f>G74-H74</f>
        <v>-4760</v>
      </c>
      <c r="J74" s="22">
        <v>0</v>
      </c>
      <c r="K74" s="22">
        <v>0</v>
      </c>
      <c r="L74" s="22">
        <f>J74-K74</f>
        <v>0</v>
      </c>
      <c r="M74" s="22">
        <v>1209969.26</v>
      </c>
      <c r="N74" s="22">
        <v>0</v>
      </c>
      <c r="O74" s="22">
        <f>M74-N74</f>
        <v>1209969.26</v>
      </c>
      <c r="P74" s="22">
        <v>0</v>
      </c>
      <c r="Q74" s="38" t="e">
        <f>M74-#REF!</f>
        <v>#REF!</v>
      </c>
      <c r="R74" s="55">
        <v>503491.91</v>
      </c>
    </row>
    <row r="75" spans="1:18" ht="12">
      <c r="A75" s="23">
        <v>6550</v>
      </c>
      <c r="B75" s="23">
        <v>6550</v>
      </c>
      <c r="C75" s="3" t="s">
        <v>110</v>
      </c>
      <c r="D75" s="22">
        <v>47146.8</v>
      </c>
      <c r="E75" s="22">
        <v>200000</v>
      </c>
      <c r="F75" s="22">
        <f t="shared" si="20"/>
        <v>152853.2</v>
      </c>
      <c r="G75" s="22">
        <v>262569.73</v>
      </c>
      <c r="H75" s="22">
        <v>300000</v>
      </c>
      <c r="I75" s="22">
        <f t="shared" si="21"/>
        <v>-37430.27000000002</v>
      </c>
      <c r="J75" s="22">
        <v>244379.23</v>
      </c>
      <c r="K75" s="22">
        <v>400000</v>
      </c>
      <c r="L75" s="22">
        <f t="shared" si="22"/>
        <v>-155620.77</v>
      </c>
      <c r="M75" s="22">
        <v>260628.73</v>
      </c>
      <c r="N75" s="22">
        <v>500000</v>
      </c>
      <c r="O75" s="22">
        <f t="shared" si="23"/>
        <v>-239371.27</v>
      </c>
      <c r="P75" s="22">
        <v>500000</v>
      </c>
      <c r="Q75" s="38" t="e">
        <f>M75-#REF!</f>
        <v>#REF!</v>
      </c>
      <c r="R75" s="55">
        <v>377213.65</v>
      </c>
    </row>
    <row r="76" spans="1:18" ht="12">
      <c r="A76" s="23">
        <v>6555</v>
      </c>
      <c r="B76" s="23">
        <v>6555</v>
      </c>
      <c r="C76" s="3" t="s">
        <v>111</v>
      </c>
      <c r="D76" s="22">
        <v>0</v>
      </c>
      <c r="E76" s="22">
        <v>70000</v>
      </c>
      <c r="F76" s="22">
        <f t="shared" si="20"/>
        <v>70000</v>
      </c>
      <c r="G76" s="22">
        <v>0</v>
      </c>
      <c r="H76" s="22">
        <v>130000</v>
      </c>
      <c r="I76" s="22">
        <f t="shared" si="21"/>
        <v>-130000</v>
      </c>
      <c r="J76" s="22">
        <v>0</v>
      </c>
      <c r="K76" s="22">
        <v>190000</v>
      </c>
      <c r="L76" s="22">
        <f t="shared" si="22"/>
        <v>-190000</v>
      </c>
      <c r="M76" s="22">
        <v>0</v>
      </c>
      <c r="N76" s="22">
        <v>250000</v>
      </c>
      <c r="O76" s="22">
        <f t="shared" si="23"/>
        <v>-250000</v>
      </c>
      <c r="P76" s="22">
        <v>250000</v>
      </c>
      <c r="Q76" s="38" t="e">
        <f>M76-#REF!</f>
        <v>#REF!</v>
      </c>
      <c r="R76" s="55">
        <v>69227.13</v>
      </c>
    </row>
    <row r="77" spans="1:18" ht="12.75">
      <c r="A77" s="19"/>
      <c r="B77" s="19"/>
      <c r="C77" s="14" t="s">
        <v>46</v>
      </c>
      <c r="D77" s="15">
        <f>SUM(D68:D76)</f>
        <v>427301.25</v>
      </c>
      <c r="E77" s="15">
        <f aca="true" t="shared" si="24" ref="E77:P77">SUM(E68:E76)</f>
        <v>715000</v>
      </c>
      <c r="F77" s="15">
        <f t="shared" si="24"/>
        <v>287698.75</v>
      </c>
      <c r="G77" s="15">
        <f t="shared" si="24"/>
        <v>1108362.6400000001</v>
      </c>
      <c r="H77" s="15">
        <f t="shared" si="24"/>
        <v>1230000</v>
      </c>
      <c r="I77" s="15">
        <f t="shared" si="24"/>
        <v>-121637.36000000002</v>
      </c>
      <c r="J77" s="15">
        <f t="shared" si="24"/>
        <v>1303901.97</v>
      </c>
      <c r="K77" s="15">
        <f t="shared" si="24"/>
        <v>1730000</v>
      </c>
      <c r="L77" s="15">
        <f t="shared" si="24"/>
        <v>-426098.0299999999</v>
      </c>
      <c r="M77" s="15">
        <f t="shared" si="24"/>
        <v>2725575.6599999997</v>
      </c>
      <c r="N77" s="15">
        <f t="shared" si="24"/>
        <v>2000000</v>
      </c>
      <c r="O77" s="15">
        <f t="shared" si="24"/>
        <v>725575.6600000001</v>
      </c>
      <c r="P77" s="15">
        <f t="shared" si="24"/>
        <v>2000000</v>
      </c>
      <c r="Q77" s="39" t="e">
        <f>M77-#REF!</f>
        <v>#REF!</v>
      </c>
      <c r="R77" s="56">
        <f>SUM(R68:R76)</f>
        <v>2382373.84</v>
      </c>
    </row>
    <row r="78" spans="1:18" ht="12">
      <c r="A78" s="23"/>
      <c r="B78" s="23"/>
      <c r="C78" s="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38" t="e">
        <f>M78-#REF!</f>
        <v>#REF!</v>
      </c>
      <c r="R78" s="55"/>
    </row>
    <row r="79" spans="1:18" ht="12">
      <c r="A79" s="23">
        <v>4225</v>
      </c>
      <c r="B79" s="23">
        <v>4225</v>
      </c>
      <c r="C79" s="3" t="s">
        <v>170</v>
      </c>
      <c r="D79" s="22">
        <v>40489.73</v>
      </c>
      <c r="E79" s="22">
        <v>100000</v>
      </c>
      <c r="F79" s="22">
        <f t="shared" si="20"/>
        <v>59510.27</v>
      </c>
      <c r="G79" s="22">
        <v>248834.52</v>
      </c>
      <c r="H79" s="22">
        <v>200000</v>
      </c>
      <c r="I79" s="22">
        <f t="shared" si="21"/>
        <v>48834.51999999999</v>
      </c>
      <c r="J79" s="22">
        <v>441226.67</v>
      </c>
      <c r="K79" s="22">
        <v>300000</v>
      </c>
      <c r="L79" s="22">
        <f t="shared" si="22"/>
        <v>141226.66999999998</v>
      </c>
      <c r="M79" s="22">
        <v>538813.08</v>
      </c>
      <c r="N79" s="22">
        <v>400000</v>
      </c>
      <c r="O79" s="22">
        <f t="shared" si="23"/>
        <v>138813.07999999996</v>
      </c>
      <c r="P79" s="22">
        <v>400000</v>
      </c>
      <c r="Q79" s="38" t="e">
        <f>M79-#REF!</f>
        <v>#REF!</v>
      </c>
      <c r="R79" s="55">
        <v>277431.36</v>
      </c>
    </row>
    <row r="80" spans="1:18" ht="12">
      <c r="A80" s="23">
        <v>4228</v>
      </c>
      <c r="B80" s="23">
        <v>4228</v>
      </c>
      <c r="C80" s="3" t="s">
        <v>171</v>
      </c>
      <c r="D80" s="22">
        <v>0</v>
      </c>
      <c r="E80" s="22">
        <v>0</v>
      </c>
      <c r="F80" s="22">
        <f t="shared" si="20"/>
        <v>0</v>
      </c>
      <c r="G80" s="22">
        <v>0</v>
      </c>
      <c r="H80" s="22">
        <v>5000</v>
      </c>
      <c r="I80" s="22">
        <f t="shared" si="21"/>
        <v>-5000</v>
      </c>
      <c r="J80" s="22">
        <v>0</v>
      </c>
      <c r="K80" s="22">
        <v>5000</v>
      </c>
      <c r="L80" s="22">
        <f t="shared" si="22"/>
        <v>-5000</v>
      </c>
      <c r="M80" s="22">
        <v>0</v>
      </c>
      <c r="N80" s="22">
        <v>5000</v>
      </c>
      <c r="O80" s="22">
        <f t="shared" si="23"/>
        <v>-5000</v>
      </c>
      <c r="P80" s="22">
        <v>5000</v>
      </c>
      <c r="Q80" s="38" t="e">
        <f>M80-#REF!</f>
        <v>#REF!</v>
      </c>
      <c r="R80" s="55">
        <v>0</v>
      </c>
    </row>
    <row r="81" spans="1:18" ht="12">
      <c r="A81" s="23">
        <v>4331</v>
      </c>
      <c r="B81" s="23">
        <v>4331</v>
      </c>
      <c r="C81" s="3" t="s">
        <v>91</v>
      </c>
      <c r="D81" s="22">
        <v>-94.86</v>
      </c>
      <c r="E81" s="22">
        <v>0</v>
      </c>
      <c r="F81" s="22">
        <f t="shared" si="20"/>
        <v>94.86</v>
      </c>
      <c r="G81" s="22">
        <v>16571.98</v>
      </c>
      <c r="H81" s="22">
        <v>5000</v>
      </c>
      <c r="I81" s="22">
        <f t="shared" si="21"/>
        <v>11571.98</v>
      </c>
      <c r="J81" s="22">
        <v>28377.71</v>
      </c>
      <c r="K81" s="22">
        <v>5000</v>
      </c>
      <c r="L81" s="22">
        <f t="shared" si="22"/>
        <v>23377.71</v>
      </c>
      <c r="M81" s="22">
        <v>29096.71</v>
      </c>
      <c r="N81" s="22">
        <v>5000</v>
      </c>
      <c r="O81" s="22">
        <f t="shared" si="23"/>
        <v>24096.71</v>
      </c>
      <c r="P81" s="22">
        <v>5000</v>
      </c>
      <c r="Q81" s="38" t="e">
        <f>M81-#REF!</f>
        <v>#REF!</v>
      </c>
      <c r="R81" s="55">
        <v>15450.66</v>
      </c>
    </row>
    <row r="82" spans="1:18" ht="12">
      <c r="A82" s="23">
        <v>7400</v>
      </c>
      <c r="B82" s="23">
        <v>7400</v>
      </c>
      <c r="C82" s="3" t="s">
        <v>130</v>
      </c>
      <c r="D82" s="22">
        <v>0</v>
      </c>
      <c r="E82" s="22">
        <v>0</v>
      </c>
      <c r="F82" s="22">
        <f t="shared" si="20"/>
        <v>0</v>
      </c>
      <c r="G82" s="22">
        <v>0</v>
      </c>
      <c r="H82" s="22">
        <v>0</v>
      </c>
      <c r="I82" s="22">
        <f>G82-H82</f>
        <v>0</v>
      </c>
      <c r="J82" s="22">
        <v>0</v>
      </c>
      <c r="K82" s="22">
        <v>0</v>
      </c>
      <c r="L82" s="22">
        <f>J82-K82</f>
        <v>0</v>
      </c>
      <c r="M82" s="22">
        <v>0</v>
      </c>
      <c r="N82" s="22">
        <v>0</v>
      </c>
      <c r="O82" s="22">
        <f>M82-N82</f>
        <v>0</v>
      </c>
      <c r="P82" s="22">
        <v>0</v>
      </c>
      <c r="Q82" s="38" t="e">
        <f>M82-#REF!</f>
        <v>#REF!</v>
      </c>
      <c r="R82" s="55">
        <v>0</v>
      </c>
    </row>
    <row r="83" spans="1:18" ht="12.75">
      <c r="A83" s="19"/>
      <c r="B83" s="19"/>
      <c r="C83" s="14" t="s">
        <v>47</v>
      </c>
      <c r="D83" s="15">
        <f>SUM(D79:D82)</f>
        <v>40394.87</v>
      </c>
      <c r="E83" s="15">
        <f aca="true" t="shared" si="25" ref="E83:P83">SUM(E79:E82)</f>
        <v>100000</v>
      </c>
      <c r="F83" s="15">
        <f t="shared" si="25"/>
        <v>59605.13</v>
      </c>
      <c r="G83" s="15">
        <f t="shared" si="25"/>
        <v>265406.5</v>
      </c>
      <c r="H83" s="15">
        <f t="shared" si="25"/>
        <v>210000</v>
      </c>
      <c r="I83" s="15">
        <f t="shared" si="25"/>
        <v>55406.499999999985</v>
      </c>
      <c r="J83" s="15">
        <f t="shared" si="25"/>
        <v>469604.38</v>
      </c>
      <c r="K83" s="15">
        <f t="shared" si="25"/>
        <v>310000</v>
      </c>
      <c r="L83" s="15">
        <f t="shared" si="25"/>
        <v>159604.37999999998</v>
      </c>
      <c r="M83" s="15">
        <f t="shared" si="25"/>
        <v>567909.7899999999</v>
      </c>
      <c r="N83" s="15">
        <f t="shared" si="25"/>
        <v>410000</v>
      </c>
      <c r="O83" s="15">
        <f t="shared" si="25"/>
        <v>157909.78999999995</v>
      </c>
      <c r="P83" s="15">
        <f t="shared" si="25"/>
        <v>410000</v>
      </c>
      <c r="Q83" s="39" t="e">
        <f>M83-#REF!</f>
        <v>#REF!</v>
      </c>
      <c r="R83" s="56">
        <f>SUM(R79:R82)</f>
        <v>292882.01999999996</v>
      </c>
    </row>
    <row r="84" spans="1:18" ht="12">
      <c r="A84" s="23"/>
      <c r="B84" s="23"/>
      <c r="C84" s="3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38" t="e">
        <f>M84-#REF!</f>
        <v>#REF!</v>
      </c>
      <c r="R84" s="55"/>
    </row>
    <row r="85" spans="1:18" ht="12">
      <c r="A85" s="23">
        <v>4300</v>
      </c>
      <c r="B85" s="23">
        <v>4300</v>
      </c>
      <c r="C85" s="3" t="s">
        <v>90</v>
      </c>
      <c r="D85" s="22">
        <v>39721</v>
      </c>
      <c r="E85" s="22">
        <v>0</v>
      </c>
      <c r="F85" s="22">
        <f>+E85-D85</f>
        <v>-39721</v>
      </c>
      <c r="G85" s="22">
        <v>50214</v>
      </c>
      <c r="H85" s="22">
        <v>0</v>
      </c>
      <c r="I85" s="22">
        <f>G85-H85</f>
        <v>50214</v>
      </c>
      <c r="J85" s="22">
        <v>50214</v>
      </c>
      <c r="K85" s="22">
        <v>0</v>
      </c>
      <c r="L85" s="22">
        <f>J85-K85</f>
        <v>50214</v>
      </c>
      <c r="M85" s="22">
        <v>50214</v>
      </c>
      <c r="N85" s="22">
        <v>0</v>
      </c>
      <c r="O85" s="22">
        <f>M85-N85</f>
        <v>50214</v>
      </c>
      <c r="P85" s="22">
        <v>0</v>
      </c>
      <c r="Q85" s="38"/>
      <c r="R85" s="55">
        <v>66003</v>
      </c>
    </row>
    <row r="86" spans="1:18" ht="12">
      <c r="A86" s="23">
        <v>4400</v>
      </c>
      <c r="B86" s="23">
        <v>4400</v>
      </c>
      <c r="C86" s="3" t="s">
        <v>172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0</v>
      </c>
    </row>
    <row r="87" spans="1:18" ht="12">
      <c r="A87" s="23">
        <v>4990</v>
      </c>
      <c r="B87" s="23">
        <v>4990</v>
      </c>
      <c r="C87" s="3" t="s">
        <v>92</v>
      </c>
      <c r="D87" s="22">
        <v>0</v>
      </c>
      <c r="E87" s="22">
        <v>0</v>
      </c>
      <c r="F87" s="22">
        <f>+E87-D87</f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0</v>
      </c>
      <c r="L87" s="22">
        <f>J87-K87</f>
        <v>0</v>
      </c>
      <c r="M87" s="22">
        <v>0</v>
      </c>
      <c r="N87" s="22">
        <v>0</v>
      </c>
      <c r="O87" s="22">
        <f>M87-N87</f>
        <v>0</v>
      </c>
      <c r="P87" s="22">
        <v>0</v>
      </c>
      <c r="Q87" s="38"/>
      <c r="R87" s="55">
        <v>0</v>
      </c>
    </row>
    <row r="88" spans="1:18" ht="12.75">
      <c r="A88" s="19"/>
      <c r="B88" s="19"/>
      <c r="C88" s="14" t="s">
        <v>48</v>
      </c>
      <c r="D88" s="15">
        <f aca="true" t="shared" si="26" ref="D88:P88">SUM(D85:D87)</f>
        <v>39721</v>
      </c>
      <c r="E88" s="15">
        <f t="shared" si="26"/>
        <v>0</v>
      </c>
      <c r="F88" s="15">
        <f t="shared" si="26"/>
        <v>-39721</v>
      </c>
      <c r="G88" s="15">
        <f t="shared" si="26"/>
        <v>50214</v>
      </c>
      <c r="H88" s="15">
        <f t="shared" si="26"/>
        <v>0</v>
      </c>
      <c r="I88" s="15">
        <f t="shared" si="26"/>
        <v>50214</v>
      </c>
      <c r="J88" s="15">
        <f t="shared" si="26"/>
        <v>50214</v>
      </c>
      <c r="K88" s="15">
        <f t="shared" si="26"/>
        <v>0</v>
      </c>
      <c r="L88" s="15">
        <f t="shared" si="26"/>
        <v>50214</v>
      </c>
      <c r="M88" s="15">
        <f t="shared" si="26"/>
        <v>50214</v>
      </c>
      <c r="N88" s="15">
        <f t="shared" si="26"/>
        <v>0</v>
      </c>
      <c r="O88" s="15">
        <f t="shared" si="26"/>
        <v>50214</v>
      </c>
      <c r="P88" s="15">
        <f t="shared" si="26"/>
        <v>0</v>
      </c>
      <c r="Q88" s="39"/>
      <c r="R88" s="56">
        <f>SUM(R85:R87)</f>
        <v>66003</v>
      </c>
    </row>
    <row r="89" spans="1:18" ht="12">
      <c r="A89" s="23"/>
      <c r="B89" s="23"/>
      <c r="C89" s="3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8"/>
      <c r="R89" s="55"/>
    </row>
    <row r="90" spans="1:18" ht="12.75">
      <c r="A90" s="19"/>
      <c r="B90" s="19"/>
      <c r="C90" s="14" t="s">
        <v>7</v>
      </c>
      <c r="D90" s="15">
        <f aca="true" t="shared" si="27" ref="D90:P90">+D88+D83+D77</f>
        <v>507417.12</v>
      </c>
      <c r="E90" s="15">
        <f t="shared" si="27"/>
        <v>815000</v>
      </c>
      <c r="F90" s="15">
        <f t="shared" si="27"/>
        <v>307582.88</v>
      </c>
      <c r="G90" s="15">
        <f t="shared" si="27"/>
        <v>1423983.1400000001</v>
      </c>
      <c r="H90" s="15">
        <f t="shared" si="27"/>
        <v>1440000</v>
      </c>
      <c r="I90" s="15">
        <f t="shared" si="27"/>
        <v>-16016.86000000003</v>
      </c>
      <c r="J90" s="15">
        <f t="shared" si="27"/>
        <v>1823720.35</v>
      </c>
      <c r="K90" s="15">
        <f t="shared" si="27"/>
        <v>2040000</v>
      </c>
      <c r="L90" s="15">
        <f t="shared" si="27"/>
        <v>-216279.64999999994</v>
      </c>
      <c r="M90" s="15">
        <f t="shared" si="27"/>
        <v>3343699.4499999997</v>
      </c>
      <c r="N90" s="15">
        <f t="shared" si="27"/>
        <v>2410000</v>
      </c>
      <c r="O90" s="15">
        <f t="shared" si="27"/>
        <v>933699.4500000001</v>
      </c>
      <c r="P90" s="15">
        <f t="shared" si="27"/>
        <v>2410000</v>
      </c>
      <c r="Q90" s="39" t="e">
        <f>M90-#REF!</f>
        <v>#REF!</v>
      </c>
      <c r="R90" s="56">
        <f>+R88+R83+R77</f>
        <v>2741258.86</v>
      </c>
    </row>
    <row r="91" spans="1:18" ht="12">
      <c r="A91" s="23"/>
      <c r="B91" s="23"/>
      <c r="C91" s="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38"/>
      <c r="R91" s="55"/>
    </row>
    <row r="92" spans="1:18" ht="12">
      <c r="A92" s="23">
        <v>4240</v>
      </c>
      <c r="B92" s="23">
        <v>4240</v>
      </c>
      <c r="C92" s="3" t="s">
        <v>86</v>
      </c>
      <c r="D92" s="22">
        <v>10859</v>
      </c>
      <c r="E92" s="22">
        <v>5000</v>
      </c>
      <c r="F92" s="22">
        <f aca="true" t="shared" si="28" ref="F92:F117">+E92-D92</f>
        <v>-5859</v>
      </c>
      <c r="G92" s="22">
        <v>14734</v>
      </c>
      <c r="H92" s="22">
        <v>10000</v>
      </c>
      <c r="I92" s="22">
        <f aca="true" t="shared" si="29" ref="I92:I117">G92-H92</f>
        <v>4734</v>
      </c>
      <c r="J92" s="22">
        <v>31851.3</v>
      </c>
      <c r="K92" s="22">
        <v>15000</v>
      </c>
      <c r="L92" s="22">
        <f aca="true" t="shared" si="30" ref="L92:L117">J92-K92</f>
        <v>16851.3</v>
      </c>
      <c r="M92" s="22">
        <v>63762.3</v>
      </c>
      <c r="N92" s="22">
        <v>20000</v>
      </c>
      <c r="O92" s="22">
        <f aca="true" t="shared" si="31" ref="O92:O117">M92-N92</f>
        <v>43762.3</v>
      </c>
      <c r="P92" s="22">
        <v>20000</v>
      </c>
      <c r="Q92" s="38" t="e">
        <f>M92-#REF!</f>
        <v>#REF!</v>
      </c>
      <c r="R92" s="55">
        <v>136446.4</v>
      </c>
    </row>
    <row r="93" spans="1:18" ht="12">
      <c r="A93" s="23">
        <v>4250</v>
      </c>
      <c r="B93" s="23">
        <v>4250</v>
      </c>
      <c r="C93" s="3" t="s">
        <v>88</v>
      </c>
      <c r="D93" s="22">
        <v>288.94</v>
      </c>
      <c r="E93" s="22">
        <v>5000</v>
      </c>
      <c r="F93" s="22">
        <f t="shared" si="28"/>
        <v>4711.06</v>
      </c>
      <c r="G93" s="22">
        <v>288.94</v>
      </c>
      <c r="H93" s="22">
        <v>10000</v>
      </c>
      <c r="I93" s="22">
        <f>G93-H93</f>
        <v>-9711.06</v>
      </c>
      <c r="J93" s="22">
        <v>288.94</v>
      </c>
      <c r="K93" s="22">
        <v>15000</v>
      </c>
      <c r="L93" s="22">
        <f>J93-K93</f>
        <v>-14711.06</v>
      </c>
      <c r="M93" s="22">
        <v>288.94</v>
      </c>
      <c r="N93" s="22">
        <v>20000</v>
      </c>
      <c r="O93" s="22">
        <f>M93-N93</f>
        <v>-19711.06</v>
      </c>
      <c r="P93" s="22">
        <v>20000</v>
      </c>
      <c r="Q93" s="38" t="e">
        <f>M93-#REF!</f>
        <v>#REF!</v>
      </c>
      <c r="R93" s="55">
        <v>40500</v>
      </c>
    </row>
    <row r="94" spans="1:18" ht="12">
      <c r="A94" s="23">
        <v>5000</v>
      </c>
      <c r="B94" s="23">
        <v>5000</v>
      </c>
      <c r="C94" s="3" t="s">
        <v>93</v>
      </c>
      <c r="D94" s="22">
        <v>1040428</v>
      </c>
      <c r="E94" s="22">
        <v>1100000</v>
      </c>
      <c r="F94" s="22">
        <f t="shared" si="28"/>
        <v>59572</v>
      </c>
      <c r="G94" s="22">
        <v>1752323</v>
      </c>
      <c r="H94" s="22">
        <v>2200000</v>
      </c>
      <c r="I94" s="22">
        <f>G94-H94</f>
        <v>-447677</v>
      </c>
      <c r="J94" s="22">
        <v>2712325</v>
      </c>
      <c r="K94" s="22">
        <v>3300000</v>
      </c>
      <c r="L94" s="22">
        <f>J94-K94</f>
        <v>-587675</v>
      </c>
      <c r="M94" s="22">
        <v>3662827</v>
      </c>
      <c r="N94" s="22">
        <v>4400000</v>
      </c>
      <c r="O94" s="22">
        <f>M94-N94</f>
        <v>-737173</v>
      </c>
      <c r="P94" s="22">
        <v>4400000</v>
      </c>
      <c r="Q94" s="38" t="e">
        <f>M94-#REF!</f>
        <v>#REF!</v>
      </c>
      <c r="R94" s="55">
        <v>4392583</v>
      </c>
    </row>
    <row r="95" spans="1:18" ht="12">
      <c r="A95" s="23">
        <v>5006</v>
      </c>
      <c r="B95" s="23">
        <v>5006</v>
      </c>
      <c r="C95" s="3" t="s">
        <v>154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>G95-H95</f>
        <v>0</v>
      </c>
      <c r="J95" s="22">
        <v>0</v>
      </c>
      <c r="K95" s="22">
        <v>0</v>
      </c>
      <c r="L95" s="22">
        <f>J95-K95</f>
        <v>0</v>
      </c>
      <c r="M95" s="22">
        <v>0</v>
      </c>
      <c r="N95" s="22">
        <v>0</v>
      </c>
      <c r="O95" s="22">
        <f>M95-N95</f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5007</v>
      </c>
      <c r="B96" s="23">
        <v>5007</v>
      </c>
      <c r="C96" s="3" t="s">
        <v>36</v>
      </c>
      <c r="D96" s="22">
        <v>160495</v>
      </c>
      <c r="E96" s="22">
        <v>225000</v>
      </c>
      <c r="F96" s="22">
        <f t="shared" si="28"/>
        <v>64505</v>
      </c>
      <c r="G96" s="22">
        <v>407164</v>
      </c>
      <c r="H96" s="22">
        <v>450000</v>
      </c>
      <c r="I96" s="22">
        <f t="shared" si="29"/>
        <v>-42836</v>
      </c>
      <c r="J96" s="22">
        <v>659575</v>
      </c>
      <c r="K96" s="22">
        <v>675000</v>
      </c>
      <c r="L96" s="22">
        <f t="shared" si="30"/>
        <v>-15425</v>
      </c>
      <c r="M96" s="22">
        <v>889619</v>
      </c>
      <c r="N96" s="22">
        <v>900000</v>
      </c>
      <c r="O96" s="22">
        <f t="shared" si="31"/>
        <v>-10381</v>
      </c>
      <c r="P96" s="22">
        <v>900000</v>
      </c>
      <c r="Q96" s="38" t="e">
        <f>M96-#REF!</f>
        <v>#REF!</v>
      </c>
      <c r="R96" s="55">
        <v>757780</v>
      </c>
    </row>
    <row r="97" spans="1:18" ht="12">
      <c r="A97" s="23">
        <v>5010</v>
      </c>
      <c r="B97" s="23">
        <v>5010</v>
      </c>
      <c r="C97" s="3" t="s">
        <v>94</v>
      </c>
      <c r="D97" s="22">
        <v>0</v>
      </c>
      <c r="E97" s="22">
        <v>0</v>
      </c>
      <c r="F97" s="22">
        <f t="shared" si="28"/>
        <v>0</v>
      </c>
      <c r="G97" s="22">
        <v>2100</v>
      </c>
      <c r="H97" s="22">
        <v>10000</v>
      </c>
      <c r="I97" s="22">
        <f t="shared" si="29"/>
        <v>-7900</v>
      </c>
      <c r="J97" s="22">
        <v>2100</v>
      </c>
      <c r="K97" s="22">
        <v>20000</v>
      </c>
      <c r="L97" s="22">
        <f t="shared" si="30"/>
        <v>-17900</v>
      </c>
      <c r="M97" s="22">
        <v>2100</v>
      </c>
      <c r="N97" s="22">
        <v>20000</v>
      </c>
      <c r="O97" s="22">
        <f t="shared" si="31"/>
        <v>-17900</v>
      </c>
      <c r="P97" s="22">
        <v>20000</v>
      </c>
      <c r="Q97" s="38" t="e">
        <f>M97-#REF!</f>
        <v>#REF!</v>
      </c>
      <c r="R97" s="55">
        <v>15610</v>
      </c>
    </row>
    <row r="98" spans="1:20" ht="12">
      <c r="A98" s="23">
        <v>5040</v>
      </c>
      <c r="B98" s="23">
        <v>5040</v>
      </c>
      <c r="C98" s="3" t="s">
        <v>26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0</v>
      </c>
      <c r="N98" s="22">
        <v>0</v>
      </c>
      <c r="O98" s="22">
        <f t="shared" si="31"/>
        <v>0</v>
      </c>
      <c r="P98" s="22">
        <v>0</v>
      </c>
      <c r="Q98" s="38" t="e">
        <f>M98-#REF!</f>
        <v>#REF!</v>
      </c>
      <c r="R98" s="55">
        <v>0</v>
      </c>
      <c r="T98" s="24"/>
    </row>
    <row r="99" spans="1:20" ht="12">
      <c r="A99" s="23">
        <v>5050</v>
      </c>
      <c r="B99" s="23">
        <v>5050</v>
      </c>
      <c r="C99" s="3" t="s">
        <v>173</v>
      </c>
      <c r="D99" s="22">
        <v>0</v>
      </c>
      <c r="E99" s="22">
        <v>0</v>
      </c>
      <c r="F99" s="22">
        <f>+E99-D99</f>
        <v>0</v>
      </c>
      <c r="G99" s="22">
        <v>-225000</v>
      </c>
      <c r="H99" s="22">
        <v>0</v>
      </c>
      <c r="I99" s="22">
        <f>G99-H99</f>
        <v>-225000</v>
      </c>
      <c r="J99" s="22">
        <v>0</v>
      </c>
      <c r="K99" s="22">
        <v>0</v>
      </c>
      <c r="L99" s="22">
        <f>J99-K99</f>
        <v>0</v>
      </c>
      <c r="M99" s="22">
        <v>0</v>
      </c>
      <c r="N99" s="22">
        <v>0</v>
      </c>
      <c r="O99" s="22">
        <f>M99-N99</f>
        <v>0</v>
      </c>
      <c r="P99" s="22">
        <v>0</v>
      </c>
      <c r="Q99" s="38" t="e">
        <f>M99-#REF!</f>
        <v>#REF!</v>
      </c>
      <c r="R99" s="55">
        <v>-450000</v>
      </c>
      <c r="T99" s="24"/>
    </row>
    <row r="100" spans="1:20" ht="12">
      <c r="A100" s="23">
        <v>5090</v>
      </c>
      <c r="B100" s="23">
        <v>5090</v>
      </c>
      <c r="C100" s="3" t="s">
        <v>95</v>
      </c>
      <c r="D100" s="22">
        <v>0</v>
      </c>
      <c r="E100" s="22">
        <v>0</v>
      </c>
      <c r="F100" s="22">
        <f t="shared" si="28"/>
        <v>0</v>
      </c>
      <c r="G100" s="22">
        <v>0</v>
      </c>
      <c r="H100" s="22">
        <v>0</v>
      </c>
      <c r="I100" s="22">
        <f t="shared" si="29"/>
        <v>0</v>
      </c>
      <c r="J100" s="22">
        <v>0</v>
      </c>
      <c r="K100" s="22">
        <v>0</v>
      </c>
      <c r="L100" s="22">
        <f t="shared" si="30"/>
        <v>0</v>
      </c>
      <c r="M100" s="22">
        <v>-24909</v>
      </c>
      <c r="N100" s="22">
        <v>0</v>
      </c>
      <c r="O100" s="22">
        <f t="shared" si="31"/>
        <v>-24909</v>
      </c>
      <c r="P100" s="22">
        <v>0</v>
      </c>
      <c r="Q100" s="38" t="e">
        <f>M100-#REF!</f>
        <v>#REF!</v>
      </c>
      <c r="R100" s="55">
        <v>57256</v>
      </c>
      <c r="T100" s="24"/>
    </row>
    <row r="101" spans="1:20" ht="12">
      <c r="A101" s="23">
        <v>5100</v>
      </c>
      <c r="B101" s="23">
        <v>5100</v>
      </c>
      <c r="C101" s="3" t="s">
        <v>31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 t="e">
        <f>M101-#REF!</f>
        <v>#REF!</v>
      </c>
      <c r="R101" s="55">
        <v>0</v>
      </c>
      <c r="T101" s="24"/>
    </row>
    <row r="102" spans="1:20" ht="12">
      <c r="A102" s="23">
        <v>5180</v>
      </c>
      <c r="B102" s="23">
        <v>5180</v>
      </c>
      <c r="C102" s="3" t="s">
        <v>96</v>
      </c>
      <c r="D102" s="22">
        <v>125596.56</v>
      </c>
      <c r="E102" s="22">
        <v>125000</v>
      </c>
      <c r="F102" s="22">
        <f t="shared" si="28"/>
        <v>-596.5599999999977</v>
      </c>
      <c r="G102" s="22">
        <v>211683.68</v>
      </c>
      <c r="H102" s="22">
        <v>250000</v>
      </c>
      <c r="I102" s="22">
        <f t="shared" si="29"/>
        <v>-38316.32000000001</v>
      </c>
      <c r="J102" s="22">
        <v>327792.42</v>
      </c>
      <c r="K102" s="22">
        <v>375000</v>
      </c>
      <c r="L102" s="22">
        <f t="shared" si="30"/>
        <v>-47207.580000000016</v>
      </c>
      <c r="M102" s="22">
        <v>443416.66</v>
      </c>
      <c r="N102" s="22">
        <v>500000</v>
      </c>
      <c r="O102" s="22">
        <f t="shared" si="31"/>
        <v>-56583.340000000026</v>
      </c>
      <c r="P102" s="22">
        <v>500000</v>
      </c>
      <c r="Q102" s="38" t="e">
        <f>M102-#REF!</f>
        <v>#REF!</v>
      </c>
      <c r="R102" s="55">
        <v>532281.77</v>
      </c>
      <c r="T102" s="24"/>
    </row>
    <row r="103" spans="1:20" ht="12">
      <c r="A103" s="23">
        <v>5182</v>
      </c>
      <c r="B103" s="23">
        <v>5182</v>
      </c>
      <c r="C103" s="3" t="s">
        <v>97</v>
      </c>
      <c r="D103" s="22">
        <v>17709.11</v>
      </c>
      <c r="E103" s="22">
        <v>20000</v>
      </c>
      <c r="F103" s="22">
        <f t="shared" si="28"/>
        <v>2290.8899999999994</v>
      </c>
      <c r="G103" s="22">
        <v>29847.39</v>
      </c>
      <c r="H103" s="22">
        <v>40000</v>
      </c>
      <c r="I103" s="22">
        <f t="shared" si="29"/>
        <v>-10152.61</v>
      </c>
      <c r="J103" s="22">
        <v>46218.72</v>
      </c>
      <c r="K103" s="22">
        <v>60000</v>
      </c>
      <c r="L103" s="22">
        <f t="shared" si="30"/>
        <v>-13781.279999999999</v>
      </c>
      <c r="M103" s="22">
        <v>62521.74</v>
      </c>
      <c r="N103" s="22">
        <v>80000</v>
      </c>
      <c r="O103" s="22">
        <f t="shared" si="31"/>
        <v>-17478.260000000002</v>
      </c>
      <c r="P103" s="22">
        <v>80000</v>
      </c>
      <c r="Q103" s="38" t="e">
        <f>M103-#REF!</f>
        <v>#REF!</v>
      </c>
      <c r="R103" s="55">
        <v>75051.75</v>
      </c>
      <c r="T103" s="24"/>
    </row>
    <row r="104" spans="1:20" ht="12">
      <c r="A104" s="23">
        <v>5210</v>
      </c>
      <c r="B104" s="23">
        <v>5210</v>
      </c>
      <c r="C104" s="3" t="s">
        <v>98</v>
      </c>
      <c r="D104" s="22">
        <v>1098</v>
      </c>
      <c r="E104" s="22">
        <v>1000</v>
      </c>
      <c r="F104" s="22">
        <f t="shared" si="28"/>
        <v>-98</v>
      </c>
      <c r="G104" s="22">
        <v>2196</v>
      </c>
      <c r="H104" s="22">
        <v>2000</v>
      </c>
      <c r="I104" s="22">
        <f t="shared" si="29"/>
        <v>196</v>
      </c>
      <c r="J104" s="22">
        <v>3294</v>
      </c>
      <c r="K104" s="22">
        <v>4000</v>
      </c>
      <c r="L104" s="22">
        <f t="shared" si="30"/>
        <v>-706</v>
      </c>
      <c r="M104" s="22">
        <v>4392</v>
      </c>
      <c r="N104" s="22">
        <v>5000</v>
      </c>
      <c r="O104" s="22">
        <f t="shared" si="31"/>
        <v>-608</v>
      </c>
      <c r="P104" s="22">
        <v>5000</v>
      </c>
      <c r="Q104" s="38" t="e">
        <f>M104-#REF!</f>
        <v>#REF!</v>
      </c>
      <c r="R104" s="55">
        <v>4392</v>
      </c>
      <c r="T104" s="24"/>
    </row>
    <row r="105" spans="1:20" ht="12">
      <c r="A105" s="23">
        <v>5230</v>
      </c>
      <c r="B105" s="23">
        <v>5230</v>
      </c>
      <c r="C105" s="3" t="s">
        <v>32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  <c r="T105" s="24"/>
    </row>
    <row r="106" spans="1:20" ht="12">
      <c r="A106" s="23">
        <v>5231</v>
      </c>
      <c r="B106" s="23">
        <v>5231</v>
      </c>
      <c r="C106" s="3" t="s">
        <v>33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  <c r="T106" s="24"/>
    </row>
    <row r="107" spans="1:20" ht="12">
      <c r="A107" s="23">
        <v>5250</v>
      </c>
      <c r="B107" s="23">
        <v>5250</v>
      </c>
      <c r="C107" s="3" t="s">
        <v>99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  <c r="T107" s="24"/>
    </row>
    <row r="108" spans="1:20" ht="12">
      <c r="A108" s="23">
        <v>5290</v>
      </c>
      <c r="B108" s="23">
        <v>5290</v>
      </c>
      <c r="C108" s="3" t="s">
        <v>100</v>
      </c>
      <c r="D108" s="22">
        <v>-1098</v>
      </c>
      <c r="E108" s="22">
        <v>0</v>
      </c>
      <c r="F108" s="22">
        <f t="shared" si="28"/>
        <v>1098</v>
      </c>
      <c r="G108" s="22">
        <v>-2196</v>
      </c>
      <c r="H108" s="22">
        <v>0</v>
      </c>
      <c r="I108" s="22">
        <f t="shared" si="29"/>
        <v>-2196</v>
      </c>
      <c r="J108" s="22">
        <v>-3294</v>
      </c>
      <c r="K108" s="22">
        <v>0</v>
      </c>
      <c r="L108" s="22">
        <f t="shared" si="30"/>
        <v>-3294</v>
      </c>
      <c r="M108" s="22">
        <v>-4392</v>
      </c>
      <c r="N108" s="22">
        <v>0</v>
      </c>
      <c r="O108" s="22">
        <f t="shared" si="31"/>
        <v>-4392</v>
      </c>
      <c r="P108" s="22">
        <v>0</v>
      </c>
      <c r="Q108" s="38" t="e">
        <f>M108-#REF!</f>
        <v>#REF!</v>
      </c>
      <c r="R108" s="55">
        <v>-4392</v>
      </c>
      <c r="T108" s="24"/>
    </row>
    <row r="109" spans="1:20" ht="12">
      <c r="A109" s="23">
        <v>5330</v>
      </c>
      <c r="B109" s="23">
        <v>5330</v>
      </c>
      <c r="C109" s="3" t="s">
        <v>101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  <c r="T109" s="24"/>
    </row>
    <row r="110" spans="1:20" ht="12">
      <c r="A110" s="23">
        <v>5400</v>
      </c>
      <c r="B110" s="23">
        <v>5400</v>
      </c>
      <c r="C110" s="3" t="s">
        <v>102</v>
      </c>
      <c r="D110" s="22">
        <v>169484.97</v>
      </c>
      <c r="E110" s="22">
        <v>175000</v>
      </c>
      <c r="F110" s="22">
        <f t="shared" si="28"/>
        <v>5515.029999999999</v>
      </c>
      <c r="G110" s="22">
        <v>304670.82</v>
      </c>
      <c r="H110" s="22">
        <v>350000</v>
      </c>
      <c r="I110" s="22">
        <f t="shared" si="29"/>
        <v>-45329.17999999999</v>
      </c>
      <c r="J110" s="22">
        <v>475775.87</v>
      </c>
      <c r="K110" s="22">
        <v>525000</v>
      </c>
      <c r="L110" s="22">
        <f t="shared" si="30"/>
        <v>-49224.130000000005</v>
      </c>
      <c r="M110" s="22">
        <v>642387.67</v>
      </c>
      <c r="N110" s="22">
        <v>700000</v>
      </c>
      <c r="O110" s="22">
        <f t="shared" si="31"/>
        <v>-57612.32999999996</v>
      </c>
      <c r="P110" s="22">
        <v>700000</v>
      </c>
      <c r="Q110" s="38" t="e">
        <f>M110-#REF!</f>
        <v>#REF!</v>
      </c>
      <c r="R110" s="55">
        <v>724335.01</v>
      </c>
      <c r="T110" s="24"/>
    </row>
    <row r="111" spans="1:20" ht="12">
      <c r="A111" s="23">
        <v>5401</v>
      </c>
      <c r="B111" s="23">
        <v>5401</v>
      </c>
      <c r="C111" s="3" t="s">
        <v>180</v>
      </c>
      <c r="D111" s="22">
        <v>0</v>
      </c>
      <c r="E111" s="22">
        <v>0</v>
      </c>
      <c r="F111" s="22">
        <f>+E111-D111</f>
        <v>0</v>
      </c>
      <c r="G111" s="22">
        <v>0</v>
      </c>
      <c r="H111" s="22">
        <v>0</v>
      </c>
      <c r="I111" s="22">
        <f>G111-H111</f>
        <v>0</v>
      </c>
      <c r="J111" s="22">
        <v>0</v>
      </c>
      <c r="K111" s="22">
        <v>0</v>
      </c>
      <c r="L111" s="22">
        <f>J111-K111</f>
        <v>0</v>
      </c>
      <c r="M111" s="22">
        <v>0</v>
      </c>
      <c r="N111" s="22">
        <v>0</v>
      </c>
      <c r="O111" s="22">
        <f>M111-N111</f>
        <v>0</v>
      </c>
      <c r="P111" s="22">
        <v>0</v>
      </c>
      <c r="Q111" s="38" t="e">
        <f>M111-#REF!</f>
        <v>#REF!</v>
      </c>
      <c r="R111" s="55">
        <v>0</v>
      </c>
      <c r="T111" s="24"/>
    </row>
    <row r="112" spans="1:20" ht="12">
      <c r="A112" s="23">
        <v>5425</v>
      </c>
      <c r="B112" s="23">
        <v>5425</v>
      </c>
      <c r="C112" s="3" t="s">
        <v>103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 t="shared" si="29"/>
        <v>0</v>
      </c>
      <c r="J112" s="22">
        <v>0</v>
      </c>
      <c r="K112" s="22">
        <v>0</v>
      </c>
      <c r="L112" s="22">
        <f t="shared" si="30"/>
        <v>0</v>
      </c>
      <c r="M112" s="22">
        <v>88204.39</v>
      </c>
      <c r="N112" s="22">
        <v>130000</v>
      </c>
      <c r="O112" s="22">
        <f t="shared" si="31"/>
        <v>-41795.61</v>
      </c>
      <c r="P112" s="22">
        <v>130000</v>
      </c>
      <c r="Q112" s="38" t="e">
        <f>M112-#REF!</f>
        <v>#REF!</v>
      </c>
      <c r="R112" s="55">
        <v>0</v>
      </c>
      <c r="T112" s="24"/>
    </row>
    <row r="113" spans="1:20" ht="12">
      <c r="A113" s="23">
        <v>5800</v>
      </c>
      <c r="B113" s="23">
        <v>5800</v>
      </c>
      <c r="C113" s="3" t="s">
        <v>34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0</v>
      </c>
      <c r="N113" s="22">
        <v>0</v>
      </c>
      <c r="O113" s="22">
        <f t="shared" si="31"/>
        <v>0</v>
      </c>
      <c r="P113" s="22">
        <v>0</v>
      </c>
      <c r="Q113" s="38" t="e">
        <f>M113-#REF!</f>
        <v>#REF!</v>
      </c>
      <c r="R113" s="55">
        <v>0</v>
      </c>
      <c r="T113" s="24"/>
    </row>
    <row r="114" spans="1:20" ht="12">
      <c r="A114" s="23">
        <v>5910</v>
      </c>
      <c r="B114" s="23">
        <v>5910</v>
      </c>
      <c r="C114" s="36" t="s">
        <v>168</v>
      </c>
      <c r="D114" s="22">
        <v>-2580</v>
      </c>
      <c r="E114" s="22">
        <v>2500</v>
      </c>
      <c r="F114" s="22">
        <f>+E114-D114</f>
        <v>5080</v>
      </c>
      <c r="G114" s="22">
        <v>-4640</v>
      </c>
      <c r="H114" s="22">
        <v>5000</v>
      </c>
      <c r="I114" s="22">
        <f>G114-H114</f>
        <v>-9640</v>
      </c>
      <c r="J114" s="22">
        <v>-6209.69</v>
      </c>
      <c r="K114" s="22">
        <v>7500</v>
      </c>
      <c r="L114" s="22">
        <f>J114-K114</f>
        <v>-13709.689999999999</v>
      </c>
      <c r="M114" s="22">
        <v>290.31</v>
      </c>
      <c r="N114" s="22">
        <v>10000</v>
      </c>
      <c r="O114" s="22">
        <f>M114-N114</f>
        <v>-9709.69</v>
      </c>
      <c r="P114" s="22">
        <v>10000</v>
      </c>
      <c r="Q114" s="38" t="e">
        <f>M114-#REF!</f>
        <v>#REF!</v>
      </c>
      <c r="R114" s="55">
        <v>-1685.53</v>
      </c>
      <c r="T114" s="24"/>
    </row>
    <row r="115" spans="1:20" ht="12">
      <c r="A115" s="23">
        <v>5950</v>
      </c>
      <c r="B115" s="23">
        <v>5950</v>
      </c>
      <c r="C115" s="36" t="s">
        <v>104</v>
      </c>
      <c r="D115" s="22">
        <v>0</v>
      </c>
      <c r="E115" s="22">
        <v>5000</v>
      </c>
      <c r="F115" s="22">
        <f t="shared" si="28"/>
        <v>5000</v>
      </c>
      <c r="G115" s="22">
        <v>0</v>
      </c>
      <c r="H115" s="22">
        <v>10000</v>
      </c>
      <c r="I115" s="22">
        <f t="shared" si="29"/>
        <v>-10000</v>
      </c>
      <c r="J115" s="22">
        <v>0</v>
      </c>
      <c r="K115" s="22">
        <v>15000</v>
      </c>
      <c r="L115" s="22">
        <f t="shared" si="30"/>
        <v>-15000</v>
      </c>
      <c r="M115" s="22">
        <v>0</v>
      </c>
      <c r="N115" s="22">
        <v>15000</v>
      </c>
      <c r="O115" s="22">
        <f t="shared" si="31"/>
        <v>-15000</v>
      </c>
      <c r="P115" s="22">
        <v>15000</v>
      </c>
      <c r="Q115" s="38" t="e">
        <f>M115-#REF!</f>
        <v>#REF!</v>
      </c>
      <c r="R115" s="55">
        <v>0</v>
      </c>
      <c r="T115" s="24"/>
    </row>
    <row r="116" spans="1:20" ht="12">
      <c r="A116" s="23">
        <v>5990</v>
      </c>
      <c r="B116" s="23">
        <v>5990</v>
      </c>
      <c r="C116" s="3" t="s">
        <v>105</v>
      </c>
      <c r="D116" s="22">
        <v>0</v>
      </c>
      <c r="E116" s="22">
        <v>0</v>
      </c>
      <c r="F116" s="22">
        <f t="shared" si="28"/>
        <v>0</v>
      </c>
      <c r="G116" s="22">
        <v>0</v>
      </c>
      <c r="H116" s="22">
        <v>0</v>
      </c>
      <c r="I116" s="22">
        <f>G116-H116</f>
        <v>0</v>
      </c>
      <c r="J116" s="22">
        <v>0</v>
      </c>
      <c r="K116" s="22">
        <v>0</v>
      </c>
      <c r="L116" s="22">
        <f>J116-K116</f>
        <v>0</v>
      </c>
      <c r="M116" s="22">
        <v>0</v>
      </c>
      <c r="N116" s="22">
        <v>0</v>
      </c>
      <c r="O116" s="22">
        <f>M116-N116</f>
        <v>0</v>
      </c>
      <c r="P116" s="22">
        <v>0</v>
      </c>
      <c r="Q116" s="38" t="e">
        <f>M116-#REF!</f>
        <v>#REF!</v>
      </c>
      <c r="R116" s="55">
        <v>0</v>
      </c>
      <c r="T116" s="24"/>
    </row>
    <row r="117" spans="1:20" ht="12">
      <c r="A117" s="23">
        <v>7100</v>
      </c>
      <c r="B117" s="23">
        <v>7100</v>
      </c>
      <c r="C117" s="3" t="s">
        <v>127</v>
      </c>
      <c r="D117" s="22">
        <v>21964</v>
      </c>
      <c r="E117" s="22">
        <v>10000</v>
      </c>
      <c r="F117" s="22">
        <f t="shared" si="28"/>
        <v>-11964</v>
      </c>
      <c r="G117" s="22">
        <v>21964</v>
      </c>
      <c r="H117" s="22">
        <v>20000</v>
      </c>
      <c r="I117" s="22">
        <f t="shared" si="29"/>
        <v>1964</v>
      </c>
      <c r="J117" s="22">
        <v>21964</v>
      </c>
      <c r="K117" s="22">
        <v>30000</v>
      </c>
      <c r="L117" s="22">
        <f t="shared" si="30"/>
        <v>-8036</v>
      </c>
      <c r="M117" s="22">
        <v>21964</v>
      </c>
      <c r="N117" s="22">
        <v>30000</v>
      </c>
      <c r="O117" s="22">
        <f t="shared" si="31"/>
        <v>-8036</v>
      </c>
      <c r="P117" s="22">
        <v>30000</v>
      </c>
      <c r="Q117" s="38" t="e">
        <f>M117-#REF!</f>
        <v>#REF!</v>
      </c>
      <c r="R117" s="55">
        <v>140193.36</v>
      </c>
      <c r="T117" s="24"/>
    </row>
    <row r="118" spans="1:20" ht="12.75">
      <c r="A118" s="19"/>
      <c r="B118" s="19"/>
      <c r="C118" s="14" t="s">
        <v>8</v>
      </c>
      <c r="D118" s="15">
        <f>SUM(D92:D117)</f>
        <v>1544245.58</v>
      </c>
      <c r="E118" s="15">
        <f aca="true" t="shared" si="32" ref="E118:P118">SUM(E92:E117)</f>
        <v>1673500</v>
      </c>
      <c r="F118" s="15">
        <f t="shared" si="32"/>
        <v>129254.41999999998</v>
      </c>
      <c r="G118" s="15">
        <f t="shared" si="32"/>
        <v>2515135.83</v>
      </c>
      <c r="H118" s="15">
        <f t="shared" si="32"/>
        <v>3357000</v>
      </c>
      <c r="I118" s="15">
        <f t="shared" si="32"/>
        <v>-841864.1700000002</v>
      </c>
      <c r="J118" s="15">
        <f t="shared" si="32"/>
        <v>4271681.56</v>
      </c>
      <c r="K118" s="15">
        <f t="shared" si="32"/>
        <v>5041500</v>
      </c>
      <c r="L118" s="15">
        <f t="shared" si="32"/>
        <v>-769818.4400000001</v>
      </c>
      <c r="M118" s="15">
        <f t="shared" si="32"/>
        <v>5852473.01</v>
      </c>
      <c r="N118" s="15">
        <f t="shared" si="32"/>
        <v>6830000</v>
      </c>
      <c r="O118" s="15">
        <f t="shared" si="32"/>
        <v>-977526.99</v>
      </c>
      <c r="P118" s="15">
        <f t="shared" si="32"/>
        <v>6830000</v>
      </c>
      <c r="Q118" s="39" t="e">
        <f>M118-#REF!</f>
        <v>#REF!</v>
      </c>
      <c r="R118" s="56">
        <f>SUM(R92:R117)</f>
        <v>6420351.76</v>
      </c>
      <c r="T118" s="24"/>
    </row>
    <row r="119" spans="1:20" ht="12">
      <c r="A119" s="23"/>
      <c r="B119" s="23"/>
      <c r="C119" s="3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38"/>
      <c r="R119" s="55"/>
      <c r="T119" s="24"/>
    </row>
    <row r="120" spans="1:20" ht="12">
      <c r="A120" s="23">
        <v>4120</v>
      </c>
      <c r="B120" s="23">
        <v>4120</v>
      </c>
      <c r="C120" s="3" t="s">
        <v>84</v>
      </c>
      <c r="D120" s="22">
        <v>0</v>
      </c>
      <c r="E120" s="22">
        <v>0</v>
      </c>
      <c r="F120" s="22">
        <f aca="true" t="shared" si="33" ref="F120:F157">+E120-D120</f>
        <v>0</v>
      </c>
      <c r="G120" s="22">
        <v>0</v>
      </c>
      <c r="H120" s="22">
        <v>5000</v>
      </c>
      <c r="I120" s="22">
        <f aca="true" t="shared" si="34" ref="I120:I157">G120-H120</f>
        <v>-5000</v>
      </c>
      <c r="J120" s="22">
        <v>0</v>
      </c>
      <c r="K120" s="22">
        <v>5000</v>
      </c>
      <c r="L120" s="22">
        <f aca="true" t="shared" si="35" ref="L120:L157">J120-K120</f>
        <v>-5000</v>
      </c>
      <c r="M120" s="22">
        <v>0</v>
      </c>
      <c r="N120" s="22">
        <v>5000</v>
      </c>
      <c r="O120" s="22">
        <f aca="true" t="shared" si="36" ref="O120:O157">M120-N120</f>
        <v>-5000</v>
      </c>
      <c r="P120" s="22">
        <v>5000</v>
      </c>
      <c r="Q120" s="38" t="e">
        <f>M120-#REF!</f>
        <v>#REF!</v>
      </c>
      <c r="R120" s="55">
        <v>12661.88</v>
      </c>
      <c r="T120" s="24"/>
    </row>
    <row r="121" spans="1:18" ht="12">
      <c r="A121" s="23">
        <v>6320</v>
      </c>
      <c r="B121" s="23">
        <v>6320</v>
      </c>
      <c r="C121" s="3" t="s">
        <v>106</v>
      </c>
      <c r="D121" s="22">
        <v>0</v>
      </c>
      <c r="E121" s="22">
        <v>10000</v>
      </c>
      <c r="F121" s="22">
        <f t="shared" si="33"/>
        <v>10000</v>
      </c>
      <c r="G121" s="22">
        <v>0</v>
      </c>
      <c r="H121" s="22">
        <v>20000</v>
      </c>
      <c r="I121" s="22">
        <f>G121-H121</f>
        <v>-20000</v>
      </c>
      <c r="J121" s="22">
        <v>0</v>
      </c>
      <c r="K121" s="22">
        <v>40000</v>
      </c>
      <c r="L121" s="22">
        <f>J121-K121</f>
        <v>-40000</v>
      </c>
      <c r="M121" s="22">
        <v>0</v>
      </c>
      <c r="N121" s="22">
        <v>50000</v>
      </c>
      <c r="O121" s="22">
        <f>M121-N121</f>
        <v>-50000</v>
      </c>
      <c r="P121" s="22">
        <v>50000</v>
      </c>
      <c r="Q121" s="38" t="e">
        <f>M121-#REF!</f>
        <v>#REF!</v>
      </c>
      <c r="R121" s="55">
        <v>0</v>
      </c>
    </row>
    <row r="122" spans="1:18" ht="12">
      <c r="A122" s="23">
        <v>6340</v>
      </c>
      <c r="B122" s="23">
        <v>6340</v>
      </c>
      <c r="C122" s="3" t="s">
        <v>107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 t="shared" si="34"/>
        <v>0</v>
      </c>
      <c r="J122" s="22">
        <v>0</v>
      </c>
      <c r="K122" s="22">
        <v>0</v>
      </c>
      <c r="L122" s="22">
        <f t="shared" si="35"/>
        <v>0</v>
      </c>
      <c r="M122" s="22">
        <v>0</v>
      </c>
      <c r="N122" s="22">
        <v>0</v>
      </c>
      <c r="O122" s="22">
        <f t="shared" si="36"/>
        <v>0</v>
      </c>
      <c r="P122" s="22">
        <v>0</v>
      </c>
      <c r="Q122" s="38" t="e">
        <f>M122-#REF!</f>
        <v>#REF!</v>
      </c>
      <c r="R122" s="55">
        <v>0</v>
      </c>
    </row>
    <row r="123" spans="1:18" ht="12">
      <c r="A123" s="23">
        <v>6360</v>
      </c>
      <c r="B123" s="23">
        <v>6360</v>
      </c>
      <c r="C123" s="3" t="s">
        <v>174</v>
      </c>
      <c r="D123" s="22">
        <v>0</v>
      </c>
      <c r="E123" s="22">
        <v>0</v>
      </c>
      <c r="F123" s="22">
        <f>+E123-D123</f>
        <v>0</v>
      </c>
      <c r="G123" s="22">
        <v>0</v>
      </c>
      <c r="H123" s="22">
        <v>0</v>
      </c>
      <c r="I123" s="22">
        <f>G123-H123</f>
        <v>0</v>
      </c>
      <c r="J123" s="22">
        <v>0</v>
      </c>
      <c r="K123" s="22">
        <v>0</v>
      </c>
      <c r="L123" s="22">
        <f>J123-K123</f>
        <v>0</v>
      </c>
      <c r="M123" s="22">
        <v>0</v>
      </c>
      <c r="N123" s="22">
        <v>0</v>
      </c>
      <c r="O123" s="22">
        <f>M123-N123</f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6420</v>
      </c>
      <c r="B124" s="23">
        <v>6420</v>
      </c>
      <c r="C124" s="3" t="s">
        <v>108</v>
      </c>
      <c r="D124" s="22">
        <v>236.25</v>
      </c>
      <c r="E124" s="22">
        <v>0</v>
      </c>
      <c r="F124" s="22">
        <f t="shared" si="33"/>
        <v>-236.25</v>
      </c>
      <c r="G124" s="22">
        <v>945</v>
      </c>
      <c r="H124" s="22">
        <v>0</v>
      </c>
      <c r="I124" s="22">
        <f t="shared" si="34"/>
        <v>945</v>
      </c>
      <c r="J124" s="22">
        <v>1653.75</v>
      </c>
      <c r="K124" s="22">
        <v>0</v>
      </c>
      <c r="L124" s="22">
        <f t="shared" si="35"/>
        <v>1653.75</v>
      </c>
      <c r="M124" s="22">
        <v>2362.5</v>
      </c>
      <c r="N124" s="22">
        <v>0</v>
      </c>
      <c r="O124" s="22">
        <f t="shared" si="36"/>
        <v>2362.5</v>
      </c>
      <c r="P124" s="22">
        <v>0</v>
      </c>
      <c r="Q124" s="38" t="e">
        <f>M124-#REF!</f>
        <v>#REF!</v>
      </c>
      <c r="R124" s="55">
        <v>9708.89</v>
      </c>
    </row>
    <row r="125" spans="1:18" ht="12">
      <c r="A125" s="23">
        <v>6500</v>
      </c>
      <c r="B125" s="23">
        <v>6500</v>
      </c>
      <c r="C125" s="3" t="s">
        <v>109</v>
      </c>
      <c r="D125" s="22">
        <v>28121</v>
      </c>
      <c r="E125" s="22">
        <v>50000</v>
      </c>
      <c r="F125" s="22">
        <f t="shared" si="33"/>
        <v>21879</v>
      </c>
      <c r="G125" s="22">
        <v>41570.35</v>
      </c>
      <c r="H125" s="22">
        <v>50000</v>
      </c>
      <c r="I125" s="22">
        <f t="shared" si="34"/>
        <v>-8429.650000000001</v>
      </c>
      <c r="J125" s="22">
        <v>130683.35</v>
      </c>
      <c r="K125" s="22">
        <v>75000</v>
      </c>
      <c r="L125" s="22">
        <f t="shared" si="35"/>
        <v>55683.350000000006</v>
      </c>
      <c r="M125" s="22">
        <v>130683.35</v>
      </c>
      <c r="N125" s="22">
        <v>100000</v>
      </c>
      <c r="O125" s="22">
        <f t="shared" si="36"/>
        <v>30683.350000000006</v>
      </c>
      <c r="P125" s="22">
        <v>100000</v>
      </c>
      <c r="Q125" s="38" t="e">
        <f>M125-#REF!</f>
        <v>#REF!</v>
      </c>
      <c r="R125" s="55">
        <v>91743.17</v>
      </c>
    </row>
    <row r="126" spans="1:18" ht="12">
      <c r="A126" s="23">
        <v>6600</v>
      </c>
      <c r="B126" s="23">
        <v>6600</v>
      </c>
      <c r="C126" s="3" t="s">
        <v>112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 t="shared" si="34"/>
        <v>0</v>
      </c>
      <c r="J126" s="22">
        <v>0</v>
      </c>
      <c r="K126" s="22">
        <v>0</v>
      </c>
      <c r="L126" s="22">
        <f t="shared" si="35"/>
        <v>0</v>
      </c>
      <c r="M126" s="22">
        <v>0</v>
      </c>
      <c r="N126" s="22">
        <v>0</v>
      </c>
      <c r="O126" s="22">
        <f t="shared" si="36"/>
        <v>0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6620</v>
      </c>
      <c r="B127" s="23">
        <v>6620</v>
      </c>
      <c r="C127" s="3" t="s">
        <v>113</v>
      </c>
      <c r="D127" s="22">
        <v>0</v>
      </c>
      <c r="E127" s="22">
        <v>50000</v>
      </c>
      <c r="F127" s="22">
        <f t="shared" si="33"/>
        <v>50000</v>
      </c>
      <c r="G127" s="22">
        <v>0</v>
      </c>
      <c r="H127" s="22">
        <v>50000</v>
      </c>
      <c r="I127" s="22">
        <f t="shared" si="34"/>
        <v>-50000</v>
      </c>
      <c r="J127" s="22">
        <v>0</v>
      </c>
      <c r="K127" s="22">
        <v>75000</v>
      </c>
      <c r="L127" s="22">
        <f t="shared" si="35"/>
        <v>-75000</v>
      </c>
      <c r="M127" s="22">
        <v>0</v>
      </c>
      <c r="N127" s="22">
        <v>100000</v>
      </c>
      <c r="O127" s="22">
        <f t="shared" si="36"/>
        <v>-100000</v>
      </c>
      <c r="P127" s="22">
        <v>100000</v>
      </c>
      <c r="Q127" s="38" t="e">
        <f>M127-#REF!</f>
        <v>#REF!</v>
      </c>
      <c r="R127" s="55">
        <v>10176.26</v>
      </c>
    </row>
    <row r="128" spans="1:18" ht="12">
      <c r="A128" s="23">
        <v>6625</v>
      </c>
      <c r="B128" s="23">
        <v>6625</v>
      </c>
      <c r="C128" s="3" t="s">
        <v>114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1085.9</v>
      </c>
      <c r="K128" s="22">
        <v>0</v>
      </c>
      <c r="L128" s="22">
        <f t="shared" si="35"/>
        <v>1085.9</v>
      </c>
      <c r="M128" s="22">
        <v>1085.9</v>
      </c>
      <c r="N128" s="22">
        <v>0</v>
      </c>
      <c r="O128" s="22">
        <f t="shared" si="36"/>
        <v>1085.9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6630</v>
      </c>
      <c r="B129" s="23">
        <v>6630</v>
      </c>
      <c r="C129" s="3" t="s">
        <v>115</v>
      </c>
      <c r="D129" s="22">
        <v>485251.13</v>
      </c>
      <c r="E129" s="22">
        <v>400000</v>
      </c>
      <c r="F129" s="22">
        <f t="shared" si="33"/>
        <v>-85251.13</v>
      </c>
      <c r="G129" s="22">
        <v>727271.66</v>
      </c>
      <c r="H129" s="22">
        <v>600000</v>
      </c>
      <c r="I129" s="22">
        <f t="shared" si="34"/>
        <v>127271.66000000003</v>
      </c>
      <c r="J129" s="22">
        <v>964190.8</v>
      </c>
      <c r="K129" s="22">
        <v>800000</v>
      </c>
      <c r="L129" s="22">
        <f t="shared" si="35"/>
        <v>164190.80000000005</v>
      </c>
      <c r="M129" s="22">
        <v>1351056.8</v>
      </c>
      <c r="N129" s="22">
        <v>1000000</v>
      </c>
      <c r="O129" s="22">
        <f t="shared" si="36"/>
        <v>351056.80000000005</v>
      </c>
      <c r="P129" s="22">
        <v>1000000</v>
      </c>
      <c r="Q129" s="38" t="e">
        <f>M129-#REF!</f>
        <v>#REF!</v>
      </c>
      <c r="R129" s="55">
        <v>1300424.13</v>
      </c>
    </row>
    <row r="130" spans="1:18" ht="12">
      <c r="A130" s="23">
        <v>6700</v>
      </c>
      <c r="B130" s="23">
        <v>6700</v>
      </c>
      <c r="C130" s="3" t="s">
        <v>116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6710</v>
      </c>
      <c r="B131" s="23">
        <v>6710</v>
      </c>
      <c r="C131" s="3" t="s">
        <v>117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0</v>
      </c>
      <c r="N131" s="22">
        <v>0</v>
      </c>
      <c r="O131" s="22">
        <f t="shared" si="36"/>
        <v>0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6790</v>
      </c>
      <c r="B132" s="23">
        <v>6790</v>
      </c>
      <c r="C132" s="3" t="s">
        <v>118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6800</v>
      </c>
      <c r="B133" s="23">
        <v>6800</v>
      </c>
      <c r="C133" s="3" t="s">
        <v>119</v>
      </c>
      <c r="D133" s="22">
        <v>89.9</v>
      </c>
      <c r="E133" s="22">
        <v>0</v>
      </c>
      <c r="F133" s="22">
        <f t="shared" si="33"/>
        <v>-89.9</v>
      </c>
      <c r="G133" s="22">
        <v>89.9</v>
      </c>
      <c r="H133" s="22">
        <v>0</v>
      </c>
      <c r="I133" s="22">
        <f t="shared" si="34"/>
        <v>89.9</v>
      </c>
      <c r="J133" s="22">
        <v>793.9</v>
      </c>
      <c r="K133" s="22">
        <v>0</v>
      </c>
      <c r="L133" s="22">
        <f t="shared" si="35"/>
        <v>793.9</v>
      </c>
      <c r="M133" s="22">
        <v>1075.58</v>
      </c>
      <c r="N133" s="22">
        <v>0</v>
      </c>
      <c r="O133" s="22">
        <f t="shared" si="36"/>
        <v>1075.58</v>
      </c>
      <c r="P133" s="22">
        <v>0</v>
      </c>
      <c r="Q133" s="38" t="e">
        <f>M133-#REF!</f>
        <v>#REF!</v>
      </c>
      <c r="R133" s="55">
        <v>0</v>
      </c>
    </row>
    <row r="134" spans="1:18" ht="12">
      <c r="A134" s="23">
        <v>6815</v>
      </c>
      <c r="B134" s="23">
        <v>6815</v>
      </c>
      <c r="C134" s="3" t="s">
        <v>120</v>
      </c>
      <c r="D134" s="22">
        <v>103762.92</v>
      </c>
      <c r="E134" s="22">
        <v>30000</v>
      </c>
      <c r="F134" s="22">
        <f t="shared" si="33"/>
        <v>-73762.92</v>
      </c>
      <c r="G134" s="22">
        <v>104661.92</v>
      </c>
      <c r="H134" s="22">
        <v>60000</v>
      </c>
      <c r="I134" s="22">
        <f t="shared" si="34"/>
        <v>44661.92</v>
      </c>
      <c r="J134" s="22">
        <v>105410.92</v>
      </c>
      <c r="K134" s="22">
        <v>90000</v>
      </c>
      <c r="L134" s="22">
        <f t="shared" si="35"/>
        <v>15410.919999999998</v>
      </c>
      <c r="M134" s="22">
        <v>105410.92</v>
      </c>
      <c r="N134" s="22">
        <v>120000</v>
      </c>
      <c r="O134" s="22">
        <f t="shared" si="36"/>
        <v>-14589.080000000002</v>
      </c>
      <c r="P134" s="22">
        <v>120000</v>
      </c>
      <c r="Q134" s="38" t="e">
        <f>M134-#REF!</f>
        <v>#REF!</v>
      </c>
      <c r="R134" s="55">
        <v>121372.73</v>
      </c>
    </row>
    <row r="135" spans="1:18" ht="12">
      <c r="A135" s="23">
        <v>6820</v>
      </c>
      <c r="B135" s="23">
        <v>6820</v>
      </c>
      <c r="C135" s="3" t="s">
        <v>121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1956.25</v>
      </c>
      <c r="N135" s="22">
        <v>0</v>
      </c>
      <c r="O135" s="22">
        <f t="shared" si="36"/>
        <v>1956.25</v>
      </c>
      <c r="P135" s="22">
        <v>0</v>
      </c>
      <c r="Q135" s="38" t="e">
        <f>M135-#REF!</f>
        <v>#REF!</v>
      </c>
      <c r="R135" s="55">
        <v>568</v>
      </c>
    </row>
    <row r="136" spans="1:18" ht="12">
      <c r="A136" s="23">
        <v>6860</v>
      </c>
      <c r="B136" s="23">
        <v>6860</v>
      </c>
      <c r="C136" s="3" t="s">
        <v>122</v>
      </c>
      <c r="D136" s="22">
        <v>454.3</v>
      </c>
      <c r="E136" s="22">
        <v>5000</v>
      </c>
      <c r="F136" s="22">
        <f t="shared" si="33"/>
        <v>4545.7</v>
      </c>
      <c r="G136" s="22">
        <v>1924.3</v>
      </c>
      <c r="H136" s="22">
        <v>10000</v>
      </c>
      <c r="I136" s="22">
        <f t="shared" si="34"/>
        <v>-8075.7</v>
      </c>
      <c r="J136" s="22">
        <v>1924.3</v>
      </c>
      <c r="K136" s="22">
        <v>10000</v>
      </c>
      <c r="L136" s="22">
        <f t="shared" si="35"/>
        <v>-8075.7</v>
      </c>
      <c r="M136" s="22">
        <v>2665.3</v>
      </c>
      <c r="N136" s="22">
        <v>10000</v>
      </c>
      <c r="O136" s="22">
        <f t="shared" si="36"/>
        <v>-7334.7</v>
      </c>
      <c r="P136" s="22">
        <v>10000</v>
      </c>
      <c r="Q136" s="38" t="e">
        <f>M136-#REF!</f>
        <v>#REF!</v>
      </c>
      <c r="R136" s="55">
        <v>7074.75</v>
      </c>
    </row>
    <row r="137" spans="1:18" ht="12">
      <c r="A137" s="23">
        <v>6900</v>
      </c>
      <c r="B137" s="23">
        <v>6900</v>
      </c>
      <c r="C137" s="3" t="s">
        <v>123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6920</v>
      </c>
      <c r="B138" s="23">
        <v>6920</v>
      </c>
      <c r="C138" s="3" t="s">
        <v>124</v>
      </c>
      <c r="D138" s="22">
        <v>0</v>
      </c>
      <c r="E138" s="22">
        <v>1000</v>
      </c>
      <c r="F138" s="22">
        <f t="shared" si="33"/>
        <v>1000</v>
      </c>
      <c r="G138" s="22">
        <v>0</v>
      </c>
      <c r="H138" s="22">
        <v>2000</v>
      </c>
      <c r="I138" s="22">
        <f t="shared" si="34"/>
        <v>-2000</v>
      </c>
      <c r="J138" s="22">
        <v>7379.55</v>
      </c>
      <c r="K138" s="22">
        <v>3000</v>
      </c>
      <c r="L138" s="22">
        <f t="shared" si="35"/>
        <v>4379.55</v>
      </c>
      <c r="M138" s="22">
        <v>8964.45</v>
      </c>
      <c r="N138" s="22">
        <v>4000</v>
      </c>
      <c r="O138" s="22">
        <f t="shared" si="36"/>
        <v>4964.450000000001</v>
      </c>
      <c r="P138" s="22">
        <v>4000</v>
      </c>
      <c r="Q138" s="38" t="e">
        <f>M138-#REF!</f>
        <v>#REF!</v>
      </c>
      <c r="R138" s="55">
        <v>9659.12</v>
      </c>
    </row>
    <row r="139" spans="1:18" ht="12">
      <c r="A139" s="23">
        <v>6930</v>
      </c>
      <c r="B139" s="23">
        <v>6930</v>
      </c>
      <c r="C139" s="3" t="s">
        <v>125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6940</v>
      </c>
      <c r="B140" s="23">
        <v>6940</v>
      </c>
      <c r="C140" s="3" t="s">
        <v>126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7140</v>
      </c>
      <c r="B141" s="23">
        <v>7140</v>
      </c>
      <c r="C141" s="3" t="s">
        <v>128</v>
      </c>
      <c r="D141" s="22">
        <v>-964</v>
      </c>
      <c r="E141" s="22">
        <v>0</v>
      </c>
      <c r="F141" s="22">
        <f t="shared" si="33"/>
        <v>964</v>
      </c>
      <c r="G141" s="22">
        <v>-964</v>
      </c>
      <c r="H141" s="22">
        <v>0</v>
      </c>
      <c r="I141" s="22">
        <f t="shared" si="34"/>
        <v>-964</v>
      </c>
      <c r="J141" s="22">
        <v>-964</v>
      </c>
      <c r="K141" s="22">
        <v>0</v>
      </c>
      <c r="L141" s="22">
        <f t="shared" si="35"/>
        <v>-964</v>
      </c>
      <c r="M141" s="22">
        <v>-964</v>
      </c>
      <c r="N141" s="22">
        <v>0</v>
      </c>
      <c r="O141" s="22">
        <f t="shared" si="36"/>
        <v>-964</v>
      </c>
      <c r="P141" s="22">
        <v>0</v>
      </c>
      <c r="Q141" s="38" t="e">
        <f>M141-#REF!</f>
        <v>#REF!</v>
      </c>
      <c r="R141" s="55">
        <v>561.67</v>
      </c>
    </row>
    <row r="142" spans="1:18" ht="12">
      <c r="A142" s="23">
        <v>7320</v>
      </c>
      <c r="B142" s="23">
        <v>7320</v>
      </c>
      <c r="C142" s="3" t="s">
        <v>129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</row>
    <row r="143" spans="1:18" ht="12">
      <c r="A143" s="23">
        <v>7430</v>
      </c>
      <c r="B143" s="23">
        <v>7430</v>
      </c>
      <c r="C143" s="3" t="s">
        <v>131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7500</v>
      </c>
      <c r="B144" s="23">
        <v>7500</v>
      </c>
      <c r="C144" s="3" t="s">
        <v>132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 t="e">
        <f>M144-#REF!</f>
        <v>#REF!</v>
      </c>
      <c r="R144" s="55">
        <v>2577.75</v>
      </c>
    </row>
    <row r="145" spans="1:18" ht="12">
      <c r="A145" s="23">
        <v>7601</v>
      </c>
      <c r="B145" s="23">
        <v>7601</v>
      </c>
      <c r="C145" s="3" t="s">
        <v>133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 t="shared" si="34"/>
        <v>0</v>
      </c>
      <c r="J145" s="22">
        <v>0</v>
      </c>
      <c r="K145" s="22">
        <v>0</v>
      </c>
      <c r="L145" s="22">
        <f t="shared" si="35"/>
        <v>0</v>
      </c>
      <c r="M145" s="22">
        <v>0</v>
      </c>
      <c r="N145" s="22">
        <v>0</v>
      </c>
      <c r="O145" s="22">
        <f t="shared" si="36"/>
        <v>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7740</v>
      </c>
      <c r="B146" s="23">
        <v>7740</v>
      </c>
      <c r="C146" s="3" t="s">
        <v>134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 t="shared" si="34"/>
        <v>0</v>
      </c>
      <c r="J146" s="22">
        <v>0</v>
      </c>
      <c r="K146" s="22">
        <v>0</v>
      </c>
      <c r="L146" s="22">
        <f t="shared" si="35"/>
        <v>0</v>
      </c>
      <c r="M146" s="22">
        <v>-0.36</v>
      </c>
      <c r="N146" s="22">
        <v>0</v>
      </c>
      <c r="O146" s="22">
        <f t="shared" si="36"/>
        <v>-0.36</v>
      </c>
      <c r="P146" s="22">
        <v>0</v>
      </c>
      <c r="Q146" s="38" t="e">
        <f>M146-#REF!</f>
        <v>#REF!</v>
      </c>
      <c r="R146" s="55">
        <v>0.81</v>
      </c>
    </row>
    <row r="147" spans="1:18" ht="12">
      <c r="A147" s="23">
        <v>7770</v>
      </c>
      <c r="B147" s="23">
        <v>7770</v>
      </c>
      <c r="C147" s="3" t="s">
        <v>135</v>
      </c>
      <c r="D147" s="22">
        <v>265.5</v>
      </c>
      <c r="E147" s="22">
        <v>0</v>
      </c>
      <c r="F147" s="22">
        <f t="shared" si="33"/>
        <v>-265.5</v>
      </c>
      <c r="G147" s="22">
        <v>562.5</v>
      </c>
      <c r="H147" s="22">
        <v>0</v>
      </c>
      <c r="I147" s="22">
        <f t="shared" si="34"/>
        <v>562.5</v>
      </c>
      <c r="J147" s="22">
        <v>865.25</v>
      </c>
      <c r="K147" s="22">
        <v>0</v>
      </c>
      <c r="L147" s="22">
        <f t="shared" si="35"/>
        <v>865.25</v>
      </c>
      <c r="M147" s="22">
        <v>1148.75</v>
      </c>
      <c r="N147" s="22">
        <v>0</v>
      </c>
      <c r="O147" s="22">
        <f t="shared" si="36"/>
        <v>1148.75</v>
      </c>
      <c r="P147" s="22">
        <v>0</v>
      </c>
      <c r="Q147" s="38" t="e">
        <f>M147-#REF!</f>
        <v>#REF!</v>
      </c>
      <c r="R147" s="55">
        <v>1178.1</v>
      </c>
    </row>
    <row r="148" spans="1:18" ht="12">
      <c r="A148" s="23">
        <v>7780</v>
      </c>
      <c r="B148" s="23">
        <v>7780</v>
      </c>
      <c r="C148" s="3" t="s">
        <v>136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 t="shared" si="34"/>
        <v>0</v>
      </c>
      <c r="J148" s="22">
        <v>0</v>
      </c>
      <c r="K148" s="22">
        <v>0</v>
      </c>
      <c r="L148" s="22">
        <f t="shared" si="35"/>
        <v>0</v>
      </c>
      <c r="M148" s="22">
        <v>0</v>
      </c>
      <c r="N148" s="22">
        <v>0</v>
      </c>
      <c r="O148" s="22">
        <f t="shared" si="36"/>
        <v>0</v>
      </c>
      <c r="P148" s="22">
        <v>0</v>
      </c>
      <c r="Q148" s="38" t="e">
        <f>M148-#REF!</f>
        <v>#REF!</v>
      </c>
      <c r="R148" s="55">
        <v>0</v>
      </c>
    </row>
    <row r="149" spans="1:18" ht="12">
      <c r="A149" s="23">
        <v>7790</v>
      </c>
      <c r="B149" s="23">
        <v>7790</v>
      </c>
      <c r="C149" s="3" t="s">
        <v>137</v>
      </c>
      <c r="D149" s="22">
        <v>299.8</v>
      </c>
      <c r="E149" s="22">
        <v>0</v>
      </c>
      <c r="F149" s="22">
        <f t="shared" si="33"/>
        <v>-299.8</v>
      </c>
      <c r="G149" s="22">
        <v>2384.74</v>
      </c>
      <c r="H149" s="22">
        <v>0</v>
      </c>
      <c r="I149" s="22">
        <f t="shared" si="34"/>
        <v>2384.74</v>
      </c>
      <c r="J149" s="22">
        <v>6126.43</v>
      </c>
      <c r="K149" s="22">
        <v>0</v>
      </c>
      <c r="L149" s="22">
        <f t="shared" si="35"/>
        <v>6126.43</v>
      </c>
      <c r="M149" s="22">
        <v>28481.37</v>
      </c>
      <c r="N149" s="22">
        <v>10000</v>
      </c>
      <c r="O149" s="22">
        <f t="shared" si="36"/>
        <v>18481.37</v>
      </c>
      <c r="P149" s="22">
        <v>10000</v>
      </c>
      <c r="Q149" s="38" t="e">
        <f>M149-#REF!</f>
        <v>#REF!</v>
      </c>
      <c r="R149" s="55">
        <v>12366.06</v>
      </c>
    </row>
    <row r="150" spans="1:18" ht="12">
      <c r="A150" s="23">
        <v>7791</v>
      </c>
      <c r="B150" s="23">
        <v>7791</v>
      </c>
      <c r="C150" s="3" t="s">
        <v>153</v>
      </c>
      <c r="D150" s="22">
        <v>0</v>
      </c>
      <c r="E150" s="22">
        <v>0</v>
      </c>
      <c r="F150" s="22">
        <f t="shared" si="33"/>
        <v>0</v>
      </c>
      <c r="G150" s="22">
        <v>0</v>
      </c>
      <c r="H150" s="22">
        <v>0</v>
      </c>
      <c r="I150" s="22">
        <f aca="true" t="shared" si="37" ref="I150:I155">G150-H150</f>
        <v>0</v>
      </c>
      <c r="J150" s="22">
        <v>0</v>
      </c>
      <c r="K150" s="22">
        <v>0</v>
      </c>
      <c r="L150" s="22">
        <f aca="true" t="shared" si="38" ref="L150:L155">J150-K150</f>
        <v>0</v>
      </c>
      <c r="M150" s="22">
        <v>0</v>
      </c>
      <c r="N150" s="22">
        <v>0</v>
      </c>
      <c r="O150" s="22">
        <f aca="true" t="shared" si="39" ref="O150:O155">M150-N150</f>
        <v>0</v>
      </c>
      <c r="P150" s="22">
        <v>0</v>
      </c>
      <c r="Q150" s="38" t="e">
        <f>M150-#REF!</f>
        <v>#REF!</v>
      </c>
      <c r="R150" s="55">
        <v>0</v>
      </c>
    </row>
    <row r="151" spans="1:18" ht="12">
      <c r="A151" s="23">
        <v>7795</v>
      </c>
      <c r="B151" s="23">
        <v>7795</v>
      </c>
      <c r="C151" s="3" t="s">
        <v>157</v>
      </c>
      <c r="D151" s="22">
        <v>672.95</v>
      </c>
      <c r="E151" s="22">
        <v>10000</v>
      </c>
      <c r="F151" s="22">
        <f t="shared" si="33"/>
        <v>9327.05</v>
      </c>
      <c r="G151" s="22">
        <v>1396.59</v>
      </c>
      <c r="H151" s="22">
        <v>30000</v>
      </c>
      <c r="I151" s="22">
        <f t="shared" si="37"/>
        <v>-28603.41</v>
      </c>
      <c r="J151" s="22">
        <v>1466.59</v>
      </c>
      <c r="K151" s="22">
        <v>40000</v>
      </c>
      <c r="L151" s="22">
        <f t="shared" si="38"/>
        <v>-38533.41</v>
      </c>
      <c r="M151" s="22">
        <v>1466.59</v>
      </c>
      <c r="N151" s="22">
        <v>45000</v>
      </c>
      <c r="O151" s="22">
        <f t="shared" si="39"/>
        <v>-43533.41</v>
      </c>
      <c r="P151" s="22">
        <v>45000</v>
      </c>
      <c r="Q151" s="38" t="e">
        <f>M151-#REF!</f>
        <v>#REF!</v>
      </c>
      <c r="R151" s="55">
        <v>69146.92</v>
      </c>
    </row>
    <row r="152" spans="1:18" ht="12">
      <c r="A152" s="23">
        <v>7796</v>
      </c>
      <c r="B152" s="23">
        <v>7796</v>
      </c>
      <c r="C152" s="3" t="s">
        <v>158</v>
      </c>
      <c r="D152" s="22">
        <v>0</v>
      </c>
      <c r="E152" s="22">
        <v>0</v>
      </c>
      <c r="F152" s="22">
        <f t="shared" si="33"/>
        <v>0</v>
      </c>
      <c r="G152" s="22">
        <v>0</v>
      </c>
      <c r="H152" s="22">
        <v>0</v>
      </c>
      <c r="I152" s="22">
        <f t="shared" si="37"/>
        <v>0</v>
      </c>
      <c r="J152" s="22">
        <v>0</v>
      </c>
      <c r="K152" s="22">
        <v>0</v>
      </c>
      <c r="L152" s="22">
        <f t="shared" si="38"/>
        <v>0</v>
      </c>
      <c r="M152" s="22">
        <v>0</v>
      </c>
      <c r="N152" s="22">
        <v>0</v>
      </c>
      <c r="O152" s="22">
        <f t="shared" si="39"/>
        <v>0</v>
      </c>
      <c r="P152" s="22">
        <v>0</v>
      </c>
      <c r="Q152" s="38"/>
      <c r="R152" s="55">
        <v>0</v>
      </c>
    </row>
    <row r="153" spans="1:18" ht="12">
      <c r="A153" s="23">
        <v>7797</v>
      </c>
      <c r="B153" s="23">
        <v>7797</v>
      </c>
      <c r="C153" s="3" t="s">
        <v>159</v>
      </c>
      <c r="D153" s="22">
        <v>1017</v>
      </c>
      <c r="E153" s="22">
        <v>1000</v>
      </c>
      <c r="F153" s="22">
        <f t="shared" si="33"/>
        <v>-17</v>
      </c>
      <c r="G153" s="22">
        <v>4143.42</v>
      </c>
      <c r="H153" s="22">
        <v>3000</v>
      </c>
      <c r="I153" s="22">
        <f t="shared" si="37"/>
        <v>1143.42</v>
      </c>
      <c r="J153" s="22">
        <v>6481.05</v>
      </c>
      <c r="K153" s="22">
        <v>5000</v>
      </c>
      <c r="L153" s="22">
        <f t="shared" si="38"/>
        <v>1481.0500000000002</v>
      </c>
      <c r="M153" s="22">
        <v>6784.12</v>
      </c>
      <c r="N153" s="22">
        <v>6000</v>
      </c>
      <c r="O153" s="22">
        <f t="shared" si="39"/>
        <v>784.1199999999999</v>
      </c>
      <c r="P153" s="22">
        <v>6000</v>
      </c>
      <c r="Q153" s="38"/>
      <c r="R153" s="55">
        <v>1595.83</v>
      </c>
    </row>
    <row r="154" spans="1:18" ht="12">
      <c r="A154" s="23">
        <v>7798</v>
      </c>
      <c r="B154" s="23">
        <v>7798</v>
      </c>
      <c r="C154" s="3" t="s">
        <v>159</v>
      </c>
      <c r="D154" s="22">
        <v>0</v>
      </c>
      <c r="E154" s="22">
        <v>0</v>
      </c>
      <c r="F154" s="22">
        <f>+E154-D154</f>
        <v>0</v>
      </c>
      <c r="G154" s="22">
        <v>0</v>
      </c>
      <c r="H154" s="22">
        <v>0</v>
      </c>
      <c r="I154" s="22">
        <f t="shared" si="37"/>
        <v>0</v>
      </c>
      <c r="J154" s="22">
        <v>0</v>
      </c>
      <c r="K154" s="22">
        <v>0</v>
      </c>
      <c r="L154" s="22">
        <f t="shared" si="38"/>
        <v>0</v>
      </c>
      <c r="M154" s="22">
        <v>0</v>
      </c>
      <c r="N154" s="22">
        <v>0</v>
      </c>
      <c r="O154" s="22">
        <f t="shared" si="39"/>
        <v>0</v>
      </c>
      <c r="P154" s="22">
        <v>0</v>
      </c>
      <c r="Q154" s="38"/>
      <c r="R154" s="55">
        <v>0</v>
      </c>
    </row>
    <row r="155" spans="1:18" ht="12">
      <c r="A155" s="23">
        <v>7799</v>
      </c>
      <c r="B155" s="23">
        <v>7799</v>
      </c>
      <c r="C155" s="3" t="s">
        <v>159</v>
      </c>
      <c r="D155" s="22">
        <v>22699.75</v>
      </c>
      <c r="E155" s="22">
        <v>0</v>
      </c>
      <c r="F155" s="22">
        <f>+E155-D155</f>
        <v>-22699.75</v>
      </c>
      <c r="G155" s="22">
        <v>105648.5</v>
      </c>
      <c r="H155" s="22">
        <v>0</v>
      </c>
      <c r="I155" s="22">
        <f t="shared" si="37"/>
        <v>105648.5</v>
      </c>
      <c r="J155" s="22">
        <v>111811</v>
      </c>
      <c r="K155" s="22">
        <v>0</v>
      </c>
      <c r="L155" s="22">
        <f t="shared" si="38"/>
        <v>111811</v>
      </c>
      <c r="M155" s="22">
        <v>121402.85</v>
      </c>
      <c r="N155" s="22">
        <v>0</v>
      </c>
      <c r="O155" s="22">
        <f t="shared" si="39"/>
        <v>121402.85</v>
      </c>
      <c r="P155" s="22">
        <v>0</v>
      </c>
      <c r="Q155" s="38"/>
      <c r="R155" s="55">
        <v>0</v>
      </c>
    </row>
    <row r="156" spans="1:18" ht="12">
      <c r="A156" s="23">
        <v>7830</v>
      </c>
      <c r="B156" s="23">
        <v>7830</v>
      </c>
      <c r="C156" s="3" t="s">
        <v>138</v>
      </c>
      <c r="D156" s="22">
        <v>0</v>
      </c>
      <c r="E156" s="22">
        <v>0</v>
      </c>
      <c r="F156" s="22">
        <f t="shared" si="33"/>
        <v>0</v>
      </c>
      <c r="G156" s="22">
        <v>0</v>
      </c>
      <c r="H156" s="22">
        <v>0</v>
      </c>
      <c r="I156" s="22">
        <f t="shared" si="34"/>
        <v>0</v>
      </c>
      <c r="J156" s="22">
        <v>0</v>
      </c>
      <c r="K156" s="22">
        <v>0</v>
      </c>
      <c r="L156" s="22">
        <f t="shared" si="35"/>
        <v>0</v>
      </c>
      <c r="M156" s="22">
        <v>0</v>
      </c>
      <c r="N156" s="22">
        <v>0</v>
      </c>
      <c r="O156" s="22">
        <f t="shared" si="36"/>
        <v>0</v>
      </c>
      <c r="P156" s="22">
        <v>0</v>
      </c>
      <c r="Q156" s="38" t="e">
        <f>M156-#REF!</f>
        <v>#REF!</v>
      </c>
      <c r="R156" s="55">
        <v>0</v>
      </c>
    </row>
    <row r="157" spans="1:18" ht="12">
      <c r="A157" s="23">
        <v>7990</v>
      </c>
      <c r="B157" s="23">
        <v>7990</v>
      </c>
      <c r="C157" s="3" t="s">
        <v>139</v>
      </c>
      <c r="D157" s="22">
        <v>0</v>
      </c>
      <c r="E157" s="22">
        <v>0</v>
      </c>
      <c r="F157" s="22">
        <f t="shared" si="33"/>
        <v>0</v>
      </c>
      <c r="G157" s="22">
        <v>0</v>
      </c>
      <c r="H157" s="22">
        <v>0</v>
      </c>
      <c r="I157" s="22">
        <f t="shared" si="34"/>
        <v>0</v>
      </c>
      <c r="J157" s="22">
        <v>0</v>
      </c>
      <c r="K157" s="22">
        <v>0</v>
      </c>
      <c r="L157" s="22">
        <f t="shared" si="35"/>
        <v>0</v>
      </c>
      <c r="M157" s="22">
        <v>0</v>
      </c>
      <c r="N157" s="22">
        <v>0</v>
      </c>
      <c r="O157" s="22">
        <f t="shared" si="36"/>
        <v>0</v>
      </c>
      <c r="P157" s="22">
        <v>0</v>
      </c>
      <c r="Q157" s="38" t="e">
        <f>M157-#REF!</f>
        <v>#REF!</v>
      </c>
      <c r="R157" s="55">
        <v>0</v>
      </c>
    </row>
    <row r="158" spans="1:18" ht="12">
      <c r="A158" s="23"/>
      <c r="B158" s="23"/>
      <c r="C158" s="3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38"/>
      <c r="R158" s="55"/>
    </row>
    <row r="159" spans="1:18" ht="12.75">
      <c r="A159" s="19"/>
      <c r="B159" s="19"/>
      <c r="C159" s="14" t="s">
        <v>9</v>
      </c>
      <c r="D159" s="15">
        <f aca="true" t="shared" si="40" ref="D159:P159">SUM(D120:D158)</f>
        <v>641906.5000000001</v>
      </c>
      <c r="E159" s="15">
        <f t="shared" si="40"/>
        <v>557000</v>
      </c>
      <c r="F159" s="15">
        <f t="shared" si="40"/>
        <v>-84906.5</v>
      </c>
      <c r="G159" s="15">
        <f t="shared" si="40"/>
        <v>989634.8800000001</v>
      </c>
      <c r="H159" s="15">
        <f t="shared" si="40"/>
        <v>830000</v>
      </c>
      <c r="I159" s="15">
        <f t="shared" si="40"/>
        <v>159634.88000000006</v>
      </c>
      <c r="J159" s="15">
        <f t="shared" si="40"/>
        <v>1338908.79</v>
      </c>
      <c r="K159" s="15">
        <f t="shared" si="40"/>
        <v>1143000</v>
      </c>
      <c r="L159" s="15">
        <f t="shared" si="40"/>
        <v>195908.79000000004</v>
      </c>
      <c r="M159" s="15">
        <f t="shared" si="40"/>
        <v>1763580.3700000003</v>
      </c>
      <c r="N159" s="15">
        <f t="shared" si="40"/>
        <v>1450000</v>
      </c>
      <c r="O159" s="15">
        <f t="shared" si="40"/>
        <v>313580.37000000005</v>
      </c>
      <c r="P159" s="15">
        <f t="shared" si="40"/>
        <v>1450000</v>
      </c>
      <c r="Q159" s="39" t="e">
        <f>M159-#REF!</f>
        <v>#REF!</v>
      </c>
      <c r="R159" s="56">
        <f>SUM(R120:R158)</f>
        <v>1650816.07</v>
      </c>
    </row>
    <row r="160" spans="1:18" ht="12.75">
      <c r="A160" s="19"/>
      <c r="B160" s="19"/>
      <c r="C160" s="14"/>
      <c r="D160" s="22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38"/>
      <c r="R160" s="56"/>
    </row>
    <row r="161" spans="1:18" ht="12">
      <c r="A161" s="23">
        <v>6000</v>
      </c>
      <c r="B161" s="23">
        <v>6000</v>
      </c>
      <c r="C161" s="3" t="s">
        <v>140</v>
      </c>
      <c r="D161" s="22">
        <v>62235.75</v>
      </c>
      <c r="E161" s="22">
        <v>100000</v>
      </c>
      <c r="F161" s="22">
        <f>+E161-D161</f>
        <v>37764.25</v>
      </c>
      <c r="G161" s="22">
        <v>124471.5</v>
      </c>
      <c r="H161" s="22">
        <v>200000</v>
      </c>
      <c r="I161" s="22">
        <f>G161-H161</f>
        <v>-75528.5</v>
      </c>
      <c r="J161" s="22">
        <v>186707.25</v>
      </c>
      <c r="K161" s="22">
        <v>300000</v>
      </c>
      <c r="L161" s="22">
        <f>J161-K161</f>
        <v>-113292.75</v>
      </c>
      <c r="M161" s="22">
        <v>248943</v>
      </c>
      <c r="N161" s="22">
        <v>400000</v>
      </c>
      <c r="O161" s="22">
        <f>M161-N161</f>
        <v>-151057</v>
      </c>
      <c r="P161" s="22">
        <v>400000</v>
      </c>
      <c r="Q161" s="38" t="e">
        <f>M161-#REF!</f>
        <v>#REF!</v>
      </c>
      <c r="R161" s="55">
        <v>441555.3</v>
      </c>
    </row>
    <row r="162" spans="1:18" ht="12">
      <c r="A162" s="23">
        <v>6010</v>
      </c>
      <c r="B162" s="23">
        <v>6010</v>
      </c>
      <c r="C162" s="3" t="s">
        <v>141</v>
      </c>
      <c r="D162" s="22">
        <v>0</v>
      </c>
      <c r="E162" s="22">
        <v>0</v>
      </c>
      <c r="F162" s="22">
        <f>+E162-D162</f>
        <v>0</v>
      </c>
      <c r="G162" s="22">
        <v>0</v>
      </c>
      <c r="H162" s="22">
        <v>0</v>
      </c>
      <c r="I162" s="22">
        <f>G162-H162</f>
        <v>0</v>
      </c>
      <c r="J162" s="22">
        <v>166926</v>
      </c>
      <c r="K162" s="22">
        <v>0</v>
      </c>
      <c r="L162" s="22">
        <f>J162-K162</f>
        <v>166926</v>
      </c>
      <c r="M162" s="22">
        <v>166926</v>
      </c>
      <c r="N162" s="22">
        <v>0</v>
      </c>
      <c r="O162" s="22">
        <f>M162-N162</f>
        <v>166926</v>
      </c>
      <c r="P162" s="22">
        <v>0</v>
      </c>
      <c r="Q162" s="38" t="e">
        <f>M162-#REF!</f>
        <v>#REF!</v>
      </c>
      <c r="R162" s="55">
        <v>0</v>
      </c>
    </row>
    <row r="163" spans="1:18" ht="12.75">
      <c r="A163" s="19"/>
      <c r="B163" s="19"/>
      <c r="C163" s="14" t="s">
        <v>16</v>
      </c>
      <c r="D163" s="15">
        <f>SUM(D161:D162)</f>
        <v>62235.75</v>
      </c>
      <c r="E163" s="15">
        <f aca="true" t="shared" si="41" ref="E163:P163">SUM(E161:E162)</f>
        <v>100000</v>
      </c>
      <c r="F163" s="15">
        <f t="shared" si="41"/>
        <v>37764.25</v>
      </c>
      <c r="G163" s="15">
        <f t="shared" si="41"/>
        <v>124471.5</v>
      </c>
      <c r="H163" s="15">
        <f t="shared" si="41"/>
        <v>200000</v>
      </c>
      <c r="I163" s="15">
        <f t="shared" si="41"/>
        <v>-75528.5</v>
      </c>
      <c r="J163" s="15">
        <f t="shared" si="41"/>
        <v>353633.25</v>
      </c>
      <c r="K163" s="15">
        <f t="shared" si="41"/>
        <v>300000</v>
      </c>
      <c r="L163" s="15">
        <f t="shared" si="41"/>
        <v>53633.25</v>
      </c>
      <c r="M163" s="15">
        <f t="shared" si="41"/>
        <v>415869</v>
      </c>
      <c r="N163" s="15">
        <f t="shared" si="41"/>
        <v>400000</v>
      </c>
      <c r="O163" s="15">
        <f t="shared" si="41"/>
        <v>15869</v>
      </c>
      <c r="P163" s="15">
        <f t="shared" si="41"/>
        <v>400000</v>
      </c>
      <c r="Q163" s="38" t="e">
        <f>M163-#REF!</f>
        <v>#REF!</v>
      </c>
      <c r="R163" s="56">
        <f>SUM(R161:R162)</f>
        <v>441555.3</v>
      </c>
    </row>
    <row r="164" spans="1:18" ht="12">
      <c r="A164" s="23"/>
      <c r="B164" s="23"/>
      <c r="C164" s="3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38"/>
      <c r="R164" s="55"/>
    </row>
    <row r="165" spans="1:18" ht="13.5" customHeight="1">
      <c r="A165" s="19"/>
      <c r="B165" s="19"/>
      <c r="C165" s="14" t="s">
        <v>5</v>
      </c>
      <c r="D165" s="15">
        <f>D66-D90-D118-D159-D163</f>
        <v>-622448.6200000002</v>
      </c>
      <c r="E165" s="15">
        <f>E66-E90-E118-E159-E163</f>
        <v>-1335500</v>
      </c>
      <c r="F165" s="15">
        <f>F66+F90+F118+F159+F163</f>
        <v>713051.3799999999</v>
      </c>
      <c r="G165" s="15">
        <f aca="true" t="shared" si="42" ref="G165:P165">G66-G90-G118-G159-G163</f>
        <v>2349798.4799999995</v>
      </c>
      <c r="H165" s="15">
        <f t="shared" si="42"/>
        <v>53000</v>
      </c>
      <c r="I165" s="15">
        <f t="shared" si="42"/>
        <v>2296798.4800000004</v>
      </c>
      <c r="J165" s="15">
        <f t="shared" si="42"/>
        <v>1881577.370000001</v>
      </c>
      <c r="K165" s="15">
        <f t="shared" si="42"/>
        <v>-339500</v>
      </c>
      <c r="L165" s="15">
        <f t="shared" si="42"/>
        <v>2221077.3699999996</v>
      </c>
      <c r="M165" s="15">
        <f t="shared" si="42"/>
        <v>179678.83000000077</v>
      </c>
      <c r="N165" s="15">
        <f t="shared" si="42"/>
        <v>1040000</v>
      </c>
      <c r="O165" s="15">
        <f t="shared" si="42"/>
        <v>-860321.1700000006</v>
      </c>
      <c r="P165" s="15">
        <f t="shared" si="42"/>
        <v>1040000</v>
      </c>
      <c r="Q165" s="39" t="e">
        <f>M165-#REF!</f>
        <v>#REF!</v>
      </c>
      <c r="R165" s="56">
        <f>R66-R90-R118-R159-R163</f>
        <v>470384.3899999997</v>
      </c>
    </row>
    <row r="166" spans="1:18" ht="13.5" customHeight="1">
      <c r="A166" s="23"/>
      <c r="B166" s="23"/>
      <c r="C166" s="3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38"/>
      <c r="R166" s="55"/>
    </row>
    <row r="167" spans="1:18" ht="13.5" customHeight="1">
      <c r="A167" s="23">
        <v>8050</v>
      </c>
      <c r="B167" s="23">
        <v>8050</v>
      </c>
      <c r="C167" s="3" t="s">
        <v>11</v>
      </c>
      <c r="D167" s="22">
        <v>0</v>
      </c>
      <c r="E167" s="22">
        <v>0</v>
      </c>
      <c r="F167" s="22">
        <f>+E167-D167</f>
        <v>0</v>
      </c>
      <c r="G167" s="22">
        <v>0</v>
      </c>
      <c r="H167" s="22">
        <v>0</v>
      </c>
      <c r="I167" s="22">
        <f>G167-H167</f>
        <v>0</v>
      </c>
      <c r="J167" s="22">
        <v>0</v>
      </c>
      <c r="K167" s="22">
        <v>0</v>
      </c>
      <c r="L167" s="22">
        <f>J167-K167</f>
        <v>0</v>
      </c>
      <c r="M167" s="22">
        <v>-6.81</v>
      </c>
      <c r="N167" s="22">
        <v>0</v>
      </c>
      <c r="O167" s="22">
        <f>M167-N167</f>
        <v>-6.81</v>
      </c>
      <c r="P167" s="22">
        <v>0</v>
      </c>
      <c r="Q167" s="38" t="e">
        <f>M167-#REF!</f>
        <v>#REF!</v>
      </c>
      <c r="R167" s="55">
        <v>-674.45</v>
      </c>
    </row>
    <row r="168" spans="1:18" ht="13.5" customHeight="1">
      <c r="A168" s="23">
        <v>8070</v>
      </c>
      <c r="B168" s="23">
        <v>8070</v>
      </c>
      <c r="C168" s="3" t="s">
        <v>35</v>
      </c>
      <c r="D168" s="22">
        <v>0</v>
      </c>
      <c r="E168" s="22">
        <v>0</v>
      </c>
      <c r="F168" s="22">
        <f>+E168-D168</f>
        <v>0</v>
      </c>
      <c r="G168" s="22">
        <v>0</v>
      </c>
      <c r="H168" s="22">
        <v>0</v>
      </c>
      <c r="I168" s="22">
        <f>G168-H168</f>
        <v>0</v>
      </c>
      <c r="J168" s="22">
        <v>0</v>
      </c>
      <c r="K168" s="22">
        <v>0</v>
      </c>
      <c r="L168" s="22">
        <f>J168-K168</f>
        <v>0</v>
      </c>
      <c r="M168" s="22">
        <v>0</v>
      </c>
      <c r="N168" s="22">
        <v>0</v>
      </c>
      <c r="O168" s="22">
        <f>M168-N168</f>
        <v>0</v>
      </c>
      <c r="P168" s="22">
        <v>0</v>
      </c>
      <c r="Q168" s="38" t="e">
        <f>M168-#REF!</f>
        <v>#REF!</v>
      </c>
      <c r="R168" s="55">
        <v>0</v>
      </c>
    </row>
    <row r="169" spans="1:18" ht="13.5" customHeight="1">
      <c r="A169" s="23">
        <v>8150</v>
      </c>
      <c r="B169" s="23">
        <v>8150</v>
      </c>
      <c r="C169" s="3" t="s">
        <v>142</v>
      </c>
      <c r="D169" s="22">
        <v>0</v>
      </c>
      <c r="E169" s="22">
        <v>0</v>
      </c>
      <c r="F169" s="22">
        <f>+E169-D169</f>
        <v>0</v>
      </c>
      <c r="G169" s="22">
        <v>0</v>
      </c>
      <c r="H169" s="22">
        <v>0</v>
      </c>
      <c r="I169" s="22">
        <f>G169-H169</f>
        <v>0</v>
      </c>
      <c r="J169" s="22">
        <v>0</v>
      </c>
      <c r="K169" s="22">
        <v>0</v>
      </c>
      <c r="L169" s="22">
        <f>J169-K169</f>
        <v>0</v>
      </c>
      <c r="M169" s="22">
        <v>0</v>
      </c>
      <c r="N169" s="22">
        <v>0</v>
      </c>
      <c r="O169" s="22">
        <f>M169-N169</f>
        <v>0</v>
      </c>
      <c r="P169" s="22">
        <v>0</v>
      </c>
      <c r="Q169" s="38" t="e">
        <f>M169-#REF!</f>
        <v>#REF!</v>
      </c>
      <c r="R169" s="55">
        <v>0</v>
      </c>
    </row>
    <row r="170" spans="1:18" ht="13.5" customHeight="1">
      <c r="A170" s="19"/>
      <c r="B170" s="19"/>
      <c r="C170" s="14" t="s">
        <v>24</v>
      </c>
      <c r="D170" s="15">
        <f>SUM(D167:D169)</f>
        <v>0</v>
      </c>
      <c r="E170" s="15">
        <f aca="true" t="shared" si="43" ref="E170:P170">SUM(E167:E169)</f>
        <v>0</v>
      </c>
      <c r="F170" s="15">
        <f t="shared" si="43"/>
        <v>0</v>
      </c>
      <c r="G170" s="15">
        <f t="shared" si="43"/>
        <v>0</v>
      </c>
      <c r="H170" s="15">
        <f t="shared" si="43"/>
        <v>0</v>
      </c>
      <c r="I170" s="15">
        <f t="shared" si="43"/>
        <v>0</v>
      </c>
      <c r="J170" s="15">
        <f t="shared" si="43"/>
        <v>0</v>
      </c>
      <c r="K170" s="15">
        <f t="shared" si="43"/>
        <v>0</v>
      </c>
      <c r="L170" s="15">
        <f t="shared" si="43"/>
        <v>0</v>
      </c>
      <c r="M170" s="15">
        <f t="shared" si="43"/>
        <v>-6.81</v>
      </c>
      <c r="N170" s="15">
        <f t="shared" si="43"/>
        <v>0</v>
      </c>
      <c r="O170" s="15">
        <f t="shared" si="43"/>
        <v>-6.81</v>
      </c>
      <c r="P170" s="15">
        <f t="shared" si="43"/>
        <v>0</v>
      </c>
      <c r="Q170" s="38" t="e">
        <f>M170-#REF!</f>
        <v>#REF!</v>
      </c>
      <c r="R170" s="56">
        <f>SUM(R167:R169)</f>
        <v>-674.45</v>
      </c>
    </row>
    <row r="171" spans="1:18" ht="12">
      <c r="A171" s="23"/>
      <c r="B171" s="23"/>
      <c r="C171" s="3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38"/>
      <c r="R171" s="55"/>
    </row>
    <row r="172" spans="1:18" ht="12.75">
      <c r="A172" s="19"/>
      <c r="B172" s="19"/>
      <c r="C172" s="16" t="s">
        <v>14</v>
      </c>
      <c r="D172" s="17">
        <f>D165-D170</f>
        <v>-622448.6200000002</v>
      </c>
      <c r="E172" s="17">
        <f aca="true" t="shared" si="44" ref="E172:P172">E165-E170</f>
        <v>-1335500</v>
      </c>
      <c r="F172" s="17">
        <f>F165+F170</f>
        <v>713051.3799999999</v>
      </c>
      <c r="G172" s="17">
        <f t="shared" si="44"/>
        <v>2349798.4799999995</v>
      </c>
      <c r="H172" s="17">
        <f t="shared" si="44"/>
        <v>53000</v>
      </c>
      <c r="I172" s="17">
        <f t="shared" si="44"/>
        <v>2296798.4800000004</v>
      </c>
      <c r="J172" s="17">
        <f t="shared" si="44"/>
        <v>1881577.370000001</v>
      </c>
      <c r="K172" s="17">
        <f t="shared" si="44"/>
        <v>-339500</v>
      </c>
      <c r="L172" s="17">
        <f t="shared" si="44"/>
        <v>2221077.3699999996</v>
      </c>
      <c r="M172" s="17">
        <f t="shared" si="44"/>
        <v>179685.64000000077</v>
      </c>
      <c r="N172" s="17">
        <f t="shared" si="44"/>
        <v>1040000</v>
      </c>
      <c r="O172" s="17">
        <f t="shared" si="44"/>
        <v>-860314.3600000006</v>
      </c>
      <c r="P172" s="17">
        <f t="shared" si="44"/>
        <v>1040000</v>
      </c>
      <c r="Q172" s="40" t="e">
        <f>M172-#REF!</f>
        <v>#REF!</v>
      </c>
      <c r="R172" s="58">
        <f>R165-R170</f>
        <v>471058.83999999973</v>
      </c>
    </row>
    <row r="173" spans="5:18" ht="15.75" customHeight="1"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1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8" width="10.421875" style="2" customWidth="1"/>
    <col min="9" max="9" width="11.8515625" style="2" customWidth="1"/>
    <col min="10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297</v>
      </c>
      <c r="C1" s="1" t="s">
        <v>183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 aca="true" t="shared" si="0" ref="D3:P3">+D31-D173</f>
        <v>0</v>
      </c>
      <c r="E3" s="51">
        <f t="shared" si="0"/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6.548361852765083E-11</v>
      </c>
      <c r="N3" s="51">
        <f t="shared" si="0"/>
        <v>0</v>
      </c>
      <c r="O3" s="51">
        <f t="shared" si="0"/>
        <v>0</v>
      </c>
      <c r="P3" s="51">
        <f t="shared" si="0"/>
        <v>0</v>
      </c>
      <c r="R3" s="51">
        <f>+R31-R173</f>
        <v>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202201</v>
      </c>
      <c r="E5" s="43">
        <f>Totalt!E5</f>
        <v>202201</v>
      </c>
      <c r="F5" s="43">
        <f>Totalt!F5</f>
        <v>0</v>
      </c>
      <c r="G5" s="43">
        <f>Totalt!G5</f>
        <v>202201</v>
      </c>
      <c r="H5" s="43">
        <f>+Totalt!H5</f>
        <v>202201</v>
      </c>
      <c r="I5" s="43">
        <f>Totalt!I5</f>
        <v>0</v>
      </c>
      <c r="J5" s="43">
        <f>Totalt!J5</f>
        <v>202201</v>
      </c>
      <c r="K5" s="43">
        <f>Totalt!K5</f>
        <v>202201</v>
      </c>
      <c r="L5" s="43">
        <f>Totalt!L5</f>
        <v>0</v>
      </c>
      <c r="M5" s="43">
        <f>Totalt!M5</f>
        <v>202201</v>
      </c>
      <c r="N5" s="43">
        <f>Totalt!N5</f>
        <v>202201</v>
      </c>
      <c r="O5" s="43">
        <f>Totalt!O5</f>
        <v>0</v>
      </c>
      <c r="P5" s="43">
        <f>Totalt!P5</f>
        <v>202201</v>
      </c>
      <c r="Q5" s="42"/>
      <c r="R5" s="43">
        <f>+Totalt!R5</f>
        <v>202101</v>
      </c>
    </row>
    <row r="6" spans="1:18" s="44" customFormat="1" ht="11.25">
      <c r="A6" s="42"/>
      <c r="B6" s="42"/>
      <c r="C6" s="43"/>
      <c r="D6" s="43">
        <v>202201</v>
      </c>
      <c r="E6" s="43">
        <f>'HS'!E6</f>
        <v>202203</v>
      </c>
      <c r="F6" s="43">
        <f>'HS'!F6</f>
        <v>0</v>
      </c>
      <c r="G6" s="43">
        <f>'HS'!G6</f>
        <v>202206</v>
      </c>
      <c r="H6" s="43">
        <f>'HS'!H6</f>
        <v>202206</v>
      </c>
      <c r="I6" s="43">
        <f>'HS'!I6</f>
        <v>0</v>
      </c>
      <c r="J6" s="43">
        <f>'HS'!J6</f>
        <v>202209</v>
      </c>
      <c r="K6" s="43">
        <f>'HS'!K6</f>
        <v>202209</v>
      </c>
      <c r="L6" s="43">
        <f>'HS'!L6</f>
        <v>0</v>
      </c>
      <c r="M6" s="43">
        <f>'HS'!M6</f>
        <v>202212</v>
      </c>
      <c r="N6" s="43">
        <f>'HS'!N6</f>
        <v>202212</v>
      </c>
      <c r="O6" s="43">
        <f>'HS'!O6</f>
        <v>0</v>
      </c>
      <c r="P6" s="43">
        <f>'HS'!P6</f>
        <v>202212</v>
      </c>
      <c r="Q6" s="42"/>
      <c r="R6" s="43">
        <f>+Totalt!R6</f>
        <v>202112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f>+'HS'!P8</f>
        <v>2022</v>
      </c>
      <c r="Q8" s="11" t="s">
        <v>61</v>
      </c>
      <c r="R8" s="53">
        <f>+'HS'!R8</f>
        <v>2021</v>
      </c>
    </row>
    <row r="9" spans="1:18" ht="12">
      <c r="A9" s="2">
        <v>321</v>
      </c>
      <c r="B9" s="2">
        <v>321</v>
      </c>
      <c r="C9" s="3" t="s">
        <v>37</v>
      </c>
      <c r="D9" s="21">
        <v>0</v>
      </c>
      <c r="E9" s="21">
        <v>0</v>
      </c>
      <c r="F9" s="21">
        <f aca="true" t="shared" si="1" ref="F9:F15">D9-E9</f>
        <v>0</v>
      </c>
      <c r="G9" s="21">
        <v>0</v>
      </c>
      <c r="H9" s="21">
        <v>160000</v>
      </c>
      <c r="I9" s="21">
        <f aca="true" t="shared" si="2" ref="I9:I15">G9-H9</f>
        <v>-160000</v>
      </c>
      <c r="J9" s="21">
        <v>148500</v>
      </c>
      <c r="K9" s="21">
        <v>160000</v>
      </c>
      <c r="L9" s="21">
        <f aca="true" t="shared" si="3" ref="L9:L15">J9-K9</f>
        <v>-11500</v>
      </c>
      <c r="M9" s="21">
        <v>148500</v>
      </c>
      <c r="N9" s="21">
        <v>160000</v>
      </c>
      <c r="O9" s="21">
        <f aca="true" t="shared" si="4" ref="O9:O15">M9-N9</f>
        <v>-11500</v>
      </c>
      <c r="P9" s="21">
        <v>160000</v>
      </c>
      <c r="Q9" s="37" t="e">
        <f>M9-#REF!</f>
        <v>#REF!</v>
      </c>
      <c r="R9" s="54">
        <v>0</v>
      </c>
    </row>
    <row r="10" spans="1:18" ht="12">
      <c r="A10" s="2">
        <v>322</v>
      </c>
      <c r="B10" s="2">
        <v>322</v>
      </c>
      <c r="C10" s="3" t="s">
        <v>38</v>
      </c>
      <c r="D10" s="22">
        <v>0</v>
      </c>
      <c r="E10" s="22">
        <v>0</v>
      </c>
      <c r="F10" s="22">
        <f t="shared" si="1"/>
        <v>0</v>
      </c>
      <c r="G10" s="22">
        <v>185000</v>
      </c>
      <c r="H10" s="22">
        <v>320000</v>
      </c>
      <c r="I10" s="22">
        <f t="shared" si="2"/>
        <v>-135000</v>
      </c>
      <c r="J10" s="22">
        <v>230000</v>
      </c>
      <c r="K10" s="22">
        <v>320000</v>
      </c>
      <c r="L10" s="22">
        <f t="shared" si="3"/>
        <v>-90000</v>
      </c>
      <c r="M10" s="22">
        <v>334700</v>
      </c>
      <c r="N10" s="22">
        <v>320000</v>
      </c>
      <c r="O10" s="22">
        <f t="shared" si="4"/>
        <v>14700</v>
      </c>
      <c r="P10" s="22">
        <v>320000</v>
      </c>
      <c r="Q10" s="38" t="e">
        <f>M10-#REF!</f>
        <v>#REF!</v>
      </c>
      <c r="R10" s="55">
        <v>0</v>
      </c>
    </row>
    <row r="11" spans="1:18" ht="12">
      <c r="A11" s="2">
        <v>323</v>
      </c>
      <c r="B11" s="2">
        <v>323</v>
      </c>
      <c r="C11" s="3" t="s">
        <v>39</v>
      </c>
      <c r="D11" s="22">
        <v>0</v>
      </c>
      <c r="E11" s="22">
        <v>31000</v>
      </c>
      <c r="F11" s="22">
        <f t="shared" si="1"/>
        <v>-31000</v>
      </c>
      <c r="G11" s="22">
        <v>111920.27</v>
      </c>
      <c r="H11" s="22">
        <v>55000</v>
      </c>
      <c r="I11" s="22">
        <f t="shared" si="2"/>
        <v>56920.270000000004</v>
      </c>
      <c r="J11" s="22">
        <v>212620.27</v>
      </c>
      <c r="K11" s="22">
        <v>68000</v>
      </c>
      <c r="L11" s="22">
        <f t="shared" si="3"/>
        <v>144620.27</v>
      </c>
      <c r="M11" s="22">
        <v>286095.27</v>
      </c>
      <c r="N11" s="22">
        <v>76000</v>
      </c>
      <c r="O11" s="22">
        <f t="shared" si="4"/>
        <v>210095.27000000002</v>
      </c>
      <c r="P11" s="22">
        <v>76000</v>
      </c>
      <c r="Q11" s="38" t="e">
        <f>M11-#REF!</f>
        <v>#REF!</v>
      </c>
      <c r="R11" s="55">
        <v>0</v>
      </c>
    </row>
    <row r="12" spans="1:18" ht="12">
      <c r="A12" s="2">
        <v>324</v>
      </c>
      <c r="B12" s="2">
        <v>324</v>
      </c>
      <c r="C12" s="3" t="s">
        <v>40</v>
      </c>
      <c r="D12" s="22">
        <v>0</v>
      </c>
      <c r="E12" s="22">
        <v>0</v>
      </c>
      <c r="F12" s="22">
        <f t="shared" si="1"/>
        <v>0</v>
      </c>
      <c r="G12" s="22">
        <v>59487</v>
      </c>
      <c r="H12" s="22">
        <v>0</v>
      </c>
      <c r="I12" s="22">
        <f t="shared" si="2"/>
        <v>59487</v>
      </c>
      <c r="J12" s="22">
        <v>59487</v>
      </c>
      <c r="K12" s="22">
        <v>0</v>
      </c>
      <c r="L12" s="22">
        <f t="shared" si="3"/>
        <v>59487</v>
      </c>
      <c r="M12" s="22">
        <v>59487</v>
      </c>
      <c r="N12" s="22">
        <v>0</v>
      </c>
      <c r="O12" s="22">
        <f t="shared" si="4"/>
        <v>59487</v>
      </c>
      <c r="P12" s="22">
        <v>0</v>
      </c>
      <c r="Q12" s="38" t="e">
        <f>M12-#REF!</f>
        <v>#REF!</v>
      </c>
      <c r="R12" s="55">
        <v>0</v>
      </c>
    </row>
    <row r="13" spans="1:18" ht="12">
      <c r="A13" s="2">
        <v>325</v>
      </c>
      <c r="B13" s="2">
        <v>325</v>
      </c>
      <c r="C13" s="3" t="s">
        <v>41</v>
      </c>
      <c r="D13" s="22">
        <v>0</v>
      </c>
      <c r="E13" s="22">
        <v>100000</v>
      </c>
      <c r="F13" s="22">
        <f t="shared" si="1"/>
        <v>-100000</v>
      </c>
      <c r="G13" s="22">
        <v>247183.84</v>
      </c>
      <c r="H13" s="22">
        <v>400000</v>
      </c>
      <c r="I13" s="22">
        <f t="shared" si="2"/>
        <v>-152816.16</v>
      </c>
      <c r="J13" s="22">
        <v>1099265.8</v>
      </c>
      <c r="K13" s="22">
        <v>585000</v>
      </c>
      <c r="L13" s="22">
        <f t="shared" si="3"/>
        <v>514265.80000000005</v>
      </c>
      <c r="M13" s="22">
        <v>2296420.8</v>
      </c>
      <c r="N13" s="22">
        <v>725000</v>
      </c>
      <c r="O13" s="22">
        <f t="shared" si="4"/>
        <v>1571420.7999999998</v>
      </c>
      <c r="P13" s="22">
        <v>725000</v>
      </c>
      <c r="Q13" s="38" t="e">
        <f>M13-#REF!</f>
        <v>#REF!</v>
      </c>
      <c r="R13" s="55">
        <v>0</v>
      </c>
    </row>
    <row r="14" spans="1:18" ht="12">
      <c r="A14" s="2">
        <v>326</v>
      </c>
      <c r="B14" s="2">
        <v>326</v>
      </c>
      <c r="C14" s="3" t="s">
        <v>1</v>
      </c>
      <c r="D14" s="22">
        <v>0</v>
      </c>
      <c r="E14" s="22">
        <v>0</v>
      </c>
      <c r="F14" s="22">
        <f t="shared" si="1"/>
        <v>0</v>
      </c>
      <c r="G14" s="22">
        <v>0</v>
      </c>
      <c r="H14" s="22">
        <v>0</v>
      </c>
      <c r="I14" s="22">
        <f t="shared" si="2"/>
        <v>0</v>
      </c>
      <c r="J14" s="22">
        <v>0</v>
      </c>
      <c r="K14" s="22">
        <v>0</v>
      </c>
      <c r="L14" s="22">
        <f t="shared" si="3"/>
        <v>0</v>
      </c>
      <c r="M14" s="22">
        <v>0</v>
      </c>
      <c r="N14" s="22">
        <v>0</v>
      </c>
      <c r="O14" s="22">
        <f t="shared" si="4"/>
        <v>0</v>
      </c>
      <c r="P14" s="22">
        <v>0</v>
      </c>
      <c r="Q14" s="38" t="e">
        <f>M14-#REF!</f>
        <v>#REF!</v>
      </c>
      <c r="R14" s="55">
        <v>0</v>
      </c>
    </row>
    <row r="15" spans="1:18" ht="12.75">
      <c r="A15" s="12"/>
      <c r="B15" s="13"/>
      <c r="C15" s="14" t="s">
        <v>156</v>
      </c>
      <c r="D15" s="15">
        <f>SUM(D9:D14)</f>
        <v>0</v>
      </c>
      <c r="E15" s="15">
        <f>SUM(E9:E14)</f>
        <v>131000</v>
      </c>
      <c r="F15" s="15">
        <f t="shared" si="1"/>
        <v>-131000</v>
      </c>
      <c r="G15" s="15">
        <f>SUM(G9:G14)</f>
        <v>603591.11</v>
      </c>
      <c r="H15" s="15">
        <f>SUM(H9:H14)</f>
        <v>935000</v>
      </c>
      <c r="I15" s="15">
        <f t="shared" si="2"/>
        <v>-331408.89</v>
      </c>
      <c r="J15" s="15">
        <f>SUM(J9:J14)</f>
        <v>1749873.07</v>
      </c>
      <c r="K15" s="15">
        <f>SUM(K9:K14)</f>
        <v>1133000</v>
      </c>
      <c r="L15" s="15">
        <f t="shared" si="3"/>
        <v>616873.0700000001</v>
      </c>
      <c r="M15" s="15">
        <f>SUM(M9:M14)</f>
        <v>3125203.07</v>
      </c>
      <c r="N15" s="15">
        <f>SUM(N9:N14)</f>
        <v>1281000</v>
      </c>
      <c r="O15" s="15">
        <f t="shared" si="4"/>
        <v>1844203.0699999998</v>
      </c>
      <c r="P15" s="15">
        <f>SUM(P9:P14)</f>
        <v>1281000</v>
      </c>
      <c r="Q15" s="39" t="e">
        <f>M15-#REF!</f>
        <v>#REF!</v>
      </c>
      <c r="R15" s="56">
        <f>SUM(R9:R14)</f>
        <v>0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211772.4</v>
      </c>
      <c r="E17" s="22">
        <v>298750</v>
      </c>
      <c r="F17" s="22">
        <f>+E17-D17</f>
        <v>86977.6</v>
      </c>
      <c r="G17" s="22">
        <v>682146.74</v>
      </c>
      <c r="H17" s="22">
        <v>608750</v>
      </c>
      <c r="I17" s="22">
        <f aca="true" t="shared" si="5" ref="I17:I24">G17-H17</f>
        <v>73396.73999999999</v>
      </c>
      <c r="J17" s="22">
        <v>989846.45</v>
      </c>
      <c r="K17" s="22">
        <v>663750</v>
      </c>
      <c r="L17" s="22">
        <f aca="true" t="shared" si="6" ref="L17:L24">J17-K17</f>
        <v>326096.44999999995</v>
      </c>
      <c r="M17" s="22">
        <v>1335490.78</v>
      </c>
      <c r="N17" s="22">
        <v>764250</v>
      </c>
      <c r="O17" s="22">
        <f aca="true" t="shared" si="7" ref="O17:O24">M17-N17</f>
        <v>571240.78</v>
      </c>
      <c r="P17" s="22">
        <v>764250</v>
      </c>
      <c r="Q17" s="38" t="e">
        <f>M17-#REF!</f>
        <v>#REF!</v>
      </c>
      <c r="R17" s="55">
        <v>0</v>
      </c>
    </row>
    <row r="18" spans="1:18" ht="12">
      <c r="A18" s="2">
        <v>410</v>
      </c>
      <c r="B18" s="2">
        <v>410</v>
      </c>
      <c r="C18" s="3" t="s">
        <v>43</v>
      </c>
      <c r="D18" s="22">
        <v>0</v>
      </c>
      <c r="E18" s="22">
        <v>0</v>
      </c>
      <c r="F18" s="22">
        <f>+E18-D18</f>
        <v>0</v>
      </c>
      <c r="G18" s="22">
        <v>0</v>
      </c>
      <c r="H18" s="22">
        <v>0</v>
      </c>
      <c r="I18" s="22">
        <f t="shared" si="5"/>
        <v>0</v>
      </c>
      <c r="J18" s="22">
        <v>0</v>
      </c>
      <c r="K18" s="22">
        <v>0</v>
      </c>
      <c r="L18" s="22">
        <f t="shared" si="6"/>
        <v>0</v>
      </c>
      <c r="M18" s="22">
        <v>32351.2</v>
      </c>
      <c r="N18" s="22">
        <v>0</v>
      </c>
      <c r="O18" s="22">
        <f t="shared" si="7"/>
        <v>32351.2</v>
      </c>
      <c r="P18" s="22">
        <v>0</v>
      </c>
      <c r="Q18" s="38" t="e">
        <f>M18-#REF!</f>
        <v>#REF!</v>
      </c>
      <c r="R18" s="55">
        <v>0</v>
      </c>
    </row>
    <row r="19" spans="1:18" ht="12">
      <c r="A19" s="2">
        <v>420</v>
      </c>
      <c r="B19" s="2">
        <v>420</v>
      </c>
      <c r="C19" s="3" t="s">
        <v>44</v>
      </c>
      <c r="D19" s="22">
        <v>0</v>
      </c>
      <c r="E19" s="22">
        <v>0</v>
      </c>
      <c r="F19" s="22">
        <f>+E19-D19</f>
        <v>0</v>
      </c>
      <c r="G19" s="22">
        <v>0</v>
      </c>
      <c r="H19" s="22">
        <v>0</v>
      </c>
      <c r="I19" s="22">
        <f t="shared" si="5"/>
        <v>0</v>
      </c>
      <c r="J19" s="22">
        <v>0</v>
      </c>
      <c r="K19" s="22">
        <v>0</v>
      </c>
      <c r="L19" s="22">
        <f t="shared" si="6"/>
        <v>0</v>
      </c>
      <c r="M19" s="22">
        <v>0</v>
      </c>
      <c r="N19" s="22">
        <v>0</v>
      </c>
      <c r="O19" s="22">
        <f t="shared" si="7"/>
        <v>0</v>
      </c>
      <c r="P19" s="22">
        <v>0</v>
      </c>
      <c r="Q19" s="38" t="e">
        <f>M19-#REF!</f>
        <v>#REF!</v>
      </c>
      <c r="R19" s="55">
        <v>0</v>
      </c>
    </row>
    <row r="20" spans="1:18" ht="12">
      <c r="A20" s="2">
        <v>500</v>
      </c>
      <c r="B20" s="2">
        <v>500</v>
      </c>
      <c r="C20" s="3" t="s">
        <v>45</v>
      </c>
      <c r="D20" s="22">
        <v>137269.04</v>
      </c>
      <c r="E20" s="22">
        <v>360000</v>
      </c>
      <c r="F20" s="22">
        <f>+E20-D20</f>
        <v>222730.96</v>
      </c>
      <c r="G20" s="22">
        <v>839858.58</v>
      </c>
      <c r="H20" s="22">
        <v>725000</v>
      </c>
      <c r="I20" s="22">
        <f t="shared" si="5"/>
        <v>114858.57999999996</v>
      </c>
      <c r="J20" s="22">
        <v>1202942.42</v>
      </c>
      <c r="K20" s="22">
        <v>1095000</v>
      </c>
      <c r="L20" s="22">
        <f t="shared" si="6"/>
        <v>107942.41999999993</v>
      </c>
      <c r="M20" s="22">
        <v>1748260.27</v>
      </c>
      <c r="N20" s="22">
        <v>1444815</v>
      </c>
      <c r="O20" s="22">
        <f t="shared" si="7"/>
        <v>303445.27</v>
      </c>
      <c r="P20" s="22">
        <v>1444815</v>
      </c>
      <c r="Q20" s="38" t="e">
        <f>M20-#REF!</f>
        <v>#REF!</v>
      </c>
      <c r="R20" s="55">
        <v>0</v>
      </c>
    </row>
    <row r="21" spans="1:18" ht="12">
      <c r="A21" s="2">
        <v>610</v>
      </c>
      <c r="B21" s="2">
        <v>610</v>
      </c>
      <c r="C21" s="3" t="s">
        <v>4</v>
      </c>
      <c r="D21" s="22">
        <v>0</v>
      </c>
      <c r="E21" s="22">
        <v>20000</v>
      </c>
      <c r="F21" s="22">
        <f>+E21-D21</f>
        <v>20000</v>
      </c>
      <c r="G21" s="22">
        <v>41052.23</v>
      </c>
      <c r="H21" s="22">
        <v>40000</v>
      </c>
      <c r="I21" s="22">
        <f t="shared" si="5"/>
        <v>1052.2300000000032</v>
      </c>
      <c r="J21" s="22">
        <v>39299.82</v>
      </c>
      <c r="K21" s="22">
        <v>60000</v>
      </c>
      <c r="L21" s="22">
        <f t="shared" si="6"/>
        <v>-20700.18</v>
      </c>
      <c r="M21" s="22">
        <v>48222.68</v>
      </c>
      <c r="N21" s="22">
        <v>80000</v>
      </c>
      <c r="O21" s="22">
        <f t="shared" si="7"/>
        <v>-31777.32</v>
      </c>
      <c r="P21" s="22">
        <v>80000</v>
      </c>
      <c r="Q21" s="38" t="e">
        <f>M21-#REF!</f>
        <v>#REF!</v>
      </c>
      <c r="R21" s="55">
        <v>0</v>
      </c>
    </row>
    <row r="22" spans="1:18" ht="12.75">
      <c r="A22" s="12"/>
      <c r="B22" s="13"/>
      <c r="C22" s="14" t="s">
        <v>155</v>
      </c>
      <c r="D22" s="15">
        <f>SUM(D17:D21)</f>
        <v>349041.44</v>
      </c>
      <c r="E22" s="15">
        <f aca="true" t="shared" si="8" ref="E22:P22">SUM(E17:E21)</f>
        <v>678750</v>
      </c>
      <c r="F22" s="15">
        <f t="shared" si="8"/>
        <v>329708.56</v>
      </c>
      <c r="G22" s="15">
        <f t="shared" si="8"/>
        <v>1563057.5499999998</v>
      </c>
      <c r="H22" s="15">
        <f t="shared" si="8"/>
        <v>1373750</v>
      </c>
      <c r="I22" s="15">
        <f t="shared" si="8"/>
        <v>189307.54999999996</v>
      </c>
      <c r="J22" s="15">
        <f t="shared" si="8"/>
        <v>2232088.69</v>
      </c>
      <c r="K22" s="15">
        <f t="shared" si="8"/>
        <v>1818750</v>
      </c>
      <c r="L22" s="15">
        <f t="shared" si="8"/>
        <v>413338.6899999999</v>
      </c>
      <c r="M22" s="15">
        <f t="shared" si="8"/>
        <v>3164324.93</v>
      </c>
      <c r="N22" s="15">
        <f t="shared" si="8"/>
        <v>2289065</v>
      </c>
      <c r="O22" s="15">
        <f t="shared" si="8"/>
        <v>875259.93</v>
      </c>
      <c r="P22" s="15">
        <f t="shared" si="8"/>
        <v>2289065</v>
      </c>
      <c r="Q22" s="39" t="e">
        <f>M22-#REF!</f>
        <v>#REF!</v>
      </c>
      <c r="R22" s="56">
        <f>SUM(R17:R21)</f>
        <v>0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0</v>
      </c>
      <c r="E24" s="48">
        <v>0</v>
      </c>
      <c r="F24" s="48">
        <f>+E24-D24</f>
        <v>0</v>
      </c>
      <c r="G24" s="48">
        <v>0</v>
      </c>
      <c r="H24" s="48">
        <v>0</v>
      </c>
      <c r="I24" s="48">
        <f t="shared" si="5"/>
        <v>0</v>
      </c>
      <c r="J24" s="48">
        <v>0</v>
      </c>
      <c r="K24" s="48">
        <v>0</v>
      </c>
      <c r="L24" s="48">
        <f t="shared" si="6"/>
        <v>0</v>
      </c>
      <c r="M24" s="48">
        <v>0</v>
      </c>
      <c r="N24" s="48">
        <v>0</v>
      </c>
      <c r="O24" s="48">
        <f t="shared" si="7"/>
        <v>0</v>
      </c>
      <c r="P24" s="48">
        <v>0</v>
      </c>
      <c r="Q24" s="50" t="e">
        <f>M24-#REF!</f>
        <v>#REF!</v>
      </c>
      <c r="R24" s="57">
        <v>0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-349041.44</v>
      </c>
      <c r="E26" s="15">
        <f aca="true" t="shared" si="9" ref="E26:P26">E15-E22-E24</f>
        <v>-547750</v>
      </c>
      <c r="F26" s="15">
        <f>F15+F22+F24</f>
        <v>198708.56</v>
      </c>
      <c r="G26" s="15">
        <f t="shared" si="9"/>
        <v>-959466.4399999998</v>
      </c>
      <c r="H26" s="15">
        <f t="shared" si="9"/>
        <v>-438750</v>
      </c>
      <c r="I26" s="15">
        <f t="shared" si="9"/>
        <v>-520716.43999999994</v>
      </c>
      <c r="J26" s="15">
        <f t="shared" si="9"/>
        <v>-482215.6199999999</v>
      </c>
      <c r="K26" s="15">
        <f t="shared" si="9"/>
        <v>-685750</v>
      </c>
      <c r="L26" s="15">
        <f t="shared" si="9"/>
        <v>203534.38000000018</v>
      </c>
      <c r="M26" s="15">
        <f t="shared" si="9"/>
        <v>-39121.860000000335</v>
      </c>
      <c r="N26" s="15">
        <f t="shared" si="9"/>
        <v>-1008065</v>
      </c>
      <c r="O26" s="15">
        <f t="shared" si="9"/>
        <v>968943.1399999998</v>
      </c>
      <c r="P26" s="15">
        <f t="shared" si="9"/>
        <v>-1008065</v>
      </c>
      <c r="Q26" s="39" t="e">
        <f>M26-#REF!</f>
        <v>#REF!</v>
      </c>
      <c r="R26" s="56">
        <f>R15-R22-R24</f>
        <v>0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-349041.44</v>
      </c>
      <c r="E31" s="17">
        <f>E26+E28*-1-E29</f>
        <v>-547750</v>
      </c>
      <c r="F31" s="17">
        <f>D31-E31</f>
        <v>198708.56</v>
      </c>
      <c r="G31" s="17">
        <f>G26+G28*-1-G29</f>
        <v>-959466.4399999998</v>
      </c>
      <c r="H31" s="17">
        <f>H26+H28*-1-H29</f>
        <v>-438750</v>
      </c>
      <c r="I31" s="17">
        <f>G31-H31</f>
        <v>-520716.4399999998</v>
      </c>
      <c r="J31" s="17">
        <f>J26+J28*-1-J29</f>
        <v>-482215.6199999999</v>
      </c>
      <c r="K31" s="17">
        <f>K26+K28*-1-K29</f>
        <v>-685750</v>
      </c>
      <c r="L31" s="17">
        <f>J31-K31</f>
        <v>203534.38000000012</v>
      </c>
      <c r="M31" s="17">
        <f>M26+M28*-1-M29</f>
        <v>-39121.860000000335</v>
      </c>
      <c r="N31" s="17">
        <f>N26+N28*-1-N29</f>
        <v>-1008065</v>
      </c>
      <c r="O31" s="17">
        <f>M31-N31</f>
        <v>968943.1399999997</v>
      </c>
      <c r="P31" s="17">
        <f>P26+P28*-1-P29</f>
        <v>-1008065</v>
      </c>
      <c r="Q31" s="40" t="e">
        <f>M31-#REF!</f>
        <v>#REF!</v>
      </c>
      <c r="R31" s="58">
        <f>R26+R28*-1-R29</f>
        <v>0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f>+'HS'!P35</f>
        <v>2022</v>
      </c>
      <c r="Q35" s="20" t="s">
        <v>61</v>
      </c>
      <c r="R35" s="59">
        <f>+'HS'!R35</f>
        <v>2021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6">D37-E37</f>
        <v>0</v>
      </c>
      <c r="G37" s="22">
        <v>0</v>
      </c>
      <c r="H37" s="22">
        <v>0</v>
      </c>
      <c r="I37" s="22">
        <f aca="true" t="shared" si="11" ref="I37:I56">G37-H37</f>
        <v>0</v>
      </c>
      <c r="J37" s="22">
        <v>0</v>
      </c>
      <c r="K37" s="22">
        <v>0</v>
      </c>
      <c r="L37" s="22">
        <f aca="true" t="shared" si="12" ref="L37:L56">J37-K37</f>
        <v>0</v>
      </c>
      <c r="M37" s="22">
        <v>0</v>
      </c>
      <c r="N37" s="22">
        <v>0</v>
      </c>
      <c r="O37" s="22">
        <f aca="true" t="shared" si="13" ref="O37:O56">M37-N37</f>
        <v>0</v>
      </c>
      <c r="P37" s="22">
        <v>0</v>
      </c>
      <c r="Q37" s="38" t="e">
        <f>M37-#REF!</f>
        <v>#REF!</v>
      </c>
      <c r="R37" s="55">
        <v>0</v>
      </c>
    </row>
    <row r="38" spans="1:20" ht="12">
      <c r="A38" s="23">
        <v>3120</v>
      </c>
      <c r="B38" s="23">
        <v>3120</v>
      </c>
      <c r="C38" s="3" t="s">
        <v>65</v>
      </c>
      <c r="D38" s="22">
        <v>0</v>
      </c>
      <c r="E38" s="22">
        <v>0</v>
      </c>
      <c r="F38" s="22">
        <f t="shared" si="10"/>
        <v>0</v>
      </c>
      <c r="G38" s="22">
        <v>185000</v>
      </c>
      <c r="H38" s="22">
        <v>320000</v>
      </c>
      <c r="I38" s="22">
        <f t="shared" si="11"/>
        <v>-135000</v>
      </c>
      <c r="J38" s="22">
        <v>230000</v>
      </c>
      <c r="K38" s="22">
        <v>320000</v>
      </c>
      <c r="L38" s="22">
        <f t="shared" si="12"/>
        <v>-90000</v>
      </c>
      <c r="M38" s="22">
        <v>334700</v>
      </c>
      <c r="N38" s="22">
        <v>320000</v>
      </c>
      <c r="O38" s="22">
        <f t="shared" si="13"/>
        <v>14700</v>
      </c>
      <c r="P38" s="22">
        <v>320000</v>
      </c>
      <c r="Q38" s="38" t="e">
        <f>M38-#REF!</f>
        <v>#REF!</v>
      </c>
      <c r="R38" s="55">
        <v>0</v>
      </c>
      <c r="T38" s="24"/>
    </row>
    <row r="39" spans="1:20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  <c r="T39" s="24"/>
    </row>
    <row r="40" spans="1:20" ht="12">
      <c r="A40" s="23">
        <v>3130</v>
      </c>
      <c r="B40" s="23">
        <v>3130</v>
      </c>
      <c r="C40" s="3" t="s">
        <v>67</v>
      </c>
      <c r="D40" s="22">
        <v>0</v>
      </c>
      <c r="E40" s="22">
        <v>0</v>
      </c>
      <c r="F40" s="22">
        <f t="shared" si="10"/>
        <v>0</v>
      </c>
      <c r="G40" s="22">
        <v>59487</v>
      </c>
      <c r="H40" s="22">
        <v>0</v>
      </c>
      <c r="I40" s="22">
        <f t="shared" si="11"/>
        <v>59487</v>
      </c>
      <c r="J40" s="22">
        <v>59487</v>
      </c>
      <c r="K40" s="22">
        <v>0</v>
      </c>
      <c r="L40" s="22">
        <f t="shared" si="12"/>
        <v>59487</v>
      </c>
      <c r="M40" s="22">
        <v>59487</v>
      </c>
      <c r="N40" s="22">
        <v>0</v>
      </c>
      <c r="O40" s="22">
        <f t="shared" si="13"/>
        <v>59487</v>
      </c>
      <c r="P40" s="22">
        <v>0</v>
      </c>
      <c r="Q40" s="38" t="e">
        <f>M40-#REF!</f>
        <v>#REF!</v>
      </c>
      <c r="R40" s="55">
        <v>0</v>
      </c>
      <c r="T40" s="24"/>
    </row>
    <row r="41" spans="1:20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  <c r="T41" s="24"/>
    </row>
    <row r="42" spans="1:20" ht="12">
      <c r="A42" s="23">
        <v>3210</v>
      </c>
      <c r="B42" s="23">
        <v>3210</v>
      </c>
      <c r="C42" s="3" t="s">
        <v>69</v>
      </c>
      <c r="D42" s="22">
        <v>0</v>
      </c>
      <c r="E42" s="22">
        <v>0</v>
      </c>
      <c r="F42" s="22">
        <f t="shared" si="10"/>
        <v>0</v>
      </c>
      <c r="G42" s="22">
        <v>0</v>
      </c>
      <c r="H42" s="22">
        <v>160000</v>
      </c>
      <c r="I42" s="22">
        <f t="shared" si="11"/>
        <v>-160000</v>
      </c>
      <c r="J42" s="22">
        <v>148500</v>
      </c>
      <c r="K42" s="22">
        <v>160000</v>
      </c>
      <c r="L42" s="22">
        <f t="shared" si="12"/>
        <v>-11500</v>
      </c>
      <c r="M42" s="22">
        <v>148500</v>
      </c>
      <c r="N42" s="22">
        <v>160000</v>
      </c>
      <c r="O42" s="22">
        <f t="shared" si="13"/>
        <v>-11500</v>
      </c>
      <c r="P42" s="22">
        <v>160000</v>
      </c>
      <c r="Q42" s="38" t="e">
        <f>M42-#REF!</f>
        <v>#REF!</v>
      </c>
      <c r="R42" s="55">
        <v>0</v>
      </c>
      <c r="T42" s="24"/>
    </row>
    <row r="43" spans="1:20" ht="12">
      <c r="A43" s="23">
        <v>3215</v>
      </c>
      <c r="B43" s="23">
        <v>3215</v>
      </c>
      <c r="C43" s="3" t="s">
        <v>70</v>
      </c>
      <c r="D43" s="22">
        <v>0</v>
      </c>
      <c r="E43" s="22">
        <v>0</v>
      </c>
      <c r="F43" s="22">
        <f t="shared" si="10"/>
        <v>0</v>
      </c>
      <c r="G43" s="22">
        <v>0</v>
      </c>
      <c r="H43" s="22">
        <v>0</v>
      </c>
      <c r="I43" s="22">
        <f t="shared" si="11"/>
        <v>0</v>
      </c>
      <c r="J43" s="22">
        <v>0</v>
      </c>
      <c r="K43" s="22">
        <v>0</v>
      </c>
      <c r="L43" s="22">
        <f t="shared" si="12"/>
        <v>0</v>
      </c>
      <c r="M43" s="22">
        <v>0</v>
      </c>
      <c r="N43" s="22">
        <v>0</v>
      </c>
      <c r="O43" s="22">
        <f t="shared" si="13"/>
        <v>0</v>
      </c>
      <c r="P43" s="22">
        <v>0</v>
      </c>
      <c r="Q43" s="38" t="e">
        <f>M43-#REF!</f>
        <v>#REF!</v>
      </c>
      <c r="R43" s="55">
        <v>0</v>
      </c>
      <c r="T43" s="24"/>
    </row>
    <row r="44" spans="1:20" ht="12">
      <c r="A44" s="23">
        <v>3217</v>
      </c>
      <c r="B44" s="23">
        <v>3217</v>
      </c>
      <c r="C44" s="3" t="s">
        <v>71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  <c r="T44" s="24"/>
    </row>
    <row r="45" spans="1:20" ht="12">
      <c r="A45" s="23">
        <v>3218</v>
      </c>
      <c r="B45" s="23">
        <v>3218</v>
      </c>
      <c r="C45" s="3" t="s">
        <v>192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  <c r="T45" s="24"/>
    </row>
    <row r="46" spans="1:20" ht="12">
      <c r="A46" s="23">
        <v>3220</v>
      </c>
      <c r="B46" s="23">
        <v>3220</v>
      </c>
      <c r="C46" s="3" t="s">
        <v>73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  <c r="T46" s="24"/>
    </row>
    <row r="47" spans="1:20" ht="12">
      <c r="A47" s="23">
        <v>3320</v>
      </c>
      <c r="B47" s="23">
        <v>3320</v>
      </c>
      <c r="C47" s="3" t="s">
        <v>74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  <c r="T47" s="24"/>
    </row>
    <row r="48" spans="1:20" ht="12">
      <c r="A48" s="23">
        <v>3321</v>
      </c>
      <c r="B48" s="23">
        <v>3321</v>
      </c>
      <c r="C48" s="3" t="s">
        <v>75</v>
      </c>
      <c r="D48" s="22">
        <v>0</v>
      </c>
      <c r="E48" s="22">
        <v>30000</v>
      </c>
      <c r="F48" s="22">
        <f t="shared" si="10"/>
        <v>-30000</v>
      </c>
      <c r="G48" s="22">
        <v>35420.27</v>
      </c>
      <c r="H48" s="22">
        <v>50000</v>
      </c>
      <c r="I48" s="22">
        <f t="shared" si="11"/>
        <v>-14579.730000000003</v>
      </c>
      <c r="J48" s="22">
        <v>46120.27</v>
      </c>
      <c r="K48" s="22">
        <v>60000</v>
      </c>
      <c r="L48" s="22">
        <f t="shared" si="12"/>
        <v>-13879.730000000003</v>
      </c>
      <c r="M48" s="22">
        <v>78310.27</v>
      </c>
      <c r="N48" s="22">
        <v>67000</v>
      </c>
      <c r="O48" s="22">
        <f t="shared" si="13"/>
        <v>11310.270000000004</v>
      </c>
      <c r="P48" s="22">
        <v>67000</v>
      </c>
      <c r="Q48" s="38" t="e">
        <f>M48-#REF!</f>
        <v>#REF!</v>
      </c>
      <c r="R48" s="55">
        <v>0</v>
      </c>
      <c r="T48" s="24"/>
    </row>
    <row r="49" spans="1:20" ht="12">
      <c r="A49" s="23">
        <v>3325</v>
      </c>
      <c r="B49" s="23">
        <v>3325</v>
      </c>
      <c r="C49" s="3" t="s">
        <v>22</v>
      </c>
      <c r="D49" s="22">
        <v>0</v>
      </c>
      <c r="E49" s="22">
        <v>0</v>
      </c>
      <c r="F49" s="22">
        <f t="shared" si="10"/>
        <v>0</v>
      </c>
      <c r="G49" s="22">
        <v>76500</v>
      </c>
      <c r="H49" s="22">
        <v>0</v>
      </c>
      <c r="I49" s="22">
        <f t="shared" si="11"/>
        <v>76500</v>
      </c>
      <c r="J49" s="22">
        <v>166500</v>
      </c>
      <c r="K49" s="22">
        <v>0</v>
      </c>
      <c r="L49" s="22">
        <f t="shared" si="12"/>
        <v>166500</v>
      </c>
      <c r="M49" s="22">
        <v>166500</v>
      </c>
      <c r="N49" s="22">
        <v>0</v>
      </c>
      <c r="O49" s="22">
        <f t="shared" si="13"/>
        <v>166500</v>
      </c>
      <c r="P49" s="22">
        <v>0</v>
      </c>
      <c r="Q49" s="38" t="e">
        <f>M49-#REF!</f>
        <v>#REF!</v>
      </c>
      <c r="R49" s="55">
        <v>0</v>
      </c>
      <c r="T49" s="24"/>
    </row>
    <row r="50" spans="1:20" ht="12">
      <c r="A50" s="23">
        <v>3350</v>
      </c>
      <c r="B50" s="23">
        <v>3350</v>
      </c>
      <c r="C50" s="3" t="s">
        <v>76</v>
      </c>
      <c r="D50" s="22">
        <v>0</v>
      </c>
      <c r="E50" s="22">
        <v>1000</v>
      </c>
      <c r="F50" s="22">
        <f t="shared" si="10"/>
        <v>-1000</v>
      </c>
      <c r="G50" s="22">
        <v>0</v>
      </c>
      <c r="H50" s="22">
        <v>5000</v>
      </c>
      <c r="I50" s="22">
        <f t="shared" si="11"/>
        <v>-5000</v>
      </c>
      <c r="J50" s="22">
        <v>0</v>
      </c>
      <c r="K50" s="22">
        <v>8000</v>
      </c>
      <c r="L50" s="22">
        <f t="shared" si="12"/>
        <v>-8000</v>
      </c>
      <c r="M50" s="22">
        <v>41285</v>
      </c>
      <c r="N50" s="22">
        <v>9000</v>
      </c>
      <c r="O50" s="22">
        <f t="shared" si="13"/>
        <v>32285</v>
      </c>
      <c r="P50" s="22">
        <v>9000</v>
      </c>
      <c r="Q50" s="38" t="e">
        <f>M50-#REF!</f>
        <v>#REF!</v>
      </c>
      <c r="R50" s="55">
        <v>0</v>
      </c>
      <c r="T50" s="24"/>
    </row>
    <row r="51" spans="1:20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  <c r="T51" s="24"/>
    </row>
    <row r="52" spans="1:20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  <c r="T52" s="24"/>
    </row>
    <row r="53" spans="1:20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  <c r="T53" s="24"/>
    </row>
    <row r="54" spans="1:20" ht="12">
      <c r="A54" s="23">
        <v>3605</v>
      </c>
      <c r="B54" s="23">
        <v>3605</v>
      </c>
      <c r="C54" s="3" t="s">
        <v>78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  <c r="T54" s="24"/>
    </row>
    <row r="55" spans="1:20" ht="12">
      <c r="A55" s="23">
        <v>3610</v>
      </c>
      <c r="B55" s="23">
        <v>3610</v>
      </c>
      <c r="C55" s="3" t="s">
        <v>79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  <c r="T55" s="24"/>
    </row>
    <row r="56" spans="1:20" ht="12.75">
      <c r="A56" s="23"/>
      <c r="B56" s="23"/>
      <c r="C56" s="14" t="s">
        <v>6</v>
      </c>
      <c r="D56" s="15">
        <f>SUM(D37:D55)</f>
        <v>0</v>
      </c>
      <c r="E56" s="15">
        <f>SUM(E37:E55)</f>
        <v>31000</v>
      </c>
      <c r="F56" s="15">
        <f t="shared" si="10"/>
        <v>-31000</v>
      </c>
      <c r="G56" s="15">
        <f>SUM(G37:G55)</f>
        <v>356407.27</v>
      </c>
      <c r="H56" s="15">
        <f>SUM(H37:H55)</f>
        <v>535000</v>
      </c>
      <c r="I56" s="15">
        <f t="shared" si="11"/>
        <v>-178592.72999999998</v>
      </c>
      <c r="J56" s="15">
        <f>SUM(J37:J55)</f>
        <v>650607.27</v>
      </c>
      <c r="K56" s="15">
        <f>SUM(K37:K55)</f>
        <v>548000</v>
      </c>
      <c r="L56" s="15">
        <f t="shared" si="12"/>
        <v>102607.27000000002</v>
      </c>
      <c r="M56" s="15">
        <f>SUM(M37:M55)</f>
        <v>828782.27</v>
      </c>
      <c r="N56" s="15">
        <f>SUM(N37:N55)</f>
        <v>556000</v>
      </c>
      <c r="O56" s="15">
        <f t="shared" si="13"/>
        <v>272782.27</v>
      </c>
      <c r="P56" s="15">
        <f>SUM(P37:P55)</f>
        <v>556000</v>
      </c>
      <c r="Q56" s="39" t="e">
        <f>M56-#REF!</f>
        <v>#REF!</v>
      </c>
      <c r="R56" s="56">
        <f>SUM(R37:R55)</f>
        <v>0</v>
      </c>
      <c r="T56" s="24"/>
    </row>
    <row r="57" spans="1:20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  <c r="T57" s="24"/>
    </row>
    <row r="58" spans="1:20" ht="12">
      <c r="A58" s="23">
        <v>3240</v>
      </c>
      <c r="B58" s="23">
        <v>3240</v>
      </c>
      <c r="C58" s="3" t="s">
        <v>182</v>
      </c>
      <c r="D58" s="22">
        <v>0</v>
      </c>
      <c r="E58" s="22">
        <v>100000</v>
      </c>
      <c r="F58" s="22">
        <f aca="true" t="shared" si="14" ref="F58:F64">D58-E58</f>
        <v>-100000</v>
      </c>
      <c r="G58" s="22">
        <v>197183.84</v>
      </c>
      <c r="H58" s="22">
        <v>300000</v>
      </c>
      <c r="I58" s="22">
        <f aca="true" t="shared" si="15" ref="I58:I64">G58-H58</f>
        <v>-102816.16</v>
      </c>
      <c r="J58" s="22">
        <v>989265.8</v>
      </c>
      <c r="K58" s="22">
        <v>400000</v>
      </c>
      <c r="L58" s="22">
        <f aca="true" t="shared" si="16" ref="L58:L64">J58-K58</f>
        <v>589265.8</v>
      </c>
      <c r="M58" s="22">
        <v>2093538.8</v>
      </c>
      <c r="N58" s="22">
        <v>540000</v>
      </c>
      <c r="O58" s="22">
        <f aca="true" t="shared" si="17" ref="O58:O64">M58-N58</f>
        <v>1553538.8</v>
      </c>
      <c r="P58" s="22">
        <v>540000</v>
      </c>
      <c r="Q58" s="38" t="e">
        <f>M58-#REF!</f>
        <v>#REF!</v>
      </c>
      <c r="R58" s="55">
        <v>0</v>
      </c>
      <c r="T58" s="24"/>
    </row>
    <row r="59" spans="1:20" ht="12">
      <c r="A59" s="23">
        <v>3441</v>
      </c>
      <c r="B59" s="23">
        <v>3441</v>
      </c>
      <c r="C59" s="3" t="s">
        <v>80</v>
      </c>
      <c r="D59" s="22">
        <v>0</v>
      </c>
      <c r="E59" s="22">
        <v>0</v>
      </c>
      <c r="F59" s="22">
        <f t="shared" si="14"/>
        <v>0</v>
      </c>
      <c r="G59" s="22">
        <v>0</v>
      </c>
      <c r="H59" s="22">
        <v>100000</v>
      </c>
      <c r="I59" s="22">
        <f t="shared" si="15"/>
        <v>-100000</v>
      </c>
      <c r="J59" s="22">
        <v>0</v>
      </c>
      <c r="K59" s="22">
        <v>185000</v>
      </c>
      <c r="L59" s="22">
        <f t="shared" si="16"/>
        <v>-185000</v>
      </c>
      <c r="M59" s="22">
        <v>92882</v>
      </c>
      <c r="N59" s="22">
        <v>185000</v>
      </c>
      <c r="O59" s="22">
        <f t="shared" si="17"/>
        <v>-92118</v>
      </c>
      <c r="P59" s="22">
        <v>185000</v>
      </c>
      <c r="Q59" s="38" t="e">
        <f>M59-#REF!</f>
        <v>#REF!</v>
      </c>
      <c r="R59" s="55">
        <v>0</v>
      </c>
      <c r="T59" s="24"/>
    </row>
    <row r="60" spans="1:20" ht="12">
      <c r="A60" s="23">
        <v>3461</v>
      </c>
      <c r="B60" s="23">
        <v>3461</v>
      </c>
      <c r="C60" s="3" t="s">
        <v>81</v>
      </c>
      <c r="D60" s="22">
        <v>0</v>
      </c>
      <c r="E60" s="22">
        <v>0</v>
      </c>
      <c r="F60" s="22">
        <f t="shared" si="14"/>
        <v>0</v>
      </c>
      <c r="G60" s="22">
        <v>50000</v>
      </c>
      <c r="H60" s="22">
        <v>0</v>
      </c>
      <c r="I60" s="22">
        <f t="shared" si="15"/>
        <v>50000</v>
      </c>
      <c r="J60" s="22">
        <v>110000</v>
      </c>
      <c r="K60" s="22">
        <v>0</v>
      </c>
      <c r="L60" s="22">
        <f t="shared" si="16"/>
        <v>110000</v>
      </c>
      <c r="M60" s="22">
        <v>110000</v>
      </c>
      <c r="N60" s="22">
        <v>0</v>
      </c>
      <c r="O60" s="22">
        <f t="shared" si="17"/>
        <v>110000</v>
      </c>
      <c r="P60" s="22">
        <v>0</v>
      </c>
      <c r="Q60" s="38" t="e">
        <f>M60-#REF!</f>
        <v>#REF!</v>
      </c>
      <c r="R60" s="55">
        <v>0</v>
      </c>
      <c r="T60" s="24"/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0</v>
      </c>
      <c r="E62" s="22">
        <v>0</v>
      </c>
      <c r="F62" s="22">
        <f>D62-E62</f>
        <v>0</v>
      </c>
      <c r="G62" s="22">
        <v>0</v>
      </c>
      <c r="H62" s="22">
        <v>0</v>
      </c>
      <c r="I62" s="22">
        <f>G62-H62</f>
        <v>0</v>
      </c>
      <c r="J62" s="22">
        <v>0</v>
      </c>
      <c r="K62" s="22">
        <v>0</v>
      </c>
      <c r="L62" s="22">
        <f>J62-K62</f>
        <v>0</v>
      </c>
      <c r="M62" s="22">
        <v>0</v>
      </c>
      <c r="N62" s="22">
        <v>0</v>
      </c>
      <c r="O62" s="22">
        <f>M62-N62</f>
        <v>0</v>
      </c>
      <c r="P62" s="22">
        <v>0</v>
      </c>
      <c r="Q62" s="38" t="e">
        <f>M62-#REF!</f>
        <v>#REF!</v>
      </c>
      <c r="R62" s="55">
        <v>0</v>
      </c>
    </row>
    <row r="63" spans="1:18" ht="12">
      <c r="A63" s="23">
        <v>3990</v>
      </c>
      <c r="B63" s="23">
        <v>3990</v>
      </c>
      <c r="C63" s="3" t="s">
        <v>83</v>
      </c>
      <c r="D63" s="22">
        <v>0</v>
      </c>
      <c r="E63" s="22">
        <v>0</v>
      </c>
      <c r="F63" s="22">
        <f t="shared" si="14"/>
        <v>0</v>
      </c>
      <c r="G63" s="22">
        <v>0</v>
      </c>
      <c r="H63" s="22">
        <v>0</v>
      </c>
      <c r="I63" s="22">
        <f t="shared" si="15"/>
        <v>0</v>
      </c>
      <c r="J63" s="22">
        <v>0</v>
      </c>
      <c r="K63" s="22">
        <v>0</v>
      </c>
      <c r="L63" s="22">
        <f t="shared" si="16"/>
        <v>0</v>
      </c>
      <c r="M63" s="22">
        <v>0</v>
      </c>
      <c r="N63" s="22">
        <v>0</v>
      </c>
      <c r="O63" s="22">
        <f t="shared" si="17"/>
        <v>0</v>
      </c>
      <c r="P63" s="22">
        <v>0</v>
      </c>
      <c r="Q63" s="38" t="e">
        <f>M63-#REF!</f>
        <v>#REF!</v>
      </c>
      <c r="R63" s="55">
        <v>0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0</v>
      </c>
      <c r="E65" s="15">
        <f aca="true" t="shared" si="18" ref="E65:P65">SUM(E58:E64)</f>
        <v>100000</v>
      </c>
      <c r="F65" s="15">
        <f t="shared" si="18"/>
        <v>-100000</v>
      </c>
      <c r="G65" s="15">
        <f t="shared" si="18"/>
        <v>247183.84</v>
      </c>
      <c r="H65" s="15">
        <f t="shared" si="18"/>
        <v>400000</v>
      </c>
      <c r="I65" s="15">
        <f t="shared" si="18"/>
        <v>-152816.16</v>
      </c>
      <c r="J65" s="15">
        <f t="shared" si="18"/>
        <v>1099265.8</v>
      </c>
      <c r="K65" s="15">
        <f t="shared" si="18"/>
        <v>585000</v>
      </c>
      <c r="L65" s="15">
        <f t="shared" si="18"/>
        <v>514265.80000000005</v>
      </c>
      <c r="M65" s="15">
        <f t="shared" si="18"/>
        <v>2296420.8</v>
      </c>
      <c r="N65" s="15">
        <f t="shared" si="18"/>
        <v>725000</v>
      </c>
      <c r="O65" s="15">
        <f t="shared" si="18"/>
        <v>1571420.8</v>
      </c>
      <c r="P65" s="15">
        <f t="shared" si="18"/>
        <v>725000</v>
      </c>
      <c r="Q65" s="39" t="e">
        <f>M65-#REF!</f>
        <v>#REF!</v>
      </c>
      <c r="R65" s="56">
        <f>SUM(R58:R64)</f>
        <v>0</v>
      </c>
    </row>
    <row r="66" spans="1:18" ht="12.75">
      <c r="A66" s="19"/>
      <c r="B66" s="19"/>
      <c r="C66" s="14" t="s">
        <v>2</v>
      </c>
      <c r="D66" s="15">
        <f>D56+D65</f>
        <v>0</v>
      </c>
      <c r="E66" s="15">
        <f aca="true" t="shared" si="19" ref="E66:P66">E56+E65</f>
        <v>131000</v>
      </c>
      <c r="F66" s="15">
        <f t="shared" si="19"/>
        <v>-131000</v>
      </c>
      <c r="G66" s="15">
        <f t="shared" si="19"/>
        <v>603591.11</v>
      </c>
      <c r="H66" s="15">
        <f t="shared" si="19"/>
        <v>935000</v>
      </c>
      <c r="I66" s="15">
        <f t="shared" si="19"/>
        <v>-331408.89</v>
      </c>
      <c r="J66" s="15">
        <f t="shared" si="19"/>
        <v>1749873.07</v>
      </c>
      <c r="K66" s="15">
        <f t="shared" si="19"/>
        <v>1133000</v>
      </c>
      <c r="L66" s="15">
        <f t="shared" si="19"/>
        <v>616873.0700000001</v>
      </c>
      <c r="M66" s="15">
        <f t="shared" si="19"/>
        <v>3125203.07</v>
      </c>
      <c r="N66" s="15">
        <f t="shared" si="19"/>
        <v>1281000</v>
      </c>
      <c r="O66" s="15">
        <f t="shared" si="19"/>
        <v>1844203.07</v>
      </c>
      <c r="P66" s="15">
        <f t="shared" si="19"/>
        <v>1281000</v>
      </c>
      <c r="Q66" s="39" t="e">
        <f>M66-#REF!</f>
        <v>#REF!</v>
      </c>
      <c r="R66" s="56">
        <f>R56+R65</f>
        <v>0</v>
      </c>
    </row>
    <row r="67" spans="1:18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</row>
    <row r="68" spans="1:18" ht="12">
      <c r="A68" s="23">
        <v>4220</v>
      </c>
      <c r="B68" s="23">
        <v>4220</v>
      </c>
      <c r="C68" s="3" t="s">
        <v>85</v>
      </c>
      <c r="D68" s="22">
        <v>816</v>
      </c>
      <c r="E68" s="22">
        <v>5000</v>
      </c>
      <c r="F68" s="22">
        <f aca="true" t="shared" si="20" ref="F68:F82">+E68-D68</f>
        <v>4184</v>
      </c>
      <c r="G68" s="22">
        <v>121559.08</v>
      </c>
      <c r="H68" s="22">
        <v>15000</v>
      </c>
      <c r="I68" s="22">
        <f aca="true" t="shared" si="21" ref="I68:I81">G68-H68</f>
        <v>106559.08</v>
      </c>
      <c r="J68" s="22">
        <v>123759.08</v>
      </c>
      <c r="K68" s="22">
        <v>20000</v>
      </c>
      <c r="L68" s="22">
        <f aca="true" t="shared" si="22" ref="L68:L81">J68-K68</f>
        <v>103759.08</v>
      </c>
      <c r="M68" s="22">
        <v>320126.08</v>
      </c>
      <c r="N68" s="22">
        <v>25000</v>
      </c>
      <c r="O68" s="22">
        <f aca="true" t="shared" si="23" ref="O68:O81">M68-N68</f>
        <v>295126.08</v>
      </c>
      <c r="P68" s="22">
        <v>25000</v>
      </c>
      <c r="Q68" s="38" t="e">
        <f>M68-#REF!</f>
        <v>#REF!</v>
      </c>
      <c r="R68" s="55">
        <v>0</v>
      </c>
    </row>
    <row r="69" spans="1:18" ht="12">
      <c r="A69" s="23">
        <v>4221</v>
      </c>
      <c r="B69" s="23">
        <v>4221</v>
      </c>
      <c r="C69" s="3" t="s">
        <v>29</v>
      </c>
      <c r="D69" s="22">
        <v>0</v>
      </c>
      <c r="E69" s="22">
        <v>0</v>
      </c>
      <c r="F69" s="22">
        <f t="shared" si="20"/>
        <v>0</v>
      </c>
      <c r="G69" s="22">
        <v>0</v>
      </c>
      <c r="H69" s="22">
        <v>0</v>
      </c>
      <c r="I69" s="22">
        <f t="shared" si="21"/>
        <v>0</v>
      </c>
      <c r="J69" s="22">
        <v>0</v>
      </c>
      <c r="K69" s="22">
        <v>0</v>
      </c>
      <c r="L69" s="22">
        <f t="shared" si="22"/>
        <v>0</v>
      </c>
      <c r="M69" s="22">
        <v>0</v>
      </c>
      <c r="N69" s="22">
        <v>0</v>
      </c>
      <c r="O69" s="22">
        <f t="shared" si="23"/>
        <v>0</v>
      </c>
      <c r="P69" s="22">
        <v>0</v>
      </c>
      <c r="Q69" s="38" t="e">
        <f>M69-#REF!</f>
        <v>#REF!</v>
      </c>
      <c r="R69" s="55">
        <v>0</v>
      </c>
    </row>
    <row r="70" spans="1:18" ht="12">
      <c r="A70" s="23">
        <v>4222</v>
      </c>
      <c r="B70" s="23">
        <v>4222</v>
      </c>
      <c r="C70" s="3" t="s">
        <v>162</v>
      </c>
      <c r="D70" s="22">
        <v>0</v>
      </c>
      <c r="E70" s="22">
        <v>68750</v>
      </c>
      <c r="F70" s="22">
        <f>+E70-D70</f>
        <v>68750</v>
      </c>
      <c r="G70" s="22">
        <v>0</v>
      </c>
      <c r="H70" s="22">
        <v>68750</v>
      </c>
      <c r="I70" s="22">
        <f>G70-H70</f>
        <v>-68750</v>
      </c>
      <c r="J70" s="22">
        <v>0</v>
      </c>
      <c r="K70" s="22">
        <v>68750</v>
      </c>
      <c r="L70" s="22">
        <f>J70-K70</f>
        <v>-68750</v>
      </c>
      <c r="M70" s="22">
        <v>0</v>
      </c>
      <c r="N70" s="22">
        <v>68750</v>
      </c>
      <c r="O70" s="22">
        <f>M70-N70</f>
        <v>-68750</v>
      </c>
      <c r="P70" s="22">
        <v>68750</v>
      </c>
      <c r="Q70" s="38" t="e">
        <f>M70-#REF!</f>
        <v>#REF!</v>
      </c>
      <c r="R70" s="55">
        <v>0</v>
      </c>
    </row>
    <row r="71" spans="1:18" ht="12">
      <c r="A71" s="23">
        <v>4230</v>
      </c>
      <c r="B71" s="23">
        <v>4230</v>
      </c>
      <c r="C71" s="3" t="s">
        <v>169</v>
      </c>
      <c r="D71" s="22">
        <v>0</v>
      </c>
      <c r="E71" s="22">
        <v>0</v>
      </c>
      <c r="F71" s="22">
        <f t="shared" si="20"/>
        <v>0</v>
      </c>
      <c r="G71" s="22">
        <v>0</v>
      </c>
      <c r="H71" s="22">
        <v>0</v>
      </c>
      <c r="I71" s="22">
        <f>G71-H71</f>
        <v>0</v>
      </c>
      <c r="J71" s="22">
        <v>0</v>
      </c>
      <c r="K71" s="22">
        <v>0</v>
      </c>
      <c r="L71" s="22">
        <f>J71-K71</f>
        <v>0</v>
      </c>
      <c r="M71" s="22">
        <v>0</v>
      </c>
      <c r="N71" s="22">
        <v>0</v>
      </c>
      <c r="O71" s="22">
        <f>M71-N71</f>
        <v>0</v>
      </c>
      <c r="P71" s="22">
        <v>0</v>
      </c>
      <c r="Q71" s="38" t="e">
        <f>M71-#REF!</f>
        <v>#REF!</v>
      </c>
      <c r="R71" s="55">
        <v>0</v>
      </c>
    </row>
    <row r="72" spans="1:18" ht="12">
      <c r="A72" s="23">
        <v>4241</v>
      </c>
      <c r="B72" s="23">
        <v>4241</v>
      </c>
      <c r="C72" s="3" t="s">
        <v>87</v>
      </c>
      <c r="D72" s="22">
        <v>5436.4</v>
      </c>
      <c r="E72" s="22">
        <v>25000</v>
      </c>
      <c r="F72" s="22">
        <f t="shared" si="20"/>
        <v>19563.6</v>
      </c>
      <c r="G72" s="22">
        <v>207887.61</v>
      </c>
      <c r="H72" s="22">
        <v>150000</v>
      </c>
      <c r="I72" s="22">
        <f t="shared" si="21"/>
        <v>57887.609999999986</v>
      </c>
      <c r="J72" s="22">
        <v>510610.42</v>
      </c>
      <c r="K72" s="22">
        <v>200000</v>
      </c>
      <c r="L72" s="22">
        <f t="shared" si="22"/>
        <v>310610.42</v>
      </c>
      <c r="M72" s="22">
        <v>654121.15</v>
      </c>
      <c r="N72" s="22">
        <v>295500</v>
      </c>
      <c r="O72" s="22">
        <f t="shared" si="23"/>
        <v>358621.15</v>
      </c>
      <c r="P72" s="22">
        <v>295500</v>
      </c>
      <c r="Q72" s="38" t="e">
        <f>M72-#REF!</f>
        <v>#REF!</v>
      </c>
      <c r="R72" s="55">
        <v>0</v>
      </c>
    </row>
    <row r="73" spans="1:18" ht="12">
      <c r="A73" s="23">
        <v>4247</v>
      </c>
      <c r="B73" s="23">
        <v>4247</v>
      </c>
      <c r="C73" s="3" t="s">
        <v>30</v>
      </c>
      <c r="D73" s="22">
        <v>205520</v>
      </c>
      <c r="E73" s="22">
        <v>50000</v>
      </c>
      <c r="F73" s="22">
        <f>+E73-D73</f>
        <v>-155520</v>
      </c>
      <c r="G73" s="22">
        <v>288100</v>
      </c>
      <c r="H73" s="22">
        <v>200000</v>
      </c>
      <c r="I73" s="22">
        <f>G73-H73</f>
        <v>88100</v>
      </c>
      <c r="J73" s="22">
        <v>288100</v>
      </c>
      <c r="K73" s="22">
        <v>200000</v>
      </c>
      <c r="L73" s="22">
        <f>J73-K73</f>
        <v>88100</v>
      </c>
      <c r="M73" s="22">
        <v>288100</v>
      </c>
      <c r="N73" s="22">
        <v>200000</v>
      </c>
      <c r="O73" s="22">
        <f>M73-N73</f>
        <v>88100</v>
      </c>
      <c r="P73" s="22">
        <v>200000</v>
      </c>
      <c r="Q73" s="38"/>
      <c r="R73" s="55">
        <v>0</v>
      </c>
    </row>
    <row r="74" spans="1:18" ht="12">
      <c r="A74" s="23">
        <v>4280</v>
      </c>
      <c r="B74" s="23">
        <v>4280</v>
      </c>
      <c r="C74" s="3" t="s">
        <v>89</v>
      </c>
      <c r="D74" s="22">
        <v>0</v>
      </c>
      <c r="E74" s="22">
        <v>0</v>
      </c>
      <c r="F74" s="22">
        <f t="shared" si="20"/>
        <v>0</v>
      </c>
      <c r="G74" s="22">
        <v>0</v>
      </c>
      <c r="H74" s="22">
        <v>0</v>
      </c>
      <c r="I74" s="22">
        <f t="shared" si="21"/>
        <v>0</v>
      </c>
      <c r="J74" s="22">
        <v>0</v>
      </c>
      <c r="K74" s="22">
        <v>0</v>
      </c>
      <c r="L74" s="22">
        <f t="shared" si="22"/>
        <v>0</v>
      </c>
      <c r="M74" s="22">
        <v>0</v>
      </c>
      <c r="N74" s="22">
        <v>0</v>
      </c>
      <c r="O74" s="22">
        <f t="shared" si="23"/>
        <v>0</v>
      </c>
      <c r="P74" s="22">
        <v>0</v>
      </c>
      <c r="Q74" s="38" t="e">
        <f>M74-#REF!</f>
        <v>#REF!</v>
      </c>
      <c r="R74" s="55">
        <v>0</v>
      </c>
    </row>
    <row r="75" spans="1:18" ht="12">
      <c r="A75" s="23">
        <v>6550</v>
      </c>
      <c r="B75" s="23">
        <v>6550</v>
      </c>
      <c r="C75" s="3" t="s">
        <v>110</v>
      </c>
      <c r="D75" s="22">
        <v>0</v>
      </c>
      <c r="E75" s="22">
        <v>150000</v>
      </c>
      <c r="F75" s="22">
        <f t="shared" si="20"/>
        <v>150000</v>
      </c>
      <c r="G75" s="22">
        <v>64600.05</v>
      </c>
      <c r="H75" s="22">
        <v>175000</v>
      </c>
      <c r="I75" s="22">
        <f t="shared" si="21"/>
        <v>-110399.95</v>
      </c>
      <c r="J75" s="22">
        <v>67376.95</v>
      </c>
      <c r="K75" s="22">
        <v>175000</v>
      </c>
      <c r="L75" s="22">
        <f t="shared" si="22"/>
        <v>-107623.05</v>
      </c>
      <c r="M75" s="22">
        <v>73143.55</v>
      </c>
      <c r="N75" s="22">
        <v>175000</v>
      </c>
      <c r="O75" s="22">
        <f t="shared" si="23"/>
        <v>-101856.45</v>
      </c>
      <c r="P75" s="22">
        <v>175000</v>
      </c>
      <c r="Q75" s="38" t="e">
        <f>M75-#REF!</f>
        <v>#REF!</v>
      </c>
      <c r="R75" s="55">
        <v>0</v>
      </c>
    </row>
    <row r="76" spans="1:18" ht="12">
      <c r="A76" s="23">
        <v>6555</v>
      </c>
      <c r="B76" s="23">
        <v>6555</v>
      </c>
      <c r="C76" s="3" t="s">
        <v>111</v>
      </c>
      <c r="D76" s="22">
        <v>0</v>
      </c>
      <c r="E76" s="22">
        <v>0</v>
      </c>
      <c r="F76" s="22">
        <f t="shared" si="20"/>
        <v>0</v>
      </c>
      <c r="G76" s="22">
        <v>0</v>
      </c>
      <c r="H76" s="22">
        <v>0</v>
      </c>
      <c r="I76" s="22">
        <f t="shared" si="21"/>
        <v>0</v>
      </c>
      <c r="J76" s="22">
        <v>0</v>
      </c>
      <c r="K76" s="22">
        <v>0</v>
      </c>
      <c r="L76" s="22">
        <f t="shared" si="22"/>
        <v>0</v>
      </c>
      <c r="M76" s="22">
        <v>0</v>
      </c>
      <c r="N76" s="22">
        <v>0</v>
      </c>
      <c r="O76" s="22">
        <f t="shared" si="23"/>
        <v>0</v>
      </c>
      <c r="P76" s="22">
        <v>0</v>
      </c>
      <c r="Q76" s="38" t="e">
        <f>M76-#REF!</f>
        <v>#REF!</v>
      </c>
      <c r="R76" s="55">
        <v>0</v>
      </c>
    </row>
    <row r="77" spans="1:18" ht="12.75">
      <c r="A77" s="19"/>
      <c r="B77" s="19"/>
      <c r="C77" s="14" t="s">
        <v>46</v>
      </c>
      <c r="D77" s="15">
        <f>SUM(D68:D76)</f>
        <v>211772.4</v>
      </c>
      <c r="E77" s="15">
        <f aca="true" t="shared" si="24" ref="E77:P77">SUM(E68:E76)</f>
        <v>298750</v>
      </c>
      <c r="F77" s="15">
        <f t="shared" si="24"/>
        <v>86977.6</v>
      </c>
      <c r="G77" s="15">
        <f t="shared" si="24"/>
        <v>682146.74</v>
      </c>
      <c r="H77" s="15">
        <f t="shared" si="24"/>
        <v>608750</v>
      </c>
      <c r="I77" s="15">
        <f t="shared" si="24"/>
        <v>73396.74</v>
      </c>
      <c r="J77" s="15">
        <f t="shared" si="24"/>
        <v>989846.45</v>
      </c>
      <c r="K77" s="15">
        <f t="shared" si="24"/>
        <v>663750</v>
      </c>
      <c r="L77" s="15">
        <f t="shared" si="24"/>
        <v>326096.45</v>
      </c>
      <c r="M77" s="15">
        <f t="shared" si="24"/>
        <v>1335490.78</v>
      </c>
      <c r="N77" s="15">
        <f t="shared" si="24"/>
        <v>764250</v>
      </c>
      <c r="O77" s="15">
        <f t="shared" si="24"/>
        <v>571240.78</v>
      </c>
      <c r="P77" s="15">
        <f t="shared" si="24"/>
        <v>764250</v>
      </c>
      <c r="Q77" s="39" t="e">
        <f>M77-#REF!</f>
        <v>#REF!</v>
      </c>
      <c r="R77" s="56">
        <f>SUM(R68:R76)</f>
        <v>0</v>
      </c>
    </row>
    <row r="78" spans="1:18" ht="12">
      <c r="A78" s="23"/>
      <c r="B78" s="23"/>
      <c r="C78" s="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38" t="e">
        <f>M78-#REF!</f>
        <v>#REF!</v>
      </c>
      <c r="R78" s="55"/>
    </row>
    <row r="79" spans="1:18" ht="12">
      <c r="A79" s="23">
        <v>4225</v>
      </c>
      <c r="B79" s="23">
        <v>4225</v>
      </c>
      <c r="C79" s="3" t="s">
        <v>170</v>
      </c>
      <c r="D79" s="22">
        <v>0</v>
      </c>
      <c r="E79" s="22">
        <v>0</v>
      </c>
      <c r="F79" s="22">
        <f t="shared" si="20"/>
        <v>0</v>
      </c>
      <c r="G79" s="22">
        <v>0</v>
      </c>
      <c r="H79" s="22">
        <v>0</v>
      </c>
      <c r="I79" s="22">
        <f t="shared" si="21"/>
        <v>0</v>
      </c>
      <c r="J79" s="22">
        <v>0</v>
      </c>
      <c r="K79" s="22">
        <v>0</v>
      </c>
      <c r="L79" s="22">
        <f t="shared" si="22"/>
        <v>0</v>
      </c>
      <c r="M79" s="22">
        <v>7220.9</v>
      </c>
      <c r="N79" s="22">
        <v>0</v>
      </c>
      <c r="O79" s="22">
        <f t="shared" si="23"/>
        <v>7220.9</v>
      </c>
      <c r="P79" s="22">
        <v>0</v>
      </c>
      <c r="Q79" s="38" t="e">
        <f>M79-#REF!</f>
        <v>#REF!</v>
      </c>
      <c r="R79" s="55">
        <v>0</v>
      </c>
    </row>
    <row r="80" spans="1:18" ht="12">
      <c r="A80" s="23">
        <v>4228</v>
      </c>
      <c r="B80" s="23">
        <v>4228</v>
      </c>
      <c r="C80" s="3" t="s">
        <v>171</v>
      </c>
      <c r="D80" s="22">
        <v>0</v>
      </c>
      <c r="E80" s="22">
        <v>0</v>
      </c>
      <c r="F80" s="22">
        <f t="shared" si="20"/>
        <v>0</v>
      </c>
      <c r="G80" s="22">
        <v>0</v>
      </c>
      <c r="H80" s="22">
        <v>0</v>
      </c>
      <c r="I80" s="22">
        <f t="shared" si="21"/>
        <v>0</v>
      </c>
      <c r="J80" s="22">
        <v>0</v>
      </c>
      <c r="K80" s="22">
        <v>0</v>
      </c>
      <c r="L80" s="22">
        <f t="shared" si="22"/>
        <v>0</v>
      </c>
      <c r="M80" s="22">
        <v>0</v>
      </c>
      <c r="N80" s="22">
        <v>0</v>
      </c>
      <c r="O80" s="22">
        <f t="shared" si="23"/>
        <v>0</v>
      </c>
      <c r="P80" s="22">
        <v>0</v>
      </c>
      <c r="Q80" s="38" t="e">
        <f>M80-#REF!</f>
        <v>#REF!</v>
      </c>
      <c r="R80" s="55">
        <v>0</v>
      </c>
    </row>
    <row r="81" spans="1:18" ht="12">
      <c r="A81" s="23">
        <v>4331</v>
      </c>
      <c r="B81" s="23">
        <v>4331</v>
      </c>
      <c r="C81" s="3" t="s">
        <v>91</v>
      </c>
      <c r="D81" s="22">
        <v>0</v>
      </c>
      <c r="E81" s="22">
        <v>0</v>
      </c>
      <c r="F81" s="22">
        <f t="shared" si="20"/>
        <v>0</v>
      </c>
      <c r="G81" s="22">
        <v>0</v>
      </c>
      <c r="H81" s="22">
        <v>0</v>
      </c>
      <c r="I81" s="22">
        <f t="shared" si="21"/>
        <v>0</v>
      </c>
      <c r="J81" s="22">
        <v>0</v>
      </c>
      <c r="K81" s="22">
        <v>0</v>
      </c>
      <c r="L81" s="22">
        <f t="shared" si="22"/>
        <v>0</v>
      </c>
      <c r="M81" s="22">
        <v>25130.3</v>
      </c>
      <c r="N81" s="22">
        <v>0</v>
      </c>
      <c r="O81" s="22">
        <f t="shared" si="23"/>
        <v>25130.3</v>
      </c>
      <c r="P81" s="22">
        <v>0</v>
      </c>
      <c r="Q81" s="38" t="e">
        <f>M81-#REF!</f>
        <v>#REF!</v>
      </c>
      <c r="R81" s="55">
        <v>0</v>
      </c>
    </row>
    <row r="82" spans="1:18" ht="12">
      <c r="A82" s="23">
        <v>7400</v>
      </c>
      <c r="B82" s="23">
        <v>7400</v>
      </c>
      <c r="C82" s="3" t="s">
        <v>130</v>
      </c>
      <c r="D82" s="22">
        <v>0</v>
      </c>
      <c r="E82" s="22">
        <v>0</v>
      </c>
      <c r="F82" s="22">
        <f t="shared" si="20"/>
        <v>0</v>
      </c>
      <c r="G82" s="22">
        <v>0</v>
      </c>
      <c r="H82" s="22">
        <v>0</v>
      </c>
      <c r="I82" s="22">
        <f>G82-H82</f>
        <v>0</v>
      </c>
      <c r="J82" s="22">
        <v>0</v>
      </c>
      <c r="K82" s="22">
        <v>0</v>
      </c>
      <c r="L82" s="22">
        <f>J82-K82</f>
        <v>0</v>
      </c>
      <c r="M82" s="22">
        <v>0</v>
      </c>
      <c r="N82" s="22">
        <v>0</v>
      </c>
      <c r="O82" s="22">
        <f>M82-N82</f>
        <v>0</v>
      </c>
      <c r="P82" s="22">
        <v>0</v>
      </c>
      <c r="Q82" s="38" t="e">
        <f>M82-#REF!</f>
        <v>#REF!</v>
      </c>
      <c r="R82" s="55">
        <v>0</v>
      </c>
    </row>
    <row r="83" spans="1:18" ht="12.75">
      <c r="A83" s="19"/>
      <c r="B83" s="19"/>
      <c r="C83" s="14" t="s">
        <v>47</v>
      </c>
      <c r="D83" s="15">
        <f>SUM(D79:D82)</f>
        <v>0</v>
      </c>
      <c r="E83" s="15">
        <f aca="true" t="shared" si="25" ref="E83:P83">SUM(E79:E82)</f>
        <v>0</v>
      </c>
      <c r="F83" s="15">
        <f t="shared" si="25"/>
        <v>0</v>
      </c>
      <c r="G83" s="15">
        <f t="shared" si="25"/>
        <v>0</v>
      </c>
      <c r="H83" s="15">
        <f t="shared" si="25"/>
        <v>0</v>
      </c>
      <c r="I83" s="15">
        <f t="shared" si="25"/>
        <v>0</v>
      </c>
      <c r="J83" s="15">
        <f t="shared" si="25"/>
        <v>0</v>
      </c>
      <c r="K83" s="15">
        <f t="shared" si="25"/>
        <v>0</v>
      </c>
      <c r="L83" s="15">
        <f t="shared" si="25"/>
        <v>0</v>
      </c>
      <c r="M83" s="15">
        <f t="shared" si="25"/>
        <v>32351.199999999997</v>
      </c>
      <c r="N83" s="15">
        <f t="shared" si="25"/>
        <v>0</v>
      </c>
      <c r="O83" s="15">
        <f t="shared" si="25"/>
        <v>32351.199999999997</v>
      </c>
      <c r="P83" s="15">
        <f t="shared" si="25"/>
        <v>0</v>
      </c>
      <c r="Q83" s="39" t="e">
        <f>M83-#REF!</f>
        <v>#REF!</v>
      </c>
      <c r="R83" s="56">
        <f>SUM(R79:R82)</f>
        <v>0</v>
      </c>
    </row>
    <row r="84" spans="1:18" ht="12">
      <c r="A84" s="23"/>
      <c r="B84" s="23"/>
      <c r="C84" s="3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38" t="e">
        <f>M84-#REF!</f>
        <v>#REF!</v>
      </c>
      <c r="R84" s="55"/>
    </row>
    <row r="85" spans="1:18" ht="12">
      <c r="A85" s="23">
        <v>4300</v>
      </c>
      <c r="B85" s="23">
        <v>4300</v>
      </c>
      <c r="C85" s="3" t="s">
        <v>90</v>
      </c>
      <c r="D85" s="22">
        <v>0</v>
      </c>
      <c r="E85" s="22">
        <v>0</v>
      </c>
      <c r="F85" s="22">
        <f>+E85-D85</f>
        <v>0</v>
      </c>
      <c r="G85" s="22">
        <v>0</v>
      </c>
      <c r="H85" s="22">
        <v>0</v>
      </c>
      <c r="I85" s="22">
        <f>G85-H85</f>
        <v>0</v>
      </c>
      <c r="J85" s="22">
        <v>0</v>
      </c>
      <c r="K85" s="22">
        <v>0</v>
      </c>
      <c r="L85" s="22">
        <f>J85-K85</f>
        <v>0</v>
      </c>
      <c r="M85" s="22">
        <v>0</v>
      </c>
      <c r="N85" s="22">
        <v>0</v>
      </c>
      <c r="O85" s="22">
        <f>M85-N85</f>
        <v>0</v>
      </c>
      <c r="P85" s="22">
        <v>0</v>
      </c>
      <c r="Q85" s="38"/>
      <c r="R85" s="55">
        <v>0</v>
      </c>
    </row>
    <row r="86" spans="1:18" ht="12">
      <c r="A86" s="23">
        <v>4400</v>
      </c>
      <c r="B86" s="23">
        <v>4400</v>
      </c>
      <c r="C86" s="3" t="s">
        <v>172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0</v>
      </c>
    </row>
    <row r="87" spans="1:18" ht="12">
      <c r="A87" s="23">
        <v>4990</v>
      </c>
      <c r="B87" s="23">
        <v>4990</v>
      </c>
      <c r="C87" s="3" t="s">
        <v>92</v>
      </c>
      <c r="D87" s="22">
        <v>0</v>
      </c>
      <c r="E87" s="22">
        <v>0</v>
      </c>
      <c r="F87" s="22">
        <f>+E87-D87</f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0</v>
      </c>
      <c r="L87" s="22">
        <f>J87-K87</f>
        <v>0</v>
      </c>
      <c r="M87" s="22">
        <v>0</v>
      </c>
      <c r="N87" s="22">
        <v>0</v>
      </c>
      <c r="O87" s="22">
        <f>M87-N87</f>
        <v>0</v>
      </c>
      <c r="P87" s="22">
        <v>0</v>
      </c>
      <c r="Q87" s="38"/>
      <c r="R87" s="55">
        <v>0</v>
      </c>
    </row>
    <row r="88" spans="1:18" ht="12.75">
      <c r="A88" s="19"/>
      <c r="B88" s="19"/>
      <c r="C88" s="14" t="s">
        <v>48</v>
      </c>
      <c r="D88" s="15">
        <f aca="true" t="shared" si="26" ref="D88:P88">SUM(D85:D87)</f>
        <v>0</v>
      </c>
      <c r="E88" s="15">
        <f t="shared" si="26"/>
        <v>0</v>
      </c>
      <c r="F88" s="15">
        <f t="shared" si="26"/>
        <v>0</v>
      </c>
      <c r="G88" s="15">
        <f t="shared" si="26"/>
        <v>0</v>
      </c>
      <c r="H88" s="15">
        <f t="shared" si="26"/>
        <v>0</v>
      </c>
      <c r="I88" s="15">
        <f t="shared" si="26"/>
        <v>0</v>
      </c>
      <c r="J88" s="15">
        <f t="shared" si="26"/>
        <v>0</v>
      </c>
      <c r="K88" s="15">
        <f t="shared" si="26"/>
        <v>0</v>
      </c>
      <c r="L88" s="15">
        <f t="shared" si="26"/>
        <v>0</v>
      </c>
      <c r="M88" s="15">
        <f t="shared" si="26"/>
        <v>0</v>
      </c>
      <c r="N88" s="15">
        <f t="shared" si="26"/>
        <v>0</v>
      </c>
      <c r="O88" s="15">
        <f t="shared" si="26"/>
        <v>0</v>
      </c>
      <c r="P88" s="15">
        <f t="shared" si="26"/>
        <v>0</v>
      </c>
      <c r="Q88" s="39"/>
      <c r="R88" s="56">
        <f>SUM(R85:R87)</f>
        <v>0</v>
      </c>
    </row>
    <row r="89" spans="1:18" ht="12">
      <c r="A89" s="23"/>
      <c r="B89" s="23"/>
      <c r="C89" s="3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8"/>
      <c r="R89" s="55"/>
    </row>
    <row r="90" spans="1:18" ht="12.75">
      <c r="A90" s="19"/>
      <c r="B90" s="19"/>
      <c r="C90" s="14" t="s">
        <v>7</v>
      </c>
      <c r="D90" s="15">
        <f aca="true" t="shared" si="27" ref="D90:P90">+D88+D83+D77</f>
        <v>211772.4</v>
      </c>
      <c r="E90" s="15">
        <f t="shared" si="27"/>
        <v>298750</v>
      </c>
      <c r="F90" s="15">
        <f t="shared" si="27"/>
        <v>86977.6</v>
      </c>
      <c r="G90" s="15">
        <f t="shared" si="27"/>
        <v>682146.74</v>
      </c>
      <c r="H90" s="15">
        <f t="shared" si="27"/>
        <v>608750</v>
      </c>
      <c r="I90" s="15">
        <f t="shared" si="27"/>
        <v>73396.74</v>
      </c>
      <c r="J90" s="15">
        <f t="shared" si="27"/>
        <v>989846.45</v>
      </c>
      <c r="K90" s="15">
        <f t="shared" si="27"/>
        <v>663750</v>
      </c>
      <c r="L90" s="15">
        <f t="shared" si="27"/>
        <v>326096.45</v>
      </c>
      <c r="M90" s="15">
        <f t="shared" si="27"/>
        <v>1367841.98</v>
      </c>
      <c r="N90" s="15">
        <f t="shared" si="27"/>
        <v>764250</v>
      </c>
      <c r="O90" s="15">
        <f t="shared" si="27"/>
        <v>603591.98</v>
      </c>
      <c r="P90" s="15">
        <f t="shared" si="27"/>
        <v>764250</v>
      </c>
      <c r="Q90" s="39" t="e">
        <f>M90-#REF!</f>
        <v>#REF!</v>
      </c>
      <c r="R90" s="56">
        <f>+R88+R83+R77</f>
        <v>0</v>
      </c>
    </row>
    <row r="91" spans="1:18" ht="12">
      <c r="A91" s="23"/>
      <c r="B91" s="23"/>
      <c r="C91" s="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38"/>
      <c r="R91" s="55"/>
    </row>
    <row r="92" spans="1:18" ht="12">
      <c r="A92" s="23">
        <v>4240</v>
      </c>
      <c r="B92" s="23">
        <v>4240</v>
      </c>
      <c r="C92" s="3" t="s">
        <v>86</v>
      </c>
      <c r="D92" s="22">
        <v>0</v>
      </c>
      <c r="E92" s="22">
        <v>50000</v>
      </c>
      <c r="F92" s="22">
        <f aca="true" t="shared" si="28" ref="F92:F118">+E92-D92</f>
        <v>50000</v>
      </c>
      <c r="G92" s="22">
        <v>7833.71</v>
      </c>
      <c r="H92" s="22">
        <v>100000</v>
      </c>
      <c r="I92" s="22">
        <f aca="true" t="shared" si="29" ref="I92:I118">G92-H92</f>
        <v>-92166.29</v>
      </c>
      <c r="J92" s="22">
        <v>32755.26</v>
      </c>
      <c r="K92" s="22">
        <v>150000</v>
      </c>
      <c r="L92" s="22">
        <f aca="true" t="shared" si="30" ref="L92:L118">J92-K92</f>
        <v>-117244.74</v>
      </c>
      <c r="M92" s="22">
        <v>123300.11</v>
      </c>
      <c r="N92" s="22">
        <v>234240</v>
      </c>
      <c r="O92" s="22">
        <f aca="true" t="shared" si="31" ref="O92:O118">M92-N92</f>
        <v>-110939.89</v>
      </c>
      <c r="P92" s="22">
        <v>234240</v>
      </c>
      <c r="Q92" s="38" t="e">
        <f>M92-#REF!</f>
        <v>#REF!</v>
      </c>
      <c r="R92" s="55">
        <v>0</v>
      </c>
    </row>
    <row r="93" spans="1:18" ht="12">
      <c r="A93" s="23">
        <v>4250</v>
      </c>
      <c r="B93" s="23">
        <v>4250</v>
      </c>
      <c r="C93" s="3" t="s">
        <v>88</v>
      </c>
      <c r="D93" s="22">
        <v>0</v>
      </c>
      <c r="E93" s="22">
        <v>0</v>
      </c>
      <c r="F93" s="22">
        <f t="shared" si="28"/>
        <v>0</v>
      </c>
      <c r="G93" s="22">
        <v>0</v>
      </c>
      <c r="H93" s="22">
        <v>0</v>
      </c>
      <c r="I93" s="22">
        <f>G93-H93</f>
        <v>0</v>
      </c>
      <c r="J93" s="22">
        <v>0</v>
      </c>
      <c r="K93" s="22">
        <v>0</v>
      </c>
      <c r="L93" s="22">
        <f>J93-K93</f>
        <v>0</v>
      </c>
      <c r="M93" s="22">
        <v>0</v>
      </c>
      <c r="N93" s="22">
        <v>0</v>
      </c>
      <c r="O93" s="22">
        <f>M93-N93</f>
        <v>0</v>
      </c>
      <c r="P93" s="22">
        <v>0</v>
      </c>
      <c r="Q93" s="38" t="e">
        <f>M93-#REF!</f>
        <v>#REF!</v>
      </c>
      <c r="R93" s="55">
        <v>0</v>
      </c>
    </row>
    <row r="94" spans="1:18" ht="12">
      <c r="A94" s="23">
        <v>5000</v>
      </c>
      <c r="B94" s="23">
        <v>5000</v>
      </c>
      <c r="C94" s="3" t="s">
        <v>93</v>
      </c>
      <c r="D94" s="22">
        <v>107416</v>
      </c>
      <c r="E94" s="22">
        <v>240000</v>
      </c>
      <c r="F94" s="22">
        <f t="shared" si="28"/>
        <v>132584</v>
      </c>
      <c r="G94" s="22">
        <v>576016</v>
      </c>
      <c r="H94" s="22">
        <v>480000</v>
      </c>
      <c r="I94" s="22">
        <f>G94-H94</f>
        <v>96016</v>
      </c>
      <c r="J94" s="22">
        <v>802664</v>
      </c>
      <c r="K94" s="22">
        <v>720000</v>
      </c>
      <c r="L94" s="22">
        <f>J94-K94</f>
        <v>82664</v>
      </c>
      <c r="M94" s="22">
        <v>1068828</v>
      </c>
      <c r="N94" s="22">
        <v>929438</v>
      </c>
      <c r="O94" s="22">
        <f>M94-N94</f>
        <v>139390</v>
      </c>
      <c r="P94" s="22">
        <v>929438</v>
      </c>
      <c r="Q94" s="38" t="e">
        <f>M94-#REF!</f>
        <v>#REF!</v>
      </c>
      <c r="R94" s="55">
        <v>0</v>
      </c>
    </row>
    <row r="95" spans="1:18" ht="12">
      <c r="A95" s="23">
        <v>5002</v>
      </c>
      <c r="B95" s="23">
        <v>5002</v>
      </c>
      <c r="C95" s="3" t="s">
        <v>187</v>
      </c>
      <c r="D95" s="22">
        <v>0</v>
      </c>
      <c r="E95" s="22">
        <v>55000</v>
      </c>
      <c r="F95" s="22">
        <f>+E95-D95</f>
        <v>55000</v>
      </c>
      <c r="G95" s="22">
        <v>0</v>
      </c>
      <c r="H95" s="22">
        <v>115000</v>
      </c>
      <c r="I95" s="22">
        <f>G95-H95</f>
        <v>-115000</v>
      </c>
      <c r="J95" s="22">
        <v>0</v>
      </c>
      <c r="K95" s="22">
        <v>180000</v>
      </c>
      <c r="L95" s="22">
        <f>J95-K95</f>
        <v>-180000</v>
      </c>
      <c r="M95" s="22">
        <v>0</v>
      </c>
      <c r="N95" s="22">
        <v>231137</v>
      </c>
      <c r="O95" s="22">
        <f>M95-N95</f>
        <v>-231137</v>
      </c>
      <c r="P95" s="22">
        <v>231137</v>
      </c>
      <c r="Q95" s="38" t="e">
        <f>M95-#REF!</f>
        <v>#REF!</v>
      </c>
      <c r="R95" s="55">
        <v>0</v>
      </c>
    </row>
    <row r="96" spans="1:18" ht="12">
      <c r="A96" s="23">
        <v>5006</v>
      </c>
      <c r="B96" s="23">
        <v>5006</v>
      </c>
      <c r="C96" s="3" t="s">
        <v>154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>G96-H96</f>
        <v>0</v>
      </c>
      <c r="J96" s="22">
        <v>0</v>
      </c>
      <c r="K96" s="22">
        <v>0</v>
      </c>
      <c r="L96" s="22">
        <f>J96-K96</f>
        <v>0</v>
      </c>
      <c r="M96" s="22">
        <v>0</v>
      </c>
      <c r="N96" s="22">
        <v>0</v>
      </c>
      <c r="O96" s="22">
        <f>M96-N96</f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5007</v>
      </c>
      <c r="B97" s="23">
        <v>5007</v>
      </c>
      <c r="C97" s="3" t="s">
        <v>36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0</v>
      </c>
      <c r="I97" s="22">
        <f t="shared" si="29"/>
        <v>0</v>
      </c>
      <c r="J97" s="22">
        <v>2800</v>
      </c>
      <c r="K97" s="22">
        <v>0</v>
      </c>
      <c r="L97" s="22">
        <f t="shared" si="30"/>
        <v>2800</v>
      </c>
      <c r="M97" s="22">
        <v>78176</v>
      </c>
      <c r="N97" s="22">
        <v>0</v>
      </c>
      <c r="O97" s="22">
        <f t="shared" si="31"/>
        <v>78176</v>
      </c>
      <c r="P97" s="22">
        <v>0</v>
      </c>
      <c r="Q97" s="38" t="e">
        <f>M97-#REF!</f>
        <v>#REF!</v>
      </c>
      <c r="R97" s="55">
        <v>0</v>
      </c>
    </row>
    <row r="98" spans="1:18" ht="12">
      <c r="A98" s="23">
        <v>5010</v>
      </c>
      <c r="B98" s="23">
        <v>5010</v>
      </c>
      <c r="C98" s="3" t="s">
        <v>94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0</v>
      </c>
      <c r="N98" s="22">
        <v>0</v>
      </c>
      <c r="O98" s="22">
        <f t="shared" si="31"/>
        <v>0</v>
      </c>
      <c r="P98" s="22">
        <v>0</v>
      </c>
      <c r="Q98" s="38" t="e">
        <f>M98-#REF!</f>
        <v>#REF!</v>
      </c>
      <c r="R98" s="55">
        <v>0</v>
      </c>
    </row>
    <row r="99" spans="1:20" ht="12">
      <c r="A99" s="23">
        <v>5040</v>
      </c>
      <c r="B99" s="23">
        <v>5040</v>
      </c>
      <c r="C99" s="3" t="s">
        <v>26</v>
      </c>
      <c r="D99" s="22">
        <v>0</v>
      </c>
      <c r="E99" s="22">
        <v>0</v>
      </c>
      <c r="F99" s="22">
        <f t="shared" si="28"/>
        <v>0</v>
      </c>
      <c r="G99" s="22">
        <v>0</v>
      </c>
      <c r="H99" s="22">
        <v>0</v>
      </c>
      <c r="I99" s="22">
        <f t="shared" si="29"/>
        <v>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0</v>
      </c>
      <c r="O99" s="22">
        <f t="shared" si="31"/>
        <v>0</v>
      </c>
      <c r="P99" s="22">
        <v>0</v>
      </c>
      <c r="Q99" s="38" t="e">
        <f>M99-#REF!</f>
        <v>#REF!</v>
      </c>
      <c r="R99" s="55">
        <v>0</v>
      </c>
      <c r="T99" s="24"/>
    </row>
    <row r="100" spans="1:20" ht="12">
      <c r="A100" s="23">
        <v>5050</v>
      </c>
      <c r="B100" s="23">
        <v>5050</v>
      </c>
      <c r="C100" s="3" t="s">
        <v>173</v>
      </c>
      <c r="D100" s="22">
        <v>0</v>
      </c>
      <c r="E100" s="22">
        <v>0</v>
      </c>
      <c r="F100" s="22">
        <f>+E100-D100</f>
        <v>0</v>
      </c>
      <c r="G100" s="22">
        <v>0</v>
      </c>
      <c r="H100" s="22">
        <v>0</v>
      </c>
      <c r="I100" s="22">
        <f>G100-H100</f>
        <v>0</v>
      </c>
      <c r="J100" s="22">
        <v>0</v>
      </c>
      <c r="K100" s="22">
        <v>0</v>
      </c>
      <c r="L100" s="22">
        <f>J100-K100</f>
        <v>0</v>
      </c>
      <c r="M100" s="22">
        <v>0</v>
      </c>
      <c r="N100" s="22">
        <v>0</v>
      </c>
      <c r="O100" s="22">
        <f>M100-N100</f>
        <v>0</v>
      </c>
      <c r="P100" s="22">
        <v>0</v>
      </c>
      <c r="Q100" s="38" t="e">
        <f>M100-#REF!</f>
        <v>#REF!</v>
      </c>
      <c r="R100" s="55">
        <v>0</v>
      </c>
      <c r="T100" s="24"/>
    </row>
    <row r="101" spans="1:20" ht="12">
      <c r="A101" s="23">
        <v>5090</v>
      </c>
      <c r="B101" s="23">
        <v>5090</v>
      </c>
      <c r="C101" s="3" t="s">
        <v>95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 t="e">
        <f>M101-#REF!</f>
        <v>#REF!</v>
      </c>
      <c r="R101" s="55">
        <v>0</v>
      </c>
      <c r="T101" s="24"/>
    </row>
    <row r="102" spans="1:20" ht="12">
      <c r="A102" s="23">
        <v>5100</v>
      </c>
      <c r="B102" s="23">
        <v>5100</v>
      </c>
      <c r="C102" s="3" t="s">
        <v>31</v>
      </c>
      <c r="D102" s="22">
        <v>0</v>
      </c>
      <c r="E102" s="22">
        <v>0</v>
      </c>
      <c r="F102" s="22">
        <f t="shared" si="28"/>
        <v>0</v>
      </c>
      <c r="G102" s="22">
        <v>0</v>
      </c>
      <c r="H102" s="22">
        <v>0</v>
      </c>
      <c r="I102" s="22">
        <f t="shared" si="29"/>
        <v>0</v>
      </c>
      <c r="J102" s="22">
        <v>0</v>
      </c>
      <c r="K102" s="22">
        <v>0</v>
      </c>
      <c r="L102" s="22">
        <f t="shared" si="30"/>
        <v>0</v>
      </c>
      <c r="M102" s="22">
        <v>0</v>
      </c>
      <c r="N102" s="22">
        <v>0</v>
      </c>
      <c r="O102" s="22">
        <f t="shared" si="31"/>
        <v>0</v>
      </c>
      <c r="P102" s="22">
        <v>0</v>
      </c>
      <c r="Q102" s="38" t="e">
        <f>M102-#REF!</f>
        <v>#REF!</v>
      </c>
      <c r="R102" s="55">
        <v>0</v>
      </c>
      <c r="T102" s="24"/>
    </row>
    <row r="103" spans="1:20" ht="12">
      <c r="A103" s="23">
        <v>5180</v>
      </c>
      <c r="B103" s="23">
        <v>5180</v>
      </c>
      <c r="C103" s="3" t="s">
        <v>96</v>
      </c>
      <c r="D103" s="22">
        <v>12889.92</v>
      </c>
      <c r="E103" s="22">
        <v>0</v>
      </c>
      <c r="F103" s="22">
        <f t="shared" si="28"/>
        <v>-12889.92</v>
      </c>
      <c r="G103" s="22">
        <v>69121.92</v>
      </c>
      <c r="H103" s="22">
        <v>0</v>
      </c>
      <c r="I103" s="22">
        <f t="shared" si="29"/>
        <v>69121.92</v>
      </c>
      <c r="J103" s="22">
        <v>96319.68</v>
      </c>
      <c r="K103" s="22">
        <v>0</v>
      </c>
      <c r="L103" s="22">
        <f t="shared" si="30"/>
        <v>96319.68</v>
      </c>
      <c r="M103" s="22">
        <v>128259.36</v>
      </c>
      <c r="N103" s="22">
        <v>0</v>
      </c>
      <c r="O103" s="22">
        <f t="shared" si="31"/>
        <v>128259.36</v>
      </c>
      <c r="P103" s="22">
        <v>0</v>
      </c>
      <c r="Q103" s="38" t="e">
        <f>M103-#REF!</f>
        <v>#REF!</v>
      </c>
      <c r="R103" s="55">
        <v>0</v>
      </c>
      <c r="T103" s="24"/>
    </row>
    <row r="104" spans="1:20" ht="12">
      <c r="A104" s="23">
        <v>5182</v>
      </c>
      <c r="B104" s="23">
        <v>5182</v>
      </c>
      <c r="C104" s="3" t="s">
        <v>97</v>
      </c>
      <c r="D104" s="22">
        <v>1817.48</v>
      </c>
      <c r="E104" s="22">
        <v>0</v>
      </c>
      <c r="F104" s="22">
        <f t="shared" si="28"/>
        <v>-1817.48</v>
      </c>
      <c r="G104" s="22">
        <v>9746.21</v>
      </c>
      <c r="H104" s="22">
        <v>0</v>
      </c>
      <c r="I104" s="22">
        <f t="shared" si="29"/>
        <v>9746.21</v>
      </c>
      <c r="J104" s="22">
        <v>13581.1</v>
      </c>
      <c r="K104" s="22">
        <v>0</v>
      </c>
      <c r="L104" s="22">
        <f t="shared" si="30"/>
        <v>13581.1</v>
      </c>
      <c r="M104" s="22">
        <v>18084.6</v>
      </c>
      <c r="N104" s="22">
        <v>0</v>
      </c>
      <c r="O104" s="22">
        <f t="shared" si="31"/>
        <v>18084.6</v>
      </c>
      <c r="P104" s="22">
        <v>0</v>
      </c>
      <c r="Q104" s="38" t="e">
        <f>M104-#REF!</f>
        <v>#REF!</v>
      </c>
      <c r="R104" s="55">
        <v>0</v>
      </c>
      <c r="T104" s="24"/>
    </row>
    <row r="105" spans="1:20" ht="12">
      <c r="A105" s="23">
        <v>5210</v>
      </c>
      <c r="B105" s="23">
        <v>5210</v>
      </c>
      <c r="C105" s="3" t="s">
        <v>98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  <c r="T105" s="24"/>
    </row>
    <row r="106" spans="1:20" ht="12">
      <c r="A106" s="23">
        <v>5230</v>
      </c>
      <c r="B106" s="23">
        <v>5230</v>
      </c>
      <c r="C106" s="3" t="s">
        <v>32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  <c r="T106" s="24"/>
    </row>
    <row r="107" spans="1:20" ht="12">
      <c r="A107" s="23">
        <v>5231</v>
      </c>
      <c r="B107" s="23">
        <v>5231</v>
      </c>
      <c r="C107" s="3" t="s">
        <v>33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  <c r="T107" s="24"/>
    </row>
    <row r="108" spans="1:20" ht="12">
      <c r="A108" s="23">
        <v>5250</v>
      </c>
      <c r="B108" s="23">
        <v>5250</v>
      </c>
      <c r="C108" s="3" t="s">
        <v>99</v>
      </c>
      <c r="D108" s="22">
        <v>0</v>
      </c>
      <c r="E108" s="22">
        <v>0</v>
      </c>
      <c r="F108" s="22">
        <f t="shared" si="28"/>
        <v>0</v>
      </c>
      <c r="G108" s="22">
        <v>0</v>
      </c>
      <c r="H108" s="22">
        <v>0</v>
      </c>
      <c r="I108" s="22">
        <f t="shared" si="29"/>
        <v>0</v>
      </c>
      <c r="J108" s="22">
        <v>0</v>
      </c>
      <c r="K108" s="22">
        <v>0</v>
      </c>
      <c r="L108" s="22">
        <f t="shared" si="30"/>
        <v>0</v>
      </c>
      <c r="M108" s="22">
        <v>0</v>
      </c>
      <c r="N108" s="22">
        <v>0</v>
      </c>
      <c r="O108" s="22">
        <f t="shared" si="31"/>
        <v>0</v>
      </c>
      <c r="P108" s="22">
        <v>0</v>
      </c>
      <c r="Q108" s="38" t="e">
        <f>M108-#REF!</f>
        <v>#REF!</v>
      </c>
      <c r="R108" s="55">
        <v>0</v>
      </c>
      <c r="T108" s="24"/>
    </row>
    <row r="109" spans="1:20" ht="12">
      <c r="A109" s="23">
        <v>5290</v>
      </c>
      <c r="B109" s="23">
        <v>5290</v>
      </c>
      <c r="C109" s="3" t="s">
        <v>100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  <c r="T109" s="24"/>
    </row>
    <row r="110" spans="1:20" ht="12">
      <c r="A110" s="23">
        <v>5330</v>
      </c>
      <c r="B110" s="23">
        <v>5330</v>
      </c>
      <c r="C110" s="3" t="s">
        <v>101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 t="e">
        <f>M110-#REF!</f>
        <v>#REF!</v>
      </c>
      <c r="R110" s="55">
        <v>0</v>
      </c>
      <c r="T110" s="24"/>
    </row>
    <row r="111" spans="1:20" ht="12">
      <c r="A111" s="23">
        <v>5400</v>
      </c>
      <c r="B111" s="23">
        <v>5400</v>
      </c>
      <c r="C111" s="3" t="s">
        <v>102</v>
      </c>
      <c r="D111" s="22">
        <v>15145.64</v>
      </c>
      <c r="E111" s="22">
        <v>0</v>
      </c>
      <c r="F111" s="22">
        <f t="shared" si="28"/>
        <v>-15145.64</v>
      </c>
      <c r="G111" s="22">
        <v>81169.21</v>
      </c>
      <c r="H111" s="22">
        <v>0</v>
      </c>
      <c r="I111" s="22">
        <f t="shared" si="29"/>
        <v>81169.21</v>
      </c>
      <c r="J111" s="22">
        <v>113521.33</v>
      </c>
      <c r="K111" s="22">
        <v>0</v>
      </c>
      <c r="L111" s="22">
        <f t="shared" si="30"/>
        <v>113521.33</v>
      </c>
      <c r="M111" s="22">
        <v>161678.4</v>
      </c>
      <c r="N111" s="22">
        <v>0</v>
      </c>
      <c r="O111" s="22">
        <f t="shared" si="31"/>
        <v>161678.4</v>
      </c>
      <c r="P111" s="22">
        <v>0</v>
      </c>
      <c r="Q111" s="38" t="e">
        <f>M111-#REF!</f>
        <v>#REF!</v>
      </c>
      <c r="R111" s="55">
        <v>0</v>
      </c>
      <c r="T111" s="24"/>
    </row>
    <row r="112" spans="1:20" ht="12">
      <c r="A112" s="23">
        <v>5401</v>
      </c>
      <c r="B112" s="23">
        <v>5401</v>
      </c>
      <c r="C112" s="3" t="s">
        <v>180</v>
      </c>
      <c r="D112" s="22">
        <v>0</v>
      </c>
      <c r="E112" s="22">
        <v>0</v>
      </c>
      <c r="F112" s="22">
        <f>+E112-D112</f>
        <v>0</v>
      </c>
      <c r="G112" s="22">
        <v>0</v>
      </c>
      <c r="H112" s="22">
        <v>0</v>
      </c>
      <c r="I112" s="22">
        <f>G112-H112</f>
        <v>0</v>
      </c>
      <c r="J112" s="22">
        <v>0</v>
      </c>
      <c r="K112" s="22">
        <v>0</v>
      </c>
      <c r="L112" s="22">
        <f>J112-K112</f>
        <v>0</v>
      </c>
      <c r="M112" s="22">
        <v>0</v>
      </c>
      <c r="N112" s="22">
        <v>0</v>
      </c>
      <c r="O112" s="22">
        <f>M112-N112</f>
        <v>0</v>
      </c>
      <c r="P112" s="22">
        <v>0</v>
      </c>
      <c r="Q112" s="38" t="e">
        <f>M112-#REF!</f>
        <v>#REF!</v>
      </c>
      <c r="R112" s="55">
        <v>0</v>
      </c>
      <c r="T112" s="24"/>
    </row>
    <row r="113" spans="1:20" ht="12">
      <c r="A113" s="23">
        <v>5425</v>
      </c>
      <c r="B113" s="23">
        <v>5425</v>
      </c>
      <c r="C113" s="3" t="s">
        <v>103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10217.73</v>
      </c>
      <c r="N113" s="22">
        <v>0</v>
      </c>
      <c r="O113" s="22">
        <f t="shared" si="31"/>
        <v>10217.73</v>
      </c>
      <c r="P113" s="22">
        <v>0</v>
      </c>
      <c r="Q113" s="38" t="e">
        <f>M113-#REF!</f>
        <v>#REF!</v>
      </c>
      <c r="R113" s="55">
        <v>0</v>
      </c>
      <c r="T113" s="24"/>
    </row>
    <row r="114" spans="1:20" ht="12">
      <c r="A114" s="23">
        <v>5800</v>
      </c>
      <c r="B114" s="23">
        <v>5800</v>
      </c>
      <c r="C114" s="3" t="s">
        <v>34</v>
      </c>
      <c r="D114" s="22">
        <v>0</v>
      </c>
      <c r="E114" s="22">
        <v>0</v>
      </c>
      <c r="F114" s="22">
        <f t="shared" si="28"/>
        <v>0</v>
      </c>
      <c r="G114" s="22">
        <v>0</v>
      </c>
      <c r="H114" s="22">
        <v>0</v>
      </c>
      <c r="I114" s="22">
        <f t="shared" si="29"/>
        <v>0</v>
      </c>
      <c r="J114" s="22">
        <v>0</v>
      </c>
      <c r="K114" s="22">
        <v>0</v>
      </c>
      <c r="L114" s="22">
        <f t="shared" si="30"/>
        <v>0</v>
      </c>
      <c r="M114" s="22">
        <v>0</v>
      </c>
      <c r="N114" s="22">
        <v>0</v>
      </c>
      <c r="O114" s="22">
        <f t="shared" si="31"/>
        <v>0</v>
      </c>
      <c r="P114" s="22">
        <v>0</v>
      </c>
      <c r="Q114" s="38" t="e">
        <f>M114-#REF!</f>
        <v>#REF!</v>
      </c>
      <c r="R114" s="55">
        <v>0</v>
      </c>
      <c r="T114" s="24"/>
    </row>
    <row r="115" spans="1:20" ht="12">
      <c r="A115" s="23">
        <v>5910</v>
      </c>
      <c r="B115" s="23">
        <v>5910</v>
      </c>
      <c r="C115" s="36" t="s">
        <v>168</v>
      </c>
      <c r="D115" s="22">
        <v>0</v>
      </c>
      <c r="E115" s="22">
        <v>0</v>
      </c>
      <c r="F115" s="22">
        <f>+E115-D115</f>
        <v>0</v>
      </c>
      <c r="G115" s="22">
        <v>1065.3</v>
      </c>
      <c r="H115" s="22">
        <v>0</v>
      </c>
      <c r="I115" s="22">
        <f>G115-H115</f>
        <v>1065.3</v>
      </c>
      <c r="J115" s="22">
        <v>1065.3</v>
      </c>
      <c r="K115" s="22">
        <v>0</v>
      </c>
      <c r="L115" s="22">
        <f>J115-K115</f>
        <v>1065.3</v>
      </c>
      <c r="M115" s="22">
        <v>1065.3</v>
      </c>
      <c r="N115" s="22">
        <v>0</v>
      </c>
      <c r="O115" s="22">
        <f>M115-N115</f>
        <v>1065.3</v>
      </c>
      <c r="P115" s="22">
        <v>0</v>
      </c>
      <c r="Q115" s="38" t="e">
        <f>M115-#REF!</f>
        <v>#REF!</v>
      </c>
      <c r="R115" s="55">
        <v>0</v>
      </c>
      <c r="T115" s="24"/>
    </row>
    <row r="116" spans="1:20" ht="12">
      <c r="A116" s="23">
        <v>5950</v>
      </c>
      <c r="B116" s="23">
        <v>5950</v>
      </c>
      <c r="C116" s="36" t="s">
        <v>104</v>
      </c>
      <c r="D116" s="22">
        <v>0</v>
      </c>
      <c r="E116" s="22">
        <v>0</v>
      </c>
      <c r="F116" s="22">
        <f t="shared" si="28"/>
        <v>0</v>
      </c>
      <c r="G116" s="22">
        <v>0</v>
      </c>
      <c r="H116" s="22">
        <v>0</v>
      </c>
      <c r="I116" s="22">
        <f t="shared" si="29"/>
        <v>0</v>
      </c>
      <c r="J116" s="22">
        <v>0</v>
      </c>
      <c r="K116" s="22">
        <v>0</v>
      </c>
      <c r="L116" s="22">
        <f t="shared" si="30"/>
        <v>0</v>
      </c>
      <c r="M116" s="22">
        <v>0</v>
      </c>
      <c r="N116" s="22">
        <v>0</v>
      </c>
      <c r="O116" s="22">
        <f t="shared" si="31"/>
        <v>0</v>
      </c>
      <c r="P116" s="22">
        <v>0</v>
      </c>
      <c r="Q116" s="38" t="e">
        <f>M116-#REF!</f>
        <v>#REF!</v>
      </c>
      <c r="R116" s="55">
        <v>0</v>
      </c>
      <c r="T116" s="24"/>
    </row>
    <row r="117" spans="1:20" ht="12">
      <c r="A117" s="23">
        <v>5990</v>
      </c>
      <c r="B117" s="23">
        <v>5990</v>
      </c>
      <c r="C117" s="3" t="s">
        <v>105</v>
      </c>
      <c r="D117" s="22">
        <v>0</v>
      </c>
      <c r="E117" s="22">
        <v>0</v>
      </c>
      <c r="F117" s="22">
        <f t="shared" si="28"/>
        <v>0</v>
      </c>
      <c r="G117" s="22">
        <v>30000</v>
      </c>
      <c r="H117" s="22">
        <v>0</v>
      </c>
      <c r="I117" s="22">
        <f>G117-H117</f>
        <v>30000</v>
      </c>
      <c r="J117" s="22">
        <v>30000</v>
      </c>
      <c r="K117" s="22">
        <v>0</v>
      </c>
      <c r="L117" s="22">
        <f>J117-K117</f>
        <v>30000</v>
      </c>
      <c r="M117" s="22">
        <v>30000</v>
      </c>
      <c r="N117" s="22">
        <v>0</v>
      </c>
      <c r="O117" s="22">
        <f>M117-N117</f>
        <v>30000</v>
      </c>
      <c r="P117" s="22">
        <v>0</v>
      </c>
      <c r="Q117" s="38" t="e">
        <f>M117-#REF!</f>
        <v>#REF!</v>
      </c>
      <c r="R117" s="55">
        <v>0</v>
      </c>
      <c r="T117" s="24"/>
    </row>
    <row r="118" spans="1:20" ht="12">
      <c r="A118" s="23">
        <v>7100</v>
      </c>
      <c r="B118" s="23">
        <v>7100</v>
      </c>
      <c r="C118" s="3" t="s">
        <v>127</v>
      </c>
      <c r="D118" s="22">
        <v>0</v>
      </c>
      <c r="E118" s="22">
        <v>15000</v>
      </c>
      <c r="F118" s="22">
        <f t="shared" si="28"/>
        <v>15000</v>
      </c>
      <c r="G118" s="22">
        <v>64906.23</v>
      </c>
      <c r="H118" s="22">
        <v>30000</v>
      </c>
      <c r="I118" s="22">
        <f t="shared" si="29"/>
        <v>34906.23</v>
      </c>
      <c r="J118" s="22">
        <v>110235.75</v>
      </c>
      <c r="K118" s="22">
        <v>45000</v>
      </c>
      <c r="L118" s="22">
        <f t="shared" si="30"/>
        <v>65235.75</v>
      </c>
      <c r="M118" s="22">
        <v>128650.77</v>
      </c>
      <c r="N118" s="22">
        <v>50000</v>
      </c>
      <c r="O118" s="22">
        <f t="shared" si="31"/>
        <v>78650.77</v>
      </c>
      <c r="P118" s="22">
        <v>50000</v>
      </c>
      <c r="Q118" s="38" t="e">
        <f>M118-#REF!</f>
        <v>#REF!</v>
      </c>
      <c r="R118" s="55">
        <v>0</v>
      </c>
      <c r="T118" s="24"/>
    </row>
    <row r="119" spans="1:20" ht="12.75">
      <c r="A119" s="19"/>
      <c r="B119" s="19"/>
      <c r="C119" s="14" t="s">
        <v>8</v>
      </c>
      <c r="D119" s="15">
        <f>SUM(D92:D118)</f>
        <v>137269.03999999998</v>
      </c>
      <c r="E119" s="15">
        <f aca="true" t="shared" si="32" ref="E119:P119">SUM(E92:E118)</f>
        <v>360000</v>
      </c>
      <c r="F119" s="15">
        <f t="shared" si="32"/>
        <v>222730.95999999996</v>
      </c>
      <c r="G119" s="15">
        <f t="shared" si="32"/>
        <v>839858.58</v>
      </c>
      <c r="H119" s="15">
        <f t="shared" si="32"/>
        <v>725000</v>
      </c>
      <c r="I119" s="15">
        <f t="shared" si="32"/>
        <v>114858.58000000002</v>
      </c>
      <c r="J119" s="15">
        <f t="shared" si="32"/>
        <v>1202942.42</v>
      </c>
      <c r="K119" s="15">
        <f t="shared" si="32"/>
        <v>1095000</v>
      </c>
      <c r="L119" s="15">
        <f t="shared" si="32"/>
        <v>107942.42000000001</v>
      </c>
      <c r="M119" s="15">
        <f t="shared" si="32"/>
        <v>1748260.2700000003</v>
      </c>
      <c r="N119" s="15">
        <f t="shared" si="32"/>
        <v>1444815</v>
      </c>
      <c r="O119" s="15">
        <f t="shared" si="32"/>
        <v>303445.26999999996</v>
      </c>
      <c r="P119" s="15">
        <f t="shared" si="32"/>
        <v>1444815</v>
      </c>
      <c r="Q119" s="39" t="e">
        <f>M119-#REF!</f>
        <v>#REF!</v>
      </c>
      <c r="R119" s="56">
        <f>SUM(R92:R118)</f>
        <v>0</v>
      </c>
      <c r="T119" s="24"/>
    </row>
    <row r="120" spans="1:20" ht="12">
      <c r="A120" s="23"/>
      <c r="B120" s="23"/>
      <c r="C120" s="3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38"/>
      <c r="R120" s="55"/>
      <c r="T120" s="24"/>
    </row>
    <row r="121" spans="1:20" ht="12">
      <c r="A121" s="23">
        <v>4120</v>
      </c>
      <c r="B121" s="23">
        <v>4120</v>
      </c>
      <c r="C121" s="3" t="s">
        <v>84</v>
      </c>
      <c r="D121" s="22">
        <v>0</v>
      </c>
      <c r="E121" s="22">
        <v>20000</v>
      </c>
      <c r="F121" s="22">
        <f aca="true" t="shared" si="33" ref="F121:F158">+E121-D121</f>
        <v>20000</v>
      </c>
      <c r="G121" s="22">
        <v>0</v>
      </c>
      <c r="H121" s="22">
        <v>40000</v>
      </c>
      <c r="I121" s="22">
        <f aca="true" t="shared" si="34" ref="I121:I158">G121-H121</f>
        <v>-40000</v>
      </c>
      <c r="J121" s="22">
        <v>0</v>
      </c>
      <c r="K121" s="22">
        <v>60000</v>
      </c>
      <c r="L121" s="22">
        <f aca="true" t="shared" si="35" ref="L121:L158">J121-K121</f>
        <v>-60000</v>
      </c>
      <c r="M121" s="22">
        <v>0</v>
      </c>
      <c r="N121" s="22">
        <v>80000</v>
      </c>
      <c r="O121" s="22">
        <f aca="true" t="shared" si="36" ref="O121:O158">M121-N121</f>
        <v>-80000</v>
      </c>
      <c r="P121" s="22">
        <v>80000</v>
      </c>
      <c r="Q121" s="38" t="e">
        <f>M121-#REF!</f>
        <v>#REF!</v>
      </c>
      <c r="R121" s="55">
        <v>0</v>
      </c>
      <c r="T121" s="24"/>
    </row>
    <row r="122" spans="1:18" ht="12">
      <c r="A122" s="23">
        <v>6320</v>
      </c>
      <c r="B122" s="23">
        <v>6320</v>
      </c>
      <c r="C122" s="3" t="s">
        <v>106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>G122-H122</f>
        <v>0</v>
      </c>
      <c r="J122" s="22">
        <v>0</v>
      </c>
      <c r="K122" s="22">
        <v>0</v>
      </c>
      <c r="L122" s="22">
        <f>J122-K122</f>
        <v>0</v>
      </c>
      <c r="M122" s="22">
        <v>0</v>
      </c>
      <c r="N122" s="22">
        <v>0</v>
      </c>
      <c r="O122" s="22">
        <f>M122-N122</f>
        <v>0</v>
      </c>
      <c r="P122" s="22">
        <v>0</v>
      </c>
      <c r="Q122" s="38" t="e">
        <f>M122-#REF!</f>
        <v>#REF!</v>
      </c>
      <c r="R122" s="55">
        <v>0</v>
      </c>
    </row>
    <row r="123" spans="1:18" ht="12">
      <c r="A123" s="23">
        <v>6340</v>
      </c>
      <c r="B123" s="23">
        <v>6340</v>
      </c>
      <c r="C123" s="3" t="s">
        <v>107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0</v>
      </c>
      <c r="O123" s="22">
        <f t="shared" si="36"/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6360</v>
      </c>
      <c r="B124" s="23">
        <v>6360</v>
      </c>
      <c r="C124" s="3" t="s">
        <v>174</v>
      </c>
      <c r="D124" s="22">
        <v>0</v>
      </c>
      <c r="E124" s="22">
        <v>0</v>
      </c>
      <c r="F124" s="22">
        <f>+E124-D124</f>
        <v>0</v>
      </c>
      <c r="G124" s="22">
        <v>0</v>
      </c>
      <c r="H124" s="22">
        <v>0</v>
      </c>
      <c r="I124" s="22">
        <f>G124-H124</f>
        <v>0</v>
      </c>
      <c r="J124" s="22">
        <v>0</v>
      </c>
      <c r="K124" s="22">
        <v>0</v>
      </c>
      <c r="L124" s="22">
        <f>J124-K124</f>
        <v>0</v>
      </c>
      <c r="M124" s="22">
        <v>0</v>
      </c>
      <c r="N124" s="22">
        <v>0</v>
      </c>
      <c r="O124" s="22">
        <f>M124-N124</f>
        <v>0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6420</v>
      </c>
      <c r="B125" s="23">
        <v>6420</v>
      </c>
      <c r="C125" s="3" t="s">
        <v>108</v>
      </c>
      <c r="D125" s="22">
        <v>0</v>
      </c>
      <c r="E125" s="22">
        <v>0</v>
      </c>
      <c r="F125" s="22">
        <f t="shared" si="33"/>
        <v>0</v>
      </c>
      <c r="G125" s="22">
        <v>16776.38</v>
      </c>
      <c r="H125" s="22">
        <v>0</v>
      </c>
      <c r="I125" s="22">
        <f t="shared" si="34"/>
        <v>16776.38</v>
      </c>
      <c r="J125" s="22">
        <v>16776.38</v>
      </c>
      <c r="K125" s="22">
        <v>0</v>
      </c>
      <c r="L125" s="22">
        <f t="shared" si="35"/>
        <v>16776.38</v>
      </c>
      <c r="M125" s="22">
        <v>16776.38</v>
      </c>
      <c r="N125" s="22">
        <v>0</v>
      </c>
      <c r="O125" s="22">
        <f t="shared" si="36"/>
        <v>16776.38</v>
      </c>
      <c r="P125" s="22">
        <v>0</v>
      </c>
      <c r="Q125" s="38" t="e">
        <f>M125-#REF!</f>
        <v>#REF!</v>
      </c>
      <c r="R125" s="55">
        <v>0</v>
      </c>
    </row>
    <row r="126" spans="1:18" ht="12">
      <c r="A126" s="23">
        <v>6500</v>
      </c>
      <c r="B126" s="23">
        <v>6500</v>
      </c>
      <c r="C126" s="3" t="s">
        <v>109</v>
      </c>
      <c r="D126" s="22">
        <v>0</v>
      </c>
      <c r="E126" s="22">
        <v>0</v>
      </c>
      <c r="F126" s="22">
        <f t="shared" si="33"/>
        <v>0</v>
      </c>
      <c r="G126" s="22">
        <v>1747.5</v>
      </c>
      <c r="H126" s="22">
        <v>0</v>
      </c>
      <c r="I126" s="22">
        <f t="shared" si="34"/>
        <v>1747.5</v>
      </c>
      <c r="J126" s="22">
        <v>1747.5</v>
      </c>
      <c r="K126" s="22">
        <v>0</v>
      </c>
      <c r="L126" s="22">
        <f t="shared" si="35"/>
        <v>1747.5</v>
      </c>
      <c r="M126" s="22">
        <v>8597.92</v>
      </c>
      <c r="N126" s="22">
        <v>0</v>
      </c>
      <c r="O126" s="22">
        <f t="shared" si="36"/>
        <v>8597.92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6600</v>
      </c>
      <c r="B127" s="23">
        <v>6600</v>
      </c>
      <c r="C127" s="3" t="s">
        <v>112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</row>
    <row r="128" spans="1:18" ht="12">
      <c r="A128" s="23">
        <v>6620</v>
      </c>
      <c r="B128" s="23">
        <v>6620</v>
      </c>
      <c r="C128" s="3" t="s">
        <v>113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6625</v>
      </c>
      <c r="B129" s="23">
        <v>6625</v>
      </c>
      <c r="C129" s="3" t="s">
        <v>114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6630</v>
      </c>
      <c r="B130" s="23">
        <v>6630</v>
      </c>
      <c r="C130" s="3" t="s">
        <v>115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6700</v>
      </c>
      <c r="B131" s="23">
        <v>6700</v>
      </c>
      <c r="C131" s="3" t="s">
        <v>116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0</v>
      </c>
      <c r="N131" s="22">
        <v>0</v>
      </c>
      <c r="O131" s="22">
        <f t="shared" si="36"/>
        <v>0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6710</v>
      </c>
      <c r="B132" s="23">
        <v>6710</v>
      </c>
      <c r="C132" s="3" t="s">
        <v>117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6790</v>
      </c>
      <c r="B133" s="23">
        <v>6790</v>
      </c>
      <c r="C133" s="3" t="s">
        <v>118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0</v>
      </c>
      <c r="O133" s="22">
        <f t="shared" si="36"/>
        <v>0</v>
      </c>
      <c r="P133" s="22">
        <v>0</v>
      </c>
      <c r="Q133" s="38" t="e">
        <f>M133-#REF!</f>
        <v>#REF!</v>
      </c>
      <c r="R133" s="55">
        <v>0</v>
      </c>
    </row>
    <row r="134" spans="1:18" ht="12">
      <c r="A134" s="23">
        <v>6800</v>
      </c>
      <c r="B134" s="23">
        <v>6800</v>
      </c>
      <c r="C134" s="3" t="s">
        <v>119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0</v>
      </c>
      <c r="O134" s="22">
        <f t="shared" si="36"/>
        <v>0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6815</v>
      </c>
      <c r="B135" s="23">
        <v>6815</v>
      </c>
      <c r="C135" s="3" t="s">
        <v>120</v>
      </c>
      <c r="D135" s="22">
        <v>0</v>
      </c>
      <c r="E135" s="22">
        <v>0</v>
      </c>
      <c r="F135" s="22">
        <f t="shared" si="33"/>
        <v>0</v>
      </c>
      <c r="G135" s="22">
        <v>18735.3</v>
      </c>
      <c r="H135" s="22">
        <v>0</v>
      </c>
      <c r="I135" s="22">
        <f t="shared" si="34"/>
        <v>18735.3</v>
      </c>
      <c r="J135" s="22">
        <v>17941.14</v>
      </c>
      <c r="K135" s="22">
        <v>0</v>
      </c>
      <c r="L135" s="22">
        <f t="shared" si="35"/>
        <v>17941.14</v>
      </c>
      <c r="M135" s="22">
        <v>17941.14</v>
      </c>
      <c r="N135" s="22">
        <v>0</v>
      </c>
      <c r="O135" s="22">
        <f t="shared" si="36"/>
        <v>17941.14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6820</v>
      </c>
      <c r="B136" s="23">
        <v>6820</v>
      </c>
      <c r="C136" s="3" t="s">
        <v>121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6860</v>
      </c>
      <c r="B137" s="23">
        <v>6860</v>
      </c>
      <c r="C137" s="3" t="s">
        <v>122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6900</v>
      </c>
      <c r="B138" s="23">
        <v>6900</v>
      </c>
      <c r="C138" s="3" t="s">
        <v>123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6920</v>
      </c>
      <c r="B139" s="23">
        <v>6920</v>
      </c>
      <c r="C139" s="3" t="s">
        <v>124</v>
      </c>
      <c r="D139" s="22">
        <v>0</v>
      </c>
      <c r="E139" s="22">
        <v>0</v>
      </c>
      <c r="F139" s="22">
        <f t="shared" si="33"/>
        <v>0</v>
      </c>
      <c r="G139" s="22">
        <v>3090</v>
      </c>
      <c r="H139" s="22">
        <v>0</v>
      </c>
      <c r="I139" s="22">
        <f t="shared" si="34"/>
        <v>3090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6930</v>
      </c>
      <c r="B140" s="23">
        <v>6930</v>
      </c>
      <c r="C140" s="3" t="s">
        <v>125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6940</v>
      </c>
      <c r="B141" s="23">
        <v>6940</v>
      </c>
      <c r="C141" s="3" t="s">
        <v>126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7140</v>
      </c>
      <c r="B142" s="23">
        <v>7140</v>
      </c>
      <c r="C142" s="3" t="s">
        <v>128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</row>
    <row r="143" spans="1:18" ht="12">
      <c r="A143" s="23">
        <v>7320</v>
      </c>
      <c r="B143" s="23">
        <v>7320</v>
      </c>
      <c r="C143" s="3" t="s">
        <v>129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7430</v>
      </c>
      <c r="B144" s="23">
        <v>7430</v>
      </c>
      <c r="C144" s="3" t="s">
        <v>131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 t="e">
        <f>M144-#REF!</f>
        <v>#REF!</v>
      </c>
      <c r="R144" s="55">
        <v>0</v>
      </c>
    </row>
    <row r="145" spans="1:18" ht="12">
      <c r="A145" s="23">
        <v>7500</v>
      </c>
      <c r="B145" s="23">
        <v>7500</v>
      </c>
      <c r="C145" s="3" t="s">
        <v>132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 t="shared" si="34"/>
        <v>0</v>
      </c>
      <c r="J145" s="22">
        <v>0</v>
      </c>
      <c r="K145" s="22">
        <v>0</v>
      </c>
      <c r="L145" s="22">
        <f t="shared" si="35"/>
        <v>0</v>
      </c>
      <c r="M145" s="22">
        <v>0</v>
      </c>
      <c r="N145" s="22">
        <v>0</v>
      </c>
      <c r="O145" s="22">
        <f t="shared" si="36"/>
        <v>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7601</v>
      </c>
      <c r="B146" s="23">
        <v>7601</v>
      </c>
      <c r="C146" s="3" t="s">
        <v>133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 t="shared" si="34"/>
        <v>0</v>
      </c>
      <c r="J146" s="22">
        <v>0</v>
      </c>
      <c r="K146" s="22">
        <v>0</v>
      </c>
      <c r="L146" s="22">
        <f t="shared" si="35"/>
        <v>0</v>
      </c>
      <c r="M146" s="22">
        <v>0</v>
      </c>
      <c r="N146" s="22">
        <v>0</v>
      </c>
      <c r="O146" s="22">
        <f t="shared" si="36"/>
        <v>0</v>
      </c>
      <c r="P146" s="22">
        <v>0</v>
      </c>
      <c r="Q146" s="38" t="e">
        <f>M146-#REF!</f>
        <v>#REF!</v>
      </c>
      <c r="R146" s="55">
        <v>0</v>
      </c>
    </row>
    <row r="147" spans="1:18" ht="12">
      <c r="A147" s="23">
        <v>7740</v>
      </c>
      <c r="B147" s="23">
        <v>7740</v>
      </c>
      <c r="C147" s="3" t="s">
        <v>134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 t="shared" si="34"/>
        <v>0</v>
      </c>
      <c r="J147" s="22">
        <v>0</v>
      </c>
      <c r="K147" s="22">
        <v>0</v>
      </c>
      <c r="L147" s="22">
        <f t="shared" si="35"/>
        <v>0</v>
      </c>
      <c r="M147" s="22">
        <v>0</v>
      </c>
      <c r="N147" s="22">
        <v>0</v>
      </c>
      <c r="O147" s="22">
        <f t="shared" si="36"/>
        <v>0</v>
      </c>
      <c r="P147" s="22">
        <v>0</v>
      </c>
      <c r="Q147" s="38" t="e">
        <f>M147-#REF!</f>
        <v>#REF!</v>
      </c>
      <c r="R147" s="55">
        <v>0</v>
      </c>
    </row>
    <row r="148" spans="1:18" ht="12">
      <c r="A148" s="23">
        <v>7770</v>
      </c>
      <c r="B148" s="23">
        <v>7770</v>
      </c>
      <c r="C148" s="3" t="s">
        <v>135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 t="shared" si="34"/>
        <v>0</v>
      </c>
      <c r="J148" s="22">
        <v>79.5</v>
      </c>
      <c r="K148" s="22">
        <v>0</v>
      </c>
      <c r="L148" s="22">
        <f t="shared" si="35"/>
        <v>79.5</v>
      </c>
      <c r="M148" s="22">
        <v>169.5</v>
      </c>
      <c r="N148" s="22">
        <v>0</v>
      </c>
      <c r="O148" s="22">
        <f t="shared" si="36"/>
        <v>169.5</v>
      </c>
      <c r="P148" s="22">
        <v>0</v>
      </c>
      <c r="Q148" s="38" t="e">
        <f>M148-#REF!</f>
        <v>#REF!</v>
      </c>
      <c r="R148" s="55">
        <v>0</v>
      </c>
    </row>
    <row r="149" spans="1:18" ht="12">
      <c r="A149" s="23">
        <v>7780</v>
      </c>
      <c r="B149" s="23">
        <v>7780</v>
      </c>
      <c r="C149" s="3" t="s">
        <v>136</v>
      </c>
      <c r="D149" s="22">
        <v>0</v>
      </c>
      <c r="E149" s="22">
        <v>0</v>
      </c>
      <c r="F149" s="22">
        <f t="shared" si="33"/>
        <v>0</v>
      </c>
      <c r="G149" s="22">
        <v>0</v>
      </c>
      <c r="H149" s="22">
        <v>0</v>
      </c>
      <c r="I149" s="22">
        <f t="shared" si="34"/>
        <v>0</v>
      </c>
      <c r="J149" s="22">
        <v>0</v>
      </c>
      <c r="K149" s="22">
        <v>0</v>
      </c>
      <c r="L149" s="22">
        <f t="shared" si="35"/>
        <v>0</v>
      </c>
      <c r="M149" s="22">
        <v>0</v>
      </c>
      <c r="N149" s="22">
        <v>0</v>
      </c>
      <c r="O149" s="22">
        <f t="shared" si="36"/>
        <v>0</v>
      </c>
      <c r="P149" s="22">
        <v>0</v>
      </c>
      <c r="Q149" s="38" t="e">
        <f>M149-#REF!</f>
        <v>#REF!</v>
      </c>
      <c r="R149" s="55">
        <v>0</v>
      </c>
    </row>
    <row r="150" spans="1:18" ht="12">
      <c r="A150" s="23">
        <v>7790</v>
      </c>
      <c r="B150" s="23">
        <v>7790</v>
      </c>
      <c r="C150" s="3" t="s">
        <v>137</v>
      </c>
      <c r="D150" s="22">
        <v>0</v>
      </c>
      <c r="E150" s="22">
        <v>0</v>
      </c>
      <c r="F150" s="22">
        <f t="shared" si="33"/>
        <v>0</v>
      </c>
      <c r="G150" s="22">
        <v>0</v>
      </c>
      <c r="H150" s="22">
        <v>0</v>
      </c>
      <c r="I150" s="22">
        <f t="shared" si="34"/>
        <v>0</v>
      </c>
      <c r="J150" s="22">
        <v>0</v>
      </c>
      <c r="K150" s="22">
        <v>0</v>
      </c>
      <c r="L150" s="22">
        <f t="shared" si="35"/>
        <v>0</v>
      </c>
      <c r="M150" s="22">
        <v>1156</v>
      </c>
      <c r="N150" s="22">
        <v>0</v>
      </c>
      <c r="O150" s="22">
        <f t="shared" si="36"/>
        <v>1156</v>
      </c>
      <c r="P150" s="22">
        <v>0</v>
      </c>
      <c r="Q150" s="38" t="e">
        <f>M150-#REF!</f>
        <v>#REF!</v>
      </c>
      <c r="R150" s="55">
        <v>0</v>
      </c>
    </row>
    <row r="151" spans="1:18" ht="12">
      <c r="A151" s="23">
        <v>7791</v>
      </c>
      <c r="B151" s="23">
        <v>7791</v>
      </c>
      <c r="C151" s="3" t="s">
        <v>153</v>
      </c>
      <c r="D151" s="22">
        <v>0</v>
      </c>
      <c r="E151" s="22">
        <v>0</v>
      </c>
      <c r="F151" s="22">
        <f t="shared" si="33"/>
        <v>0</v>
      </c>
      <c r="G151" s="22">
        <v>0</v>
      </c>
      <c r="H151" s="22">
        <v>0</v>
      </c>
      <c r="I151" s="22">
        <f aca="true" t="shared" si="37" ref="I151:I156">G151-H151</f>
        <v>0</v>
      </c>
      <c r="J151" s="22">
        <v>0</v>
      </c>
      <c r="K151" s="22">
        <v>0</v>
      </c>
      <c r="L151" s="22">
        <f aca="true" t="shared" si="38" ref="L151:L156">J151-K151</f>
        <v>0</v>
      </c>
      <c r="M151" s="22">
        <v>0</v>
      </c>
      <c r="N151" s="22">
        <v>0</v>
      </c>
      <c r="O151" s="22">
        <f aca="true" t="shared" si="39" ref="O151:O156">M151-N151</f>
        <v>0</v>
      </c>
      <c r="P151" s="22">
        <v>0</v>
      </c>
      <c r="Q151" s="38" t="e">
        <f>M151-#REF!</f>
        <v>#REF!</v>
      </c>
      <c r="R151" s="55">
        <v>0</v>
      </c>
    </row>
    <row r="152" spans="1:18" ht="12">
      <c r="A152" s="23">
        <v>7795</v>
      </c>
      <c r="B152" s="23">
        <v>7795</v>
      </c>
      <c r="C152" s="3" t="s">
        <v>157</v>
      </c>
      <c r="D152" s="22">
        <v>0</v>
      </c>
      <c r="E152" s="22">
        <v>0</v>
      </c>
      <c r="F152" s="22">
        <f t="shared" si="33"/>
        <v>0</v>
      </c>
      <c r="G152" s="22">
        <v>0</v>
      </c>
      <c r="H152" s="22">
        <v>0</v>
      </c>
      <c r="I152" s="22">
        <f t="shared" si="37"/>
        <v>0</v>
      </c>
      <c r="J152" s="22">
        <v>0</v>
      </c>
      <c r="K152" s="22">
        <v>0</v>
      </c>
      <c r="L152" s="22">
        <f t="shared" si="38"/>
        <v>0</v>
      </c>
      <c r="M152" s="22">
        <v>0</v>
      </c>
      <c r="N152" s="22">
        <v>0</v>
      </c>
      <c r="O152" s="22">
        <f t="shared" si="39"/>
        <v>0</v>
      </c>
      <c r="P152" s="22">
        <v>0</v>
      </c>
      <c r="Q152" s="38" t="e">
        <f>M152-#REF!</f>
        <v>#REF!</v>
      </c>
      <c r="R152" s="55">
        <v>0</v>
      </c>
    </row>
    <row r="153" spans="1:18" ht="12">
      <c r="A153" s="23">
        <v>7796</v>
      </c>
      <c r="B153" s="23">
        <v>7796</v>
      </c>
      <c r="C153" s="3" t="s">
        <v>158</v>
      </c>
      <c r="D153" s="22">
        <v>0</v>
      </c>
      <c r="E153" s="22">
        <v>0</v>
      </c>
      <c r="F153" s="22">
        <f t="shared" si="33"/>
        <v>0</v>
      </c>
      <c r="G153" s="22">
        <v>0</v>
      </c>
      <c r="H153" s="22">
        <v>0</v>
      </c>
      <c r="I153" s="22">
        <f t="shared" si="37"/>
        <v>0</v>
      </c>
      <c r="J153" s="22">
        <v>0</v>
      </c>
      <c r="K153" s="22">
        <v>0</v>
      </c>
      <c r="L153" s="22">
        <f t="shared" si="38"/>
        <v>0</v>
      </c>
      <c r="M153" s="22">
        <v>0</v>
      </c>
      <c r="N153" s="22">
        <v>0</v>
      </c>
      <c r="O153" s="22">
        <f t="shared" si="39"/>
        <v>0</v>
      </c>
      <c r="P153" s="22">
        <v>0</v>
      </c>
      <c r="Q153" s="38"/>
      <c r="R153" s="55">
        <v>0</v>
      </c>
    </row>
    <row r="154" spans="1:18" ht="12">
      <c r="A154" s="23">
        <v>7797</v>
      </c>
      <c r="B154" s="23">
        <v>7797</v>
      </c>
      <c r="C154" s="3" t="s">
        <v>159</v>
      </c>
      <c r="D154" s="22">
        <v>0</v>
      </c>
      <c r="E154" s="22">
        <v>0</v>
      </c>
      <c r="F154" s="22">
        <f t="shared" si="33"/>
        <v>0</v>
      </c>
      <c r="G154" s="22">
        <v>682.05</v>
      </c>
      <c r="H154" s="22">
        <v>0</v>
      </c>
      <c r="I154" s="22">
        <f t="shared" si="37"/>
        <v>682.05</v>
      </c>
      <c r="J154" s="22">
        <v>844.05</v>
      </c>
      <c r="K154" s="22">
        <v>0</v>
      </c>
      <c r="L154" s="22">
        <f t="shared" si="38"/>
        <v>844.05</v>
      </c>
      <c r="M154" s="22">
        <v>1670.49</v>
      </c>
      <c r="N154" s="22">
        <v>0</v>
      </c>
      <c r="O154" s="22">
        <f t="shared" si="39"/>
        <v>1670.49</v>
      </c>
      <c r="P154" s="22">
        <v>0</v>
      </c>
      <c r="Q154" s="38"/>
      <c r="R154" s="55">
        <v>0</v>
      </c>
    </row>
    <row r="155" spans="1:18" ht="12">
      <c r="A155" s="23">
        <v>7798</v>
      </c>
      <c r="B155" s="23">
        <v>7798</v>
      </c>
      <c r="C155" s="3" t="s">
        <v>159</v>
      </c>
      <c r="D155" s="22">
        <v>0</v>
      </c>
      <c r="E155" s="22">
        <v>0</v>
      </c>
      <c r="F155" s="22">
        <f>+E155-D155</f>
        <v>0</v>
      </c>
      <c r="G155" s="22">
        <v>21</v>
      </c>
      <c r="H155" s="22">
        <v>0</v>
      </c>
      <c r="I155" s="22">
        <f t="shared" si="37"/>
        <v>21</v>
      </c>
      <c r="J155" s="22">
        <v>21</v>
      </c>
      <c r="K155" s="22">
        <v>0</v>
      </c>
      <c r="L155" s="22">
        <f t="shared" si="38"/>
        <v>21</v>
      </c>
      <c r="M155" s="22">
        <v>21</v>
      </c>
      <c r="N155" s="22">
        <v>0</v>
      </c>
      <c r="O155" s="22">
        <f t="shared" si="39"/>
        <v>21</v>
      </c>
      <c r="P155" s="22">
        <v>0</v>
      </c>
      <c r="Q155" s="38"/>
      <c r="R155" s="55">
        <v>0</v>
      </c>
    </row>
    <row r="156" spans="1:18" ht="12">
      <c r="A156" s="23">
        <v>7799</v>
      </c>
      <c r="B156" s="23">
        <v>7799</v>
      </c>
      <c r="C156" s="3" t="s">
        <v>188</v>
      </c>
      <c r="D156" s="22">
        <v>0</v>
      </c>
      <c r="E156" s="22">
        <v>0</v>
      </c>
      <c r="F156" s="22">
        <f>+E156-D156</f>
        <v>0</v>
      </c>
      <c r="G156" s="22">
        <v>0</v>
      </c>
      <c r="H156" s="22">
        <v>0</v>
      </c>
      <c r="I156" s="22">
        <f t="shared" si="37"/>
        <v>0</v>
      </c>
      <c r="J156" s="22">
        <v>1890.25</v>
      </c>
      <c r="K156" s="22">
        <v>0</v>
      </c>
      <c r="L156" s="22">
        <f t="shared" si="38"/>
        <v>1890.25</v>
      </c>
      <c r="M156" s="22">
        <v>1890.25</v>
      </c>
      <c r="N156" s="22">
        <v>0</v>
      </c>
      <c r="O156" s="22">
        <f t="shared" si="39"/>
        <v>1890.25</v>
      </c>
      <c r="P156" s="22">
        <v>0</v>
      </c>
      <c r="Q156" s="38"/>
      <c r="R156" s="55">
        <v>0</v>
      </c>
    </row>
    <row r="157" spans="1:18" ht="12">
      <c r="A157" s="23">
        <v>7830</v>
      </c>
      <c r="B157" s="23">
        <v>7830</v>
      </c>
      <c r="C157" s="3" t="s">
        <v>138</v>
      </c>
      <c r="D157" s="22">
        <v>0</v>
      </c>
      <c r="E157" s="22">
        <v>0</v>
      </c>
      <c r="F157" s="22">
        <f t="shared" si="33"/>
        <v>0</v>
      </c>
      <c r="G157" s="22">
        <v>0</v>
      </c>
      <c r="H157" s="22">
        <v>0</v>
      </c>
      <c r="I157" s="22">
        <f t="shared" si="34"/>
        <v>0</v>
      </c>
      <c r="J157" s="22">
        <v>0</v>
      </c>
      <c r="K157" s="22">
        <v>0</v>
      </c>
      <c r="L157" s="22">
        <f t="shared" si="35"/>
        <v>0</v>
      </c>
      <c r="M157" s="22">
        <v>0</v>
      </c>
      <c r="N157" s="22">
        <v>0</v>
      </c>
      <c r="O157" s="22">
        <f t="shared" si="36"/>
        <v>0</v>
      </c>
      <c r="P157" s="22">
        <v>0</v>
      </c>
      <c r="Q157" s="38" t="e">
        <f>M157-#REF!</f>
        <v>#REF!</v>
      </c>
      <c r="R157" s="55">
        <v>0</v>
      </c>
    </row>
    <row r="158" spans="1:18" ht="12">
      <c r="A158" s="23">
        <v>7990</v>
      </c>
      <c r="B158" s="23">
        <v>7990</v>
      </c>
      <c r="C158" s="3" t="s">
        <v>139</v>
      </c>
      <c r="D158" s="22">
        <v>0</v>
      </c>
      <c r="E158" s="22">
        <v>0</v>
      </c>
      <c r="F158" s="22">
        <f t="shared" si="33"/>
        <v>0</v>
      </c>
      <c r="G158" s="22">
        <v>0</v>
      </c>
      <c r="H158" s="22">
        <v>0</v>
      </c>
      <c r="I158" s="22">
        <f t="shared" si="34"/>
        <v>0</v>
      </c>
      <c r="J158" s="22">
        <v>0</v>
      </c>
      <c r="K158" s="22">
        <v>0</v>
      </c>
      <c r="L158" s="22">
        <f t="shared" si="35"/>
        <v>0</v>
      </c>
      <c r="M158" s="22">
        <v>0</v>
      </c>
      <c r="N158" s="22">
        <v>0</v>
      </c>
      <c r="O158" s="22">
        <f t="shared" si="36"/>
        <v>0</v>
      </c>
      <c r="P158" s="22">
        <v>0</v>
      </c>
      <c r="Q158" s="38" t="e">
        <f>M158-#REF!</f>
        <v>#REF!</v>
      </c>
      <c r="R158" s="55">
        <v>0</v>
      </c>
    </row>
    <row r="159" spans="1:18" ht="12">
      <c r="A159" s="23"/>
      <c r="B159" s="23"/>
      <c r="C159" s="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38"/>
      <c r="R159" s="55"/>
    </row>
    <row r="160" spans="1:18" ht="12.75">
      <c r="A160" s="19"/>
      <c r="B160" s="19"/>
      <c r="C160" s="14" t="s">
        <v>9</v>
      </c>
      <c r="D160" s="15">
        <f aca="true" t="shared" si="40" ref="D160:P160">SUM(D121:D159)</f>
        <v>0</v>
      </c>
      <c r="E160" s="15">
        <f t="shared" si="40"/>
        <v>20000</v>
      </c>
      <c r="F160" s="15">
        <f t="shared" si="40"/>
        <v>20000</v>
      </c>
      <c r="G160" s="15">
        <f t="shared" si="40"/>
        <v>41052.23</v>
      </c>
      <c r="H160" s="15">
        <f t="shared" si="40"/>
        <v>40000</v>
      </c>
      <c r="I160" s="15">
        <f t="shared" si="40"/>
        <v>1052.2300000000002</v>
      </c>
      <c r="J160" s="15">
        <f t="shared" si="40"/>
        <v>39299.82000000001</v>
      </c>
      <c r="K160" s="15">
        <f t="shared" si="40"/>
        <v>60000</v>
      </c>
      <c r="L160" s="15">
        <f t="shared" si="40"/>
        <v>-20700.179999999997</v>
      </c>
      <c r="M160" s="15">
        <f t="shared" si="40"/>
        <v>48222.68</v>
      </c>
      <c r="N160" s="15">
        <f t="shared" si="40"/>
        <v>80000</v>
      </c>
      <c r="O160" s="15">
        <f t="shared" si="40"/>
        <v>-31777.32</v>
      </c>
      <c r="P160" s="15">
        <f t="shared" si="40"/>
        <v>80000</v>
      </c>
      <c r="Q160" s="39" t="e">
        <f>M160-#REF!</f>
        <v>#REF!</v>
      </c>
      <c r="R160" s="56">
        <f>SUM(R121:R159)</f>
        <v>0</v>
      </c>
    </row>
    <row r="161" spans="1:18" ht="12.75">
      <c r="A161" s="19"/>
      <c r="B161" s="19"/>
      <c r="C161" s="14"/>
      <c r="D161" s="22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38"/>
      <c r="R161" s="56"/>
    </row>
    <row r="162" spans="1:18" ht="12">
      <c r="A162" s="23">
        <v>6000</v>
      </c>
      <c r="B162" s="23">
        <v>6000</v>
      </c>
      <c r="C162" s="3" t="s">
        <v>140</v>
      </c>
      <c r="D162" s="22">
        <v>0</v>
      </c>
      <c r="E162" s="22">
        <v>0</v>
      </c>
      <c r="F162" s="22">
        <f>+E162-D162</f>
        <v>0</v>
      </c>
      <c r="G162" s="22">
        <v>0</v>
      </c>
      <c r="H162" s="22">
        <v>0</v>
      </c>
      <c r="I162" s="22">
        <f>G162-H162</f>
        <v>0</v>
      </c>
      <c r="J162" s="22">
        <v>0</v>
      </c>
      <c r="K162" s="22">
        <v>0</v>
      </c>
      <c r="L162" s="22">
        <f>J162-K162</f>
        <v>0</v>
      </c>
      <c r="M162" s="22">
        <v>0</v>
      </c>
      <c r="N162" s="22">
        <v>0</v>
      </c>
      <c r="O162" s="22">
        <f>M162-N162</f>
        <v>0</v>
      </c>
      <c r="P162" s="22">
        <v>0</v>
      </c>
      <c r="Q162" s="38" t="e">
        <f>M162-#REF!</f>
        <v>#REF!</v>
      </c>
      <c r="R162" s="55">
        <v>0</v>
      </c>
    </row>
    <row r="163" spans="1:18" ht="12">
      <c r="A163" s="23">
        <v>6010</v>
      </c>
      <c r="B163" s="23">
        <v>6010</v>
      </c>
      <c r="C163" s="3" t="s">
        <v>141</v>
      </c>
      <c r="D163" s="22">
        <v>0</v>
      </c>
      <c r="E163" s="22">
        <v>0</v>
      </c>
      <c r="F163" s="22">
        <f>+E163-D163</f>
        <v>0</v>
      </c>
      <c r="G163" s="22">
        <v>0</v>
      </c>
      <c r="H163" s="22">
        <v>0</v>
      </c>
      <c r="I163" s="22">
        <f>G163-H163</f>
        <v>0</v>
      </c>
      <c r="J163" s="22">
        <v>0</v>
      </c>
      <c r="K163" s="22">
        <v>0</v>
      </c>
      <c r="L163" s="22">
        <f>J163-K163</f>
        <v>0</v>
      </c>
      <c r="M163" s="22">
        <v>0</v>
      </c>
      <c r="N163" s="22">
        <v>0</v>
      </c>
      <c r="O163" s="22">
        <f>M163-N163</f>
        <v>0</v>
      </c>
      <c r="P163" s="22">
        <v>0</v>
      </c>
      <c r="Q163" s="38" t="e">
        <f>M163-#REF!</f>
        <v>#REF!</v>
      </c>
      <c r="R163" s="55">
        <v>0</v>
      </c>
    </row>
    <row r="164" spans="1:18" ht="12.75">
      <c r="A164" s="19"/>
      <c r="B164" s="19"/>
      <c r="C164" s="14" t="s">
        <v>16</v>
      </c>
      <c r="D164" s="15">
        <f>SUM(D162:D163)</f>
        <v>0</v>
      </c>
      <c r="E164" s="15">
        <f aca="true" t="shared" si="41" ref="E164:P164">SUM(E162:E163)</f>
        <v>0</v>
      </c>
      <c r="F164" s="15">
        <f t="shared" si="41"/>
        <v>0</v>
      </c>
      <c r="G164" s="15">
        <f t="shared" si="41"/>
        <v>0</v>
      </c>
      <c r="H164" s="15">
        <f t="shared" si="41"/>
        <v>0</v>
      </c>
      <c r="I164" s="15">
        <f t="shared" si="41"/>
        <v>0</v>
      </c>
      <c r="J164" s="15">
        <f t="shared" si="41"/>
        <v>0</v>
      </c>
      <c r="K164" s="15">
        <f t="shared" si="41"/>
        <v>0</v>
      </c>
      <c r="L164" s="15">
        <f t="shared" si="41"/>
        <v>0</v>
      </c>
      <c r="M164" s="15">
        <f t="shared" si="41"/>
        <v>0</v>
      </c>
      <c r="N164" s="15">
        <f t="shared" si="41"/>
        <v>0</v>
      </c>
      <c r="O164" s="15">
        <f t="shared" si="41"/>
        <v>0</v>
      </c>
      <c r="P164" s="15">
        <f t="shared" si="41"/>
        <v>0</v>
      </c>
      <c r="Q164" s="38" t="e">
        <f>M164-#REF!</f>
        <v>#REF!</v>
      </c>
      <c r="R164" s="56">
        <f>SUM(R162:R163)</f>
        <v>0</v>
      </c>
    </row>
    <row r="165" spans="1:18" ht="12">
      <c r="A165" s="23"/>
      <c r="B165" s="23"/>
      <c r="C165" s="3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38"/>
      <c r="R165" s="55"/>
    </row>
    <row r="166" spans="1:18" ht="13.5" customHeight="1">
      <c r="A166" s="19"/>
      <c r="B166" s="19"/>
      <c r="C166" s="14" t="s">
        <v>5</v>
      </c>
      <c r="D166" s="15">
        <f>D66-D90-D119-D160-D164</f>
        <v>-349041.43999999994</v>
      </c>
      <c r="E166" s="15">
        <f>E66-E90-E119-E160-E164</f>
        <v>-547750</v>
      </c>
      <c r="F166" s="15">
        <f>F66+F90+F119+F160+F164</f>
        <v>198708.55999999997</v>
      </c>
      <c r="G166" s="15">
        <f aca="true" t="shared" si="42" ref="G166:P166">G66-G90-G119-G160-G164</f>
        <v>-959466.44</v>
      </c>
      <c r="H166" s="15">
        <f t="shared" si="42"/>
        <v>-438750</v>
      </c>
      <c r="I166" s="15">
        <f t="shared" si="42"/>
        <v>-520716.44</v>
      </c>
      <c r="J166" s="15">
        <f t="shared" si="42"/>
        <v>-482215.6199999998</v>
      </c>
      <c r="K166" s="15">
        <f t="shared" si="42"/>
        <v>-685750</v>
      </c>
      <c r="L166" s="15">
        <f t="shared" si="42"/>
        <v>203534.38000000003</v>
      </c>
      <c r="M166" s="15">
        <f t="shared" si="42"/>
        <v>-39121.8600000004</v>
      </c>
      <c r="N166" s="15">
        <f t="shared" si="42"/>
        <v>-1008065</v>
      </c>
      <c r="O166" s="15">
        <f t="shared" si="42"/>
        <v>968943.14</v>
      </c>
      <c r="P166" s="15">
        <f t="shared" si="42"/>
        <v>-1008065</v>
      </c>
      <c r="Q166" s="39" t="e">
        <f>M166-#REF!</f>
        <v>#REF!</v>
      </c>
      <c r="R166" s="56">
        <f>R66-R90-R119-R160-R164</f>
        <v>0</v>
      </c>
    </row>
    <row r="167" spans="1:18" ht="13.5" customHeight="1">
      <c r="A167" s="23"/>
      <c r="B167" s="23"/>
      <c r="C167" s="3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38"/>
      <c r="R167" s="55"/>
    </row>
    <row r="168" spans="1:18" ht="13.5" customHeight="1">
      <c r="A168" s="23">
        <v>8050</v>
      </c>
      <c r="B168" s="23">
        <v>8050</v>
      </c>
      <c r="C168" s="3" t="s">
        <v>11</v>
      </c>
      <c r="D168" s="22">
        <v>0</v>
      </c>
      <c r="E168" s="22">
        <v>0</v>
      </c>
      <c r="F168" s="22">
        <f>+E168-D168</f>
        <v>0</v>
      </c>
      <c r="G168" s="22">
        <v>0</v>
      </c>
      <c r="H168" s="22">
        <v>0</v>
      </c>
      <c r="I168" s="22">
        <f>G168-H168</f>
        <v>0</v>
      </c>
      <c r="J168" s="22">
        <v>0</v>
      </c>
      <c r="K168" s="22">
        <v>0</v>
      </c>
      <c r="L168" s="22">
        <f>J168-K168</f>
        <v>0</v>
      </c>
      <c r="M168" s="22">
        <v>0</v>
      </c>
      <c r="N168" s="22">
        <v>0</v>
      </c>
      <c r="O168" s="22">
        <f>M168-N168</f>
        <v>0</v>
      </c>
      <c r="P168" s="22">
        <v>0</v>
      </c>
      <c r="Q168" s="38" t="e">
        <f>M168-#REF!</f>
        <v>#REF!</v>
      </c>
      <c r="R168" s="55">
        <v>0</v>
      </c>
    </row>
    <row r="169" spans="1:18" ht="13.5" customHeight="1">
      <c r="A169" s="23">
        <v>8070</v>
      </c>
      <c r="B169" s="23">
        <v>8070</v>
      </c>
      <c r="C169" s="3" t="s">
        <v>35</v>
      </c>
      <c r="D169" s="22">
        <v>0</v>
      </c>
      <c r="E169" s="22">
        <v>0</v>
      </c>
      <c r="F169" s="22">
        <f>+E169-D169</f>
        <v>0</v>
      </c>
      <c r="G169" s="22">
        <v>0</v>
      </c>
      <c r="H169" s="22">
        <v>0</v>
      </c>
      <c r="I169" s="22">
        <f>G169-H169</f>
        <v>0</v>
      </c>
      <c r="J169" s="22">
        <v>0</v>
      </c>
      <c r="K169" s="22">
        <v>0</v>
      </c>
      <c r="L169" s="22">
        <f>J169-K169</f>
        <v>0</v>
      </c>
      <c r="M169" s="22">
        <v>0</v>
      </c>
      <c r="N169" s="22">
        <v>0</v>
      </c>
      <c r="O169" s="22">
        <f>M169-N169</f>
        <v>0</v>
      </c>
      <c r="P169" s="22">
        <v>0</v>
      </c>
      <c r="Q169" s="38" t="e">
        <f>M169-#REF!</f>
        <v>#REF!</v>
      </c>
      <c r="R169" s="55">
        <v>0</v>
      </c>
    </row>
    <row r="170" spans="1:18" ht="13.5" customHeight="1">
      <c r="A170" s="23">
        <v>8150</v>
      </c>
      <c r="B170" s="23">
        <v>8150</v>
      </c>
      <c r="C170" s="3" t="s">
        <v>142</v>
      </c>
      <c r="D170" s="22">
        <v>0</v>
      </c>
      <c r="E170" s="22">
        <v>0</v>
      </c>
      <c r="F170" s="22">
        <f>+E170-D170</f>
        <v>0</v>
      </c>
      <c r="G170" s="22">
        <v>0</v>
      </c>
      <c r="H170" s="22">
        <v>0</v>
      </c>
      <c r="I170" s="22">
        <f>G170-H170</f>
        <v>0</v>
      </c>
      <c r="J170" s="22">
        <v>0</v>
      </c>
      <c r="K170" s="22">
        <v>0</v>
      </c>
      <c r="L170" s="22">
        <f>J170-K170</f>
        <v>0</v>
      </c>
      <c r="M170" s="22">
        <v>0</v>
      </c>
      <c r="N170" s="22">
        <v>0</v>
      </c>
      <c r="O170" s="22">
        <f>M170-N170</f>
        <v>0</v>
      </c>
      <c r="P170" s="22">
        <v>0</v>
      </c>
      <c r="Q170" s="38" t="e">
        <f>M170-#REF!</f>
        <v>#REF!</v>
      </c>
      <c r="R170" s="55">
        <v>0</v>
      </c>
    </row>
    <row r="171" spans="1:18" ht="13.5" customHeight="1">
      <c r="A171" s="19"/>
      <c r="B171" s="19"/>
      <c r="C171" s="14" t="s">
        <v>24</v>
      </c>
      <c r="D171" s="15">
        <f>SUM(D168:D170)</f>
        <v>0</v>
      </c>
      <c r="E171" s="15">
        <f aca="true" t="shared" si="43" ref="E171:P171">SUM(E168:E170)</f>
        <v>0</v>
      </c>
      <c r="F171" s="15">
        <f t="shared" si="43"/>
        <v>0</v>
      </c>
      <c r="G171" s="15">
        <f t="shared" si="43"/>
        <v>0</v>
      </c>
      <c r="H171" s="15">
        <f t="shared" si="43"/>
        <v>0</v>
      </c>
      <c r="I171" s="15">
        <f t="shared" si="43"/>
        <v>0</v>
      </c>
      <c r="J171" s="15">
        <f t="shared" si="43"/>
        <v>0</v>
      </c>
      <c r="K171" s="15">
        <f t="shared" si="43"/>
        <v>0</v>
      </c>
      <c r="L171" s="15">
        <f t="shared" si="43"/>
        <v>0</v>
      </c>
      <c r="M171" s="15">
        <f t="shared" si="43"/>
        <v>0</v>
      </c>
      <c r="N171" s="15">
        <f t="shared" si="43"/>
        <v>0</v>
      </c>
      <c r="O171" s="15">
        <f t="shared" si="43"/>
        <v>0</v>
      </c>
      <c r="P171" s="15">
        <f t="shared" si="43"/>
        <v>0</v>
      </c>
      <c r="Q171" s="38" t="e">
        <f>M171-#REF!</f>
        <v>#REF!</v>
      </c>
      <c r="R171" s="56">
        <f>SUM(R168:R170)</f>
        <v>0</v>
      </c>
    </row>
    <row r="172" spans="1:18" ht="12">
      <c r="A172" s="23"/>
      <c r="B172" s="23"/>
      <c r="C172" s="3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38"/>
      <c r="R172" s="55"/>
    </row>
    <row r="173" spans="1:18" ht="12.75">
      <c r="A173" s="19"/>
      <c r="B173" s="19"/>
      <c r="C173" s="16" t="s">
        <v>14</v>
      </c>
      <c r="D173" s="17">
        <f>D166-D171</f>
        <v>-349041.43999999994</v>
      </c>
      <c r="E173" s="17">
        <f aca="true" t="shared" si="44" ref="E173:P173">E166-E171</f>
        <v>-547750</v>
      </c>
      <c r="F173" s="17">
        <f>F166+F171</f>
        <v>198708.55999999997</v>
      </c>
      <c r="G173" s="17">
        <f t="shared" si="44"/>
        <v>-959466.44</v>
      </c>
      <c r="H173" s="17">
        <f t="shared" si="44"/>
        <v>-438750</v>
      </c>
      <c r="I173" s="17">
        <f t="shared" si="44"/>
        <v>-520716.44</v>
      </c>
      <c r="J173" s="17">
        <f t="shared" si="44"/>
        <v>-482215.6199999998</v>
      </c>
      <c r="K173" s="17">
        <f t="shared" si="44"/>
        <v>-685750</v>
      </c>
      <c r="L173" s="17">
        <f t="shared" si="44"/>
        <v>203534.38000000003</v>
      </c>
      <c r="M173" s="17">
        <f t="shared" si="44"/>
        <v>-39121.8600000004</v>
      </c>
      <c r="N173" s="17">
        <f t="shared" si="44"/>
        <v>-1008065</v>
      </c>
      <c r="O173" s="17">
        <f t="shared" si="44"/>
        <v>968943.14</v>
      </c>
      <c r="P173" s="17">
        <f t="shared" si="44"/>
        <v>-1008065</v>
      </c>
      <c r="Q173" s="40" t="e">
        <f>M173-#REF!</f>
        <v>#REF!</v>
      </c>
      <c r="R173" s="58">
        <f>R166-R171</f>
        <v>0</v>
      </c>
    </row>
    <row r="174" spans="5:18" ht="15.75" customHeight="1"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114</v>
      </c>
      <c r="C1" s="1" t="s">
        <v>20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 aca="true" t="shared" si="0" ref="D3:P3">+D31-D169</f>
        <v>0</v>
      </c>
      <c r="E3" s="51">
        <f t="shared" si="0"/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0</v>
      </c>
      <c r="N3" s="51">
        <f t="shared" si="0"/>
        <v>0</v>
      </c>
      <c r="O3" s="51">
        <f t="shared" si="0"/>
        <v>4.3655745685100555E-10</v>
      </c>
      <c r="P3" s="51">
        <f t="shared" si="0"/>
        <v>0</v>
      </c>
      <c r="R3" s="51">
        <f>+R31-R169</f>
        <v>-7.8580342233181E-10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202201</v>
      </c>
      <c r="E5" s="43">
        <f>Totalt!E5</f>
        <v>202201</v>
      </c>
      <c r="F5" s="43">
        <f>Totalt!F5</f>
        <v>0</v>
      </c>
      <c r="G5" s="43">
        <f>Totalt!G5</f>
        <v>202201</v>
      </c>
      <c r="H5" s="43">
        <f>+Totalt!H5</f>
        <v>202201</v>
      </c>
      <c r="I5" s="43">
        <f>Totalt!I5</f>
        <v>0</v>
      </c>
      <c r="J5" s="43">
        <f>Totalt!J5</f>
        <v>202201</v>
      </c>
      <c r="K5" s="43">
        <f>Totalt!K5</f>
        <v>202201</v>
      </c>
      <c r="L5" s="43">
        <f>Totalt!L5</f>
        <v>0</v>
      </c>
      <c r="M5" s="43">
        <f>Totalt!M5</f>
        <v>202201</v>
      </c>
      <c r="N5" s="43">
        <f>Totalt!N5</f>
        <v>202201</v>
      </c>
      <c r="O5" s="43">
        <f>Totalt!O5</f>
        <v>0</v>
      </c>
      <c r="P5" s="43">
        <f>Totalt!P5</f>
        <v>202201</v>
      </c>
      <c r="Q5" s="42"/>
      <c r="R5" s="43">
        <f>+Totalt!R5</f>
        <v>202101</v>
      </c>
    </row>
    <row r="6" spans="1:18" s="44" customFormat="1" ht="11.25">
      <c r="A6" s="42"/>
      <c r="B6" s="42"/>
      <c r="C6" s="43"/>
      <c r="D6" s="43">
        <f>'HS'!D6</f>
        <v>202203</v>
      </c>
      <c r="E6" s="43">
        <f>'HS'!E6</f>
        <v>202203</v>
      </c>
      <c r="F6" s="43">
        <f>'HS'!F6</f>
        <v>0</v>
      </c>
      <c r="G6" s="43">
        <f>'HS'!G6</f>
        <v>202206</v>
      </c>
      <c r="H6" s="43">
        <f>'HS'!H6</f>
        <v>202206</v>
      </c>
      <c r="I6" s="43">
        <f>'HS'!I6</f>
        <v>0</v>
      </c>
      <c r="J6" s="43">
        <f>'HS'!J6</f>
        <v>202209</v>
      </c>
      <c r="K6" s="43">
        <f>'HS'!K6</f>
        <v>202209</v>
      </c>
      <c r="L6" s="43">
        <f>'HS'!L6</f>
        <v>0</v>
      </c>
      <c r="M6" s="43">
        <f>'HS'!M6</f>
        <v>202212</v>
      </c>
      <c r="N6" s="43">
        <f>'HS'!N6</f>
        <v>202212</v>
      </c>
      <c r="O6" s="43">
        <f>'HS'!O6</f>
        <v>0</v>
      </c>
      <c r="P6" s="43">
        <f>'HS'!P6</f>
        <v>202212</v>
      </c>
      <c r="Q6" s="42"/>
      <c r="R6" s="43">
        <f>+Totalt!R6</f>
        <v>202112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f>+'HS'!P8</f>
        <v>2022</v>
      </c>
      <c r="Q8" s="11" t="s">
        <v>61</v>
      </c>
      <c r="R8" s="53">
        <f>+'HS'!R8</f>
        <v>2021</v>
      </c>
    </row>
    <row r="9" spans="1:18" ht="12">
      <c r="A9" s="2">
        <v>321</v>
      </c>
      <c r="B9" s="2">
        <v>321</v>
      </c>
      <c r="C9" s="3" t="s">
        <v>37</v>
      </c>
      <c r="D9" s="21">
        <v>378401</v>
      </c>
      <c r="E9" s="21">
        <v>555200</v>
      </c>
      <c r="F9" s="21">
        <f aca="true" t="shared" si="1" ref="F9:F15">D9-E9</f>
        <v>-176799</v>
      </c>
      <c r="G9" s="21">
        <v>378401</v>
      </c>
      <c r="H9" s="21">
        <v>555200</v>
      </c>
      <c r="I9" s="21">
        <f aca="true" t="shared" si="2" ref="I9:I15">G9-H9</f>
        <v>-176799</v>
      </c>
      <c r="J9" s="21">
        <v>405001</v>
      </c>
      <c r="K9" s="21">
        <v>832800</v>
      </c>
      <c r="L9" s="21">
        <f aca="true" t="shared" si="3" ref="L9:L15">J9-K9</f>
        <v>-427799</v>
      </c>
      <c r="M9" s="21">
        <v>925076</v>
      </c>
      <c r="N9" s="21">
        <v>1110400</v>
      </c>
      <c r="O9" s="21">
        <f aca="true" t="shared" si="4" ref="O9:O15">M9-N9</f>
        <v>-185324</v>
      </c>
      <c r="P9" s="21">
        <v>1110400</v>
      </c>
      <c r="Q9" s="37" t="e">
        <f>M9-#REF!</f>
        <v>#REF!</v>
      </c>
      <c r="R9" s="54">
        <v>962201</v>
      </c>
    </row>
    <row r="10" spans="1:18" ht="12">
      <c r="A10" s="2">
        <v>322</v>
      </c>
      <c r="B10" s="2">
        <v>322</v>
      </c>
      <c r="C10" s="3" t="s">
        <v>38</v>
      </c>
      <c r="D10" s="22">
        <v>0</v>
      </c>
      <c r="E10" s="22">
        <v>0</v>
      </c>
      <c r="F10" s="22">
        <f t="shared" si="1"/>
        <v>0</v>
      </c>
      <c r="G10" s="22">
        <v>11250</v>
      </c>
      <c r="H10" s="22">
        <v>0</v>
      </c>
      <c r="I10" s="22">
        <f t="shared" si="2"/>
        <v>11250</v>
      </c>
      <c r="J10" s="22">
        <v>38750</v>
      </c>
      <c r="K10" s="22">
        <v>30000</v>
      </c>
      <c r="L10" s="22">
        <f t="shared" si="3"/>
        <v>8750</v>
      </c>
      <c r="M10" s="22">
        <v>38750</v>
      </c>
      <c r="N10" s="22">
        <v>40000</v>
      </c>
      <c r="O10" s="22">
        <f t="shared" si="4"/>
        <v>-1250</v>
      </c>
      <c r="P10" s="22">
        <v>40000</v>
      </c>
      <c r="Q10" s="38" t="e">
        <f>M10-#REF!</f>
        <v>#REF!</v>
      </c>
      <c r="R10" s="55">
        <v>38750</v>
      </c>
    </row>
    <row r="11" spans="1:18" ht="12">
      <c r="A11" s="2">
        <v>323</v>
      </c>
      <c r="B11" s="2">
        <v>323</v>
      </c>
      <c r="C11" s="3" t="s">
        <v>39</v>
      </c>
      <c r="D11" s="22">
        <v>103066</v>
      </c>
      <c r="E11" s="22">
        <v>150000</v>
      </c>
      <c r="F11" s="22">
        <f t="shared" si="1"/>
        <v>-46934</v>
      </c>
      <c r="G11" s="22">
        <v>109811</v>
      </c>
      <c r="H11" s="22">
        <v>250000</v>
      </c>
      <c r="I11" s="22">
        <f t="shared" si="2"/>
        <v>-140189</v>
      </c>
      <c r="J11" s="22">
        <v>125728</v>
      </c>
      <c r="K11" s="22">
        <v>350000</v>
      </c>
      <c r="L11" s="22">
        <f t="shared" si="3"/>
        <v>-224272</v>
      </c>
      <c r="M11" s="22">
        <v>261343</v>
      </c>
      <c r="N11" s="22">
        <v>450000</v>
      </c>
      <c r="O11" s="22">
        <f t="shared" si="4"/>
        <v>-188657</v>
      </c>
      <c r="P11" s="22">
        <v>450000</v>
      </c>
      <c r="Q11" s="38" t="e">
        <f>M11-#REF!</f>
        <v>#REF!</v>
      </c>
      <c r="R11" s="55">
        <v>99142.97</v>
      </c>
    </row>
    <row r="12" spans="1:18" ht="12">
      <c r="A12" s="2">
        <v>324</v>
      </c>
      <c r="B12" s="2">
        <v>324</v>
      </c>
      <c r="C12" s="3" t="s">
        <v>40</v>
      </c>
      <c r="D12" s="22">
        <v>0</v>
      </c>
      <c r="E12" s="22">
        <v>0</v>
      </c>
      <c r="F12" s="22">
        <f t="shared" si="1"/>
        <v>0</v>
      </c>
      <c r="G12" s="22">
        <v>0</v>
      </c>
      <c r="H12" s="22">
        <v>0</v>
      </c>
      <c r="I12" s="22">
        <f t="shared" si="2"/>
        <v>0</v>
      </c>
      <c r="J12" s="22">
        <v>0</v>
      </c>
      <c r="K12" s="22">
        <v>0</v>
      </c>
      <c r="L12" s="22">
        <f t="shared" si="3"/>
        <v>0</v>
      </c>
      <c r="M12" s="22">
        <v>0</v>
      </c>
      <c r="N12" s="22">
        <v>0</v>
      </c>
      <c r="O12" s="22">
        <f t="shared" si="4"/>
        <v>0</v>
      </c>
      <c r="P12" s="22">
        <v>0</v>
      </c>
      <c r="Q12" s="38" t="e">
        <f>M12-#REF!</f>
        <v>#REF!</v>
      </c>
      <c r="R12" s="55">
        <v>0</v>
      </c>
    </row>
    <row r="13" spans="1:18" ht="12">
      <c r="A13" s="2">
        <v>325</v>
      </c>
      <c r="B13" s="2">
        <v>325</v>
      </c>
      <c r="C13" s="3" t="s">
        <v>41</v>
      </c>
      <c r="D13" s="22">
        <v>103827.5</v>
      </c>
      <c r="E13" s="22">
        <v>0</v>
      </c>
      <c r="F13" s="22">
        <f t="shared" si="1"/>
        <v>103827.5</v>
      </c>
      <c r="G13" s="22">
        <v>103827.5</v>
      </c>
      <c r="H13" s="22">
        <v>90000</v>
      </c>
      <c r="I13" s="22">
        <f t="shared" si="2"/>
        <v>13827.5</v>
      </c>
      <c r="J13" s="22">
        <v>403570.05</v>
      </c>
      <c r="K13" s="22">
        <v>243096</v>
      </c>
      <c r="L13" s="22">
        <f t="shared" si="3"/>
        <v>160474.05</v>
      </c>
      <c r="M13" s="22">
        <v>563656.05</v>
      </c>
      <c r="N13" s="22">
        <v>335888</v>
      </c>
      <c r="O13" s="22">
        <f t="shared" si="4"/>
        <v>227768.05000000005</v>
      </c>
      <c r="P13" s="22">
        <v>335888</v>
      </c>
      <c r="Q13" s="38" t="e">
        <f>M13-#REF!</f>
        <v>#REF!</v>
      </c>
      <c r="R13" s="55">
        <v>666795.71</v>
      </c>
    </row>
    <row r="14" spans="1:18" ht="12">
      <c r="A14" s="2">
        <v>326</v>
      </c>
      <c r="B14" s="2">
        <v>326</v>
      </c>
      <c r="C14" s="3" t="s">
        <v>1</v>
      </c>
      <c r="D14" s="22">
        <v>-12000</v>
      </c>
      <c r="E14" s="22">
        <v>0</v>
      </c>
      <c r="F14" s="22">
        <f t="shared" si="1"/>
        <v>-12000</v>
      </c>
      <c r="G14" s="22">
        <v>38598</v>
      </c>
      <c r="H14" s="22">
        <v>0</v>
      </c>
      <c r="I14" s="22">
        <f t="shared" si="2"/>
        <v>38598</v>
      </c>
      <c r="J14" s="22">
        <v>20130</v>
      </c>
      <c r="K14" s="22">
        <v>0</v>
      </c>
      <c r="L14" s="22">
        <f t="shared" si="3"/>
        <v>20130</v>
      </c>
      <c r="M14" s="22">
        <v>646372.32</v>
      </c>
      <c r="N14" s="22">
        <v>13500</v>
      </c>
      <c r="O14" s="22">
        <f t="shared" si="4"/>
        <v>632872.32</v>
      </c>
      <c r="P14" s="22">
        <v>13500</v>
      </c>
      <c r="Q14" s="38" t="e">
        <f>M14-#REF!</f>
        <v>#REF!</v>
      </c>
      <c r="R14" s="55">
        <v>517833.64</v>
      </c>
    </row>
    <row r="15" spans="1:18" ht="12.75">
      <c r="A15" s="12"/>
      <c r="B15" s="13"/>
      <c r="C15" s="14" t="s">
        <v>156</v>
      </c>
      <c r="D15" s="15">
        <f>SUM(D9:D14)</f>
        <v>573294.5</v>
      </c>
      <c r="E15" s="15">
        <f>SUM(E9:E14)</f>
        <v>705200</v>
      </c>
      <c r="F15" s="15">
        <f t="shared" si="1"/>
        <v>-131905.5</v>
      </c>
      <c r="G15" s="15">
        <f>SUM(G9:G14)</f>
        <v>641887.5</v>
      </c>
      <c r="H15" s="15">
        <f>SUM(H9:H14)</f>
        <v>895200</v>
      </c>
      <c r="I15" s="15">
        <f t="shared" si="2"/>
        <v>-253312.5</v>
      </c>
      <c r="J15" s="15">
        <f>SUM(J9:J14)</f>
        <v>993179.05</v>
      </c>
      <c r="K15" s="15">
        <f>SUM(K9:K14)</f>
        <v>1455896</v>
      </c>
      <c r="L15" s="15">
        <f t="shared" si="3"/>
        <v>-462716.94999999995</v>
      </c>
      <c r="M15" s="15">
        <f>SUM(M9:M14)</f>
        <v>2435197.37</v>
      </c>
      <c r="N15" s="15">
        <f>SUM(N9:N14)</f>
        <v>1949788</v>
      </c>
      <c r="O15" s="15">
        <f t="shared" si="4"/>
        <v>485409.3700000001</v>
      </c>
      <c r="P15" s="15">
        <f>SUM(P9:P14)</f>
        <v>1949788</v>
      </c>
      <c r="Q15" s="39" t="e">
        <f>M15-#REF!</f>
        <v>#REF!</v>
      </c>
      <c r="R15" s="56">
        <f>SUM(R9:R14)</f>
        <v>2284723.32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185407.71</v>
      </c>
      <c r="E17" s="22">
        <v>430100</v>
      </c>
      <c r="F17" s="22">
        <f>+E17-D17</f>
        <v>244692.29</v>
      </c>
      <c r="G17" s="22">
        <v>485538.77</v>
      </c>
      <c r="H17" s="22">
        <v>609055</v>
      </c>
      <c r="I17" s="22">
        <f aca="true" t="shared" si="5" ref="I17:I24">G17-H17</f>
        <v>-123516.22999999998</v>
      </c>
      <c r="J17" s="22">
        <v>562862.44</v>
      </c>
      <c r="K17" s="22">
        <v>716155</v>
      </c>
      <c r="L17" s="22">
        <f aca="true" t="shared" si="6" ref="L17:L24">J17-K17</f>
        <v>-153292.56000000006</v>
      </c>
      <c r="M17" s="22">
        <v>1459544.21</v>
      </c>
      <c r="N17" s="22">
        <v>853080</v>
      </c>
      <c r="O17" s="22">
        <f aca="true" t="shared" si="7" ref="O17:O24">M17-N17</f>
        <v>606464.21</v>
      </c>
      <c r="P17" s="22">
        <v>853080</v>
      </c>
      <c r="Q17" s="38" t="e">
        <f>M17-#REF!</f>
        <v>#REF!</v>
      </c>
      <c r="R17" s="55">
        <v>1363121.57</v>
      </c>
    </row>
    <row r="18" spans="1:18" ht="12">
      <c r="A18" s="2">
        <v>410</v>
      </c>
      <c r="B18" s="2">
        <v>410</v>
      </c>
      <c r="C18" s="3" t="s">
        <v>43</v>
      </c>
      <c r="D18" s="22">
        <v>25927.51</v>
      </c>
      <c r="E18" s="22">
        <v>25000</v>
      </c>
      <c r="F18" s="22">
        <f>+E18-D18</f>
        <v>-927.5099999999984</v>
      </c>
      <c r="G18" s="22">
        <v>26241.43</v>
      </c>
      <c r="H18" s="22">
        <v>75000</v>
      </c>
      <c r="I18" s="22">
        <f t="shared" si="5"/>
        <v>-48758.57</v>
      </c>
      <c r="J18" s="22">
        <v>27552.63</v>
      </c>
      <c r="K18" s="22">
        <v>85000</v>
      </c>
      <c r="L18" s="22">
        <f t="shared" si="6"/>
        <v>-57447.369999999995</v>
      </c>
      <c r="M18" s="22">
        <v>40206.73</v>
      </c>
      <c r="N18" s="22">
        <v>100000</v>
      </c>
      <c r="O18" s="22">
        <f t="shared" si="7"/>
        <v>-59793.27</v>
      </c>
      <c r="P18" s="22">
        <v>100000</v>
      </c>
      <c r="Q18" s="38" t="e">
        <f>M18-#REF!</f>
        <v>#REF!</v>
      </c>
      <c r="R18" s="55">
        <v>8366.6</v>
      </c>
    </row>
    <row r="19" spans="1:18" ht="12">
      <c r="A19" s="2">
        <v>420</v>
      </c>
      <c r="B19" s="2">
        <v>420</v>
      </c>
      <c r="C19" s="3" t="s">
        <v>44</v>
      </c>
      <c r="D19" s="22">
        <v>0</v>
      </c>
      <c r="E19" s="22">
        <v>0</v>
      </c>
      <c r="F19" s="22">
        <f>+E19-D19</f>
        <v>0</v>
      </c>
      <c r="G19" s="22">
        <v>0</v>
      </c>
      <c r="H19" s="22">
        <v>0</v>
      </c>
      <c r="I19" s="22">
        <f t="shared" si="5"/>
        <v>0</v>
      </c>
      <c r="J19" s="22">
        <v>0</v>
      </c>
      <c r="K19" s="22">
        <v>0</v>
      </c>
      <c r="L19" s="22">
        <f t="shared" si="6"/>
        <v>0</v>
      </c>
      <c r="M19" s="22">
        <v>0</v>
      </c>
      <c r="N19" s="22">
        <v>0</v>
      </c>
      <c r="O19" s="22">
        <f t="shared" si="7"/>
        <v>0</v>
      </c>
      <c r="P19" s="22">
        <v>0</v>
      </c>
      <c r="Q19" s="38" t="e">
        <f>M19-#REF!</f>
        <v>#REF!</v>
      </c>
      <c r="R19" s="55">
        <v>4137.5</v>
      </c>
    </row>
    <row r="20" spans="1:18" ht="12">
      <c r="A20" s="2">
        <v>500</v>
      </c>
      <c r="B20" s="2">
        <v>500</v>
      </c>
      <c r="C20" s="3" t="s">
        <v>45</v>
      </c>
      <c r="D20" s="22">
        <v>257411.02</v>
      </c>
      <c r="E20" s="22">
        <v>226321</v>
      </c>
      <c r="F20" s="22">
        <f>+E20-D20</f>
        <v>-31090.01999999999</v>
      </c>
      <c r="G20" s="22">
        <v>615728.74</v>
      </c>
      <c r="H20" s="22">
        <v>452642</v>
      </c>
      <c r="I20" s="22">
        <f t="shared" si="5"/>
        <v>163086.74</v>
      </c>
      <c r="J20" s="22">
        <v>820076.74</v>
      </c>
      <c r="K20" s="22">
        <v>678963</v>
      </c>
      <c r="L20" s="22">
        <f t="shared" si="6"/>
        <v>141113.74</v>
      </c>
      <c r="M20" s="22">
        <v>1156824.46</v>
      </c>
      <c r="N20" s="22">
        <v>905278</v>
      </c>
      <c r="O20" s="22">
        <f t="shared" si="7"/>
        <v>251546.45999999996</v>
      </c>
      <c r="P20" s="22">
        <v>905278</v>
      </c>
      <c r="Q20" s="38" t="e">
        <f>M20-#REF!</f>
        <v>#REF!</v>
      </c>
      <c r="R20" s="55">
        <v>962360.13</v>
      </c>
    </row>
    <row r="21" spans="1:18" ht="12">
      <c r="A21" s="2">
        <v>610</v>
      </c>
      <c r="B21" s="2">
        <v>610</v>
      </c>
      <c r="C21" s="3" t="s">
        <v>4</v>
      </c>
      <c r="D21" s="22">
        <v>11332.55</v>
      </c>
      <c r="E21" s="22">
        <v>23100</v>
      </c>
      <c r="F21" s="22">
        <f>+E21-D21</f>
        <v>11767.45</v>
      </c>
      <c r="G21" s="22">
        <v>15062.8</v>
      </c>
      <c r="H21" s="22">
        <v>48000</v>
      </c>
      <c r="I21" s="22">
        <f t="shared" si="5"/>
        <v>-32937.2</v>
      </c>
      <c r="J21" s="22">
        <v>21023.97</v>
      </c>
      <c r="K21" s="22">
        <v>107100</v>
      </c>
      <c r="L21" s="22">
        <f t="shared" si="6"/>
        <v>-86076.03</v>
      </c>
      <c r="M21" s="22">
        <v>-15802.39</v>
      </c>
      <c r="N21" s="22">
        <v>143000</v>
      </c>
      <c r="O21" s="22">
        <f t="shared" si="7"/>
        <v>-158802.39</v>
      </c>
      <c r="P21" s="22">
        <v>143000</v>
      </c>
      <c r="Q21" s="38" t="e">
        <f>M21-#REF!</f>
        <v>#REF!</v>
      </c>
      <c r="R21" s="55">
        <v>142676.84</v>
      </c>
    </row>
    <row r="22" spans="1:18" ht="12.75">
      <c r="A22" s="12"/>
      <c r="B22" s="13"/>
      <c r="C22" s="14" t="s">
        <v>155</v>
      </c>
      <c r="D22" s="15">
        <f>SUM(D17:D21)</f>
        <v>480078.79</v>
      </c>
      <c r="E22" s="15">
        <f aca="true" t="shared" si="8" ref="E22:P22">SUM(E17:E21)</f>
        <v>704521</v>
      </c>
      <c r="F22" s="15">
        <f t="shared" si="8"/>
        <v>224442.21000000002</v>
      </c>
      <c r="G22" s="15">
        <f t="shared" si="8"/>
        <v>1142571.74</v>
      </c>
      <c r="H22" s="15">
        <f t="shared" si="8"/>
        <v>1184697</v>
      </c>
      <c r="I22" s="15">
        <f t="shared" si="8"/>
        <v>-42125.259999999995</v>
      </c>
      <c r="J22" s="15">
        <f t="shared" si="8"/>
        <v>1431515.78</v>
      </c>
      <c r="K22" s="15">
        <f t="shared" si="8"/>
        <v>1587218</v>
      </c>
      <c r="L22" s="15">
        <f t="shared" si="8"/>
        <v>-155702.22000000006</v>
      </c>
      <c r="M22" s="15">
        <f t="shared" si="8"/>
        <v>2640773.01</v>
      </c>
      <c r="N22" s="15">
        <f t="shared" si="8"/>
        <v>2001358</v>
      </c>
      <c r="O22" s="15">
        <f t="shared" si="8"/>
        <v>639415.0099999999</v>
      </c>
      <c r="P22" s="15">
        <f t="shared" si="8"/>
        <v>2001358</v>
      </c>
      <c r="Q22" s="39" t="e">
        <f>M22-#REF!</f>
        <v>#REF!</v>
      </c>
      <c r="R22" s="56">
        <f>SUM(R17:R21)</f>
        <v>2480662.64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0</v>
      </c>
      <c r="E24" s="48">
        <v>0</v>
      </c>
      <c r="F24" s="48">
        <f>+E24-D24</f>
        <v>0</v>
      </c>
      <c r="G24" s="48">
        <v>0</v>
      </c>
      <c r="H24" s="48">
        <v>0</v>
      </c>
      <c r="I24" s="48">
        <f t="shared" si="5"/>
        <v>0</v>
      </c>
      <c r="J24" s="48">
        <v>0</v>
      </c>
      <c r="K24" s="48">
        <v>0</v>
      </c>
      <c r="L24" s="48">
        <f t="shared" si="6"/>
        <v>0</v>
      </c>
      <c r="M24" s="48">
        <v>0</v>
      </c>
      <c r="N24" s="48">
        <v>0</v>
      </c>
      <c r="O24" s="48">
        <f t="shared" si="7"/>
        <v>0</v>
      </c>
      <c r="P24" s="48">
        <v>0</v>
      </c>
      <c r="Q24" s="50" t="e">
        <f>M24-#REF!</f>
        <v>#REF!</v>
      </c>
      <c r="R24" s="57">
        <v>0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93215.71000000002</v>
      </c>
      <c r="E26" s="15">
        <f aca="true" t="shared" si="9" ref="E26:P26">E15-E22-E24</f>
        <v>679</v>
      </c>
      <c r="F26" s="15">
        <f>F15+F22+F24</f>
        <v>92536.71000000002</v>
      </c>
      <c r="G26" s="15">
        <f t="shared" si="9"/>
        <v>-500684.24</v>
      </c>
      <c r="H26" s="15">
        <f t="shared" si="9"/>
        <v>-289497</v>
      </c>
      <c r="I26" s="15">
        <f t="shared" si="9"/>
        <v>-211187.24</v>
      </c>
      <c r="J26" s="15">
        <f t="shared" si="9"/>
        <v>-438336.73</v>
      </c>
      <c r="K26" s="15">
        <f t="shared" si="9"/>
        <v>-131322</v>
      </c>
      <c r="L26" s="15">
        <f t="shared" si="9"/>
        <v>-307014.72999999986</v>
      </c>
      <c r="M26" s="15">
        <f t="shared" si="9"/>
        <v>-205575.63999999966</v>
      </c>
      <c r="N26" s="15">
        <f t="shared" si="9"/>
        <v>-51570</v>
      </c>
      <c r="O26" s="15">
        <f t="shared" si="9"/>
        <v>-154005.63999999978</v>
      </c>
      <c r="P26" s="15">
        <f t="shared" si="9"/>
        <v>-51570</v>
      </c>
      <c r="Q26" s="39" t="e">
        <f>M26-#REF!</f>
        <v>#REF!</v>
      </c>
      <c r="R26" s="56">
        <f>R15-R22-R24</f>
        <v>-195939.3200000003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93215.71000000002</v>
      </c>
      <c r="E31" s="17">
        <f>E26+E28*-1-E29</f>
        <v>679</v>
      </c>
      <c r="F31" s="17">
        <f>D31-E31</f>
        <v>92536.71000000002</v>
      </c>
      <c r="G31" s="17">
        <f>G26+G28*-1-G29</f>
        <v>-500684.24</v>
      </c>
      <c r="H31" s="17">
        <f>H26+H28*-1-H29</f>
        <v>-289497</v>
      </c>
      <c r="I31" s="17">
        <f>G31-H31</f>
        <v>-211187.24</v>
      </c>
      <c r="J31" s="17">
        <f>J26+J28*-1-J29</f>
        <v>-438336.73</v>
      </c>
      <c r="K31" s="17">
        <f>K26+K28*-1-K29</f>
        <v>-131322</v>
      </c>
      <c r="L31" s="17">
        <f>J31-K31</f>
        <v>-307014.73</v>
      </c>
      <c r="M31" s="17">
        <f>M26+M28*-1-M29</f>
        <v>-205575.63999999966</v>
      </c>
      <c r="N31" s="17">
        <f>N26+N28*-1-N29</f>
        <v>-51570</v>
      </c>
      <c r="O31" s="17">
        <f>M31-N31</f>
        <v>-154005.63999999966</v>
      </c>
      <c r="P31" s="17">
        <f>P26+P28*-1-P29</f>
        <v>-51570</v>
      </c>
      <c r="Q31" s="40" t="e">
        <f>M31-#REF!</f>
        <v>#REF!</v>
      </c>
      <c r="R31" s="58">
        <f>R26+R28*-1-R29</f>
        <v>-195939.3200000003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f>+'HS'!P35</f>
        <v>2022</v>
      </c>
      <c r="Q35" s="11" t="s">
        <v>61</v>
      </c>
      <c r="R35" s="53">
        <f>+'HS'!R35</f>
        <v>2021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6">D37-E37</f>
        <v>0</v>
      </c>
      <c r="G37" s="22">
        <v>0</v>
      </c>
      <c r="H37" s="22">
        <v>0</v>
      </c>
      <c r="I37" s="22">
        <f aca="true" t="shared" si="11" ref="I37:I56">G37-H37</f>
        <v>0</v>
      </c>
      <c r="J37" s="22">
        <v>0</v>
      </c>
      <c r="K37" s="22">
        <v>0</v>
      </c>
      <c r="L37" s="22">
        <f aca="true" t="shared" si="12" ref="L37:L56">J37-K37</f>
        <v>0</v>
      </c>
      <c r="M37" s="22">
        <v>0</v>
      </c>
      <c r="N37" s="22">
        <v>0</v>
      </c>
      <c r="O37" s="22">
        <f aca="true" t="shared" si="13" ref="O37:O56"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0</v>
      </c>
      <c r="E38" s="22">
        <v>0</v>
      </c>
      <c r="F38" s="22">
        <f t="shared" si="10"/>
        <v>0</v>
      </c>
      <c r="G38" s="22">
        <v>11250</v>
      </c>
      <c r="H38" s="22">
        <v>0</v>
      </c>
      <c r="I38" s="22">
        <f t="shared" si="11"/>
        <v>11250</v>
      </c>
      <c r="J38" s="22">
        <v>38750</v>
      </c>
      <c r="K38" s="22">
        <v>30000</v>
      </c>
      <c r="L38" s="22">
        <f t="shared" si="12"/>
        <v>8750</v>
      </c>
      <c r="M38" s="22">
        <v>38750</v>
      </c>
      <c r="N38" s="22">
        <v>40000</v>
      </c>
      <c r="O38" s="22">
        <f t="shared" si="13"/>
        <v>-1250</v>
      </c>
      <c r="P38" s="22">
        <v>40000</v>
      </c>
      <c r="Q38" s="38" t="e">
        <f>M38-#REF!</f>
        <v>#REF!</v>
      </c>
      <c r="R38" s="55">
        <v>38750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0</v>
      </c>
      <c r="E40" s="22">
        <v>0</v>
      </c>
      <c r="F40" s="22">
        <f t="shared" si="10"/>
        <v>0</v>
      </c>
      <c r="G40" s="22">
        <v>0</v>
      </c>
      <c r="H40" s="22">
        <v>0</v>
      </c>
      <c r="I40" s="22">
        <f t="shared" si="11"/>
        <v>0</v>
      </c>
      <c r="J40" s="22">
        <v>0</v>
      </c>
      <c r="K40" s="22">
        <v>0</v>
      </c>
      <c r="L40" s="22">
        <f t="shared" si="12"/>
        <v>0</v>
      </c>
      <c r="M40" s="22">
        <v>0</v>
      </c>
      <c r="N40" s="22">
        <v>0</v>
      </c>
      <c r="O40" s="22">
        <f t="shared" si="13"/>
        <v>0</v>
      </c>
      <c r="P40" s="22">
        <v>0</v>
      </c>
      <c r="Q40" s="38" t="e">
        <f>M40-#REF!</f>
        <v>#REF!</v>
      </c>
      <c r="R40" s="55">
        <v>0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378401</v>
      </c>
      <c r="E42" s="22">
        <v>555200</v>
      </c>
      <c r="F42" s="22">
        <f t="shared" si="10"/>
        <v>-176799</v>
      </c>
      <c r="G42" s="22">
        <v>378401</v>
      </c>
      <c r="H42" s="22">
        <v>555200</v>
      </c>
      <c r="I42" s="22">
        <f t="shared" si="11"/>
        <v>-176799</v>
      </c>
      <c r="J42" s="22">
        <v>405001</v>
      </c>
      <c r="K42" s="22">
        <v>832800</v>
      </c>
      <c r="L42" s="22">
        <f t="shared" si="12"/>
        <v>-427799</v>
      </c>
      <c r="M42" s="22">
        <v>925076</v>
      </c>
      <c r="N42" s="22">
        <v>1110400</v>
      </c>
      <c r="O42" s="22">
        <f t="shared" si="13"/>
        <v>-185324</v>
      </c>
      <c r="P42" s="22">
        <v>1110400</v>
      </c>
      <c r="Q42" s="38" t="e">
        <f>M42-#REF!</f>
        <v>#REF!</v>
      </c>
      <c r="R42" s="55">
        <v>962201</v>
      </c>
    </row>
    <row r="43" spans="1:18" ht="12">
      <c r="A43" s="23">
        <v>3215</v>
      </c>
      <c r="B43" s="23">
        <v>3215</v>
      </c>
      <c r="C43" s="3" t="s">
        <v>70</v>
      </c>
      <c r="D43" s="22">
        <v>0</v>
      </c>
      <c r="E43" s="22">
        <v>0</v>
      </c>
      <c r="F43" s="22">
        <f t="shared" si="10"/>
        <v>0</v>
      </c>
      <c r="G43" s="22">
        <v>0</v>
      </c>
      <c r="H43" s="22">
        <v>0</v>
      </c>
      <c r="I43" s="22">
        <f t="shared" si="11"/>
        <v>0</v>
      </c>
      <c r="J43" s="22">
        <v>0</v>
      </c>
      <c r="K43" s="22">
        <v>0</v>
      </c>
      <c r="L43" s="22">
        <f t="shared" si="12"/>
        <v>0</v>
      </c>
      <c r="M43" s="22">
        <v>0</v>
      </c>
      <c r="N43" s="22">
        <v>0</v>
      </c>
      <c r="O43" s="22">
        <f t="shared" si="13"/>
        <v>0</v>
      </c>
      <c r="P43" s="22">
        <v>0</v>
      </c>
      <c r="Q43" s="38" t="e">
        <f>M43-#REF!</f>
        <v>#REF!</v>
      </c>
      <c r="R43" s="55">
        <v>0</v>
      </c>
    </row>
    <row r="44" spans="1:18" ht="12">
      <c r="A44" s="23">
        <v>3217</v>
      </c>
      <c r="B44" s="23">
        <v>3217</v>
      </c>
      <c r="C44" s="3" t="s">
        <v>71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3218</v>
      </c>
      <c r="B45" s="23">
        <v>3218</v>
      </c>
      <c r="C45" s="3" t="s">
        <v>192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3220</v>
      </c>
      <c r="B46" s="23">
        <v>3220</v>
      </c>
      <c r="C46" s="3" t="s">
        <v>73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</row>
    <row r="47" spans="1:18" ht="12">
      <c r="A47" s="23">
        <v>3320</v>
      </c>
      <c r="B47" s="23">
        <v>3320</v>
      </c>
      <c r="C47" s="3" t="s">
        <v>74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3321</v>
      </c>
      <c r="B48" s="23">
        <v>3321</v>
      </c>
      <c r="C48" s="3" t="s">
        <v>75</v>
      </c>
      <c r="D48" s="22">
        <v>67019</v>
      </c>
      <c r="E48" s="22">
        <v>60000</v>
      </c>
      <c r="F48" s="22">
        <f t="shared" si="10"/>
        <v>7019</v>
      </c>
      <c r="G48" s="22">
        <v>58142.94</v>
      </c>
      <c r="H48" s="22">
        <v>120000</v>
      </c>
      <c r="I48" s="22">
        <f t="shared" si="11"/>
        <v>-61857.06</v>
      </c>
      <c r="J48" s="22">
        <v>61622.94</v>
      </c>
      <c r="K48" s="22">
        <v>180000</v>
      </c>
      <c r="L48" s="22">
        <f t="shared" si="12"/>
        <v>-118377.06</v>
      </c>
      <c r="M48" s="22">
        <v>68222.94</v>
      </c>
      <c r="N48" s="22">
        <v>240000</v>
      </c>
      <c r="O48" s="22">
        <f t="shared" si="13"/>
        <v>-171777.06</v>
      </c>
      <c r="P48" s="22">
        <v>240000</v>
      </c>
      <c r="Q48" s="38" t="e">
        <f>M48-#REF!</f>
        <v>#REF!</v>
      </c>
      <c r="R48" s="55">
        <v>46938</v>
      </c>
    </row>
    <row r="49" spans="1:18" ht="12">
      <c r="A49" s="23">
        <v>3325</v>
      </c>
      <c r="B49" s="23">
        <v>3325</v>
      </c>
      <c r="C49" s="3" t="s">
        <v>22</v>
      </c>
      <c r="D49" s="22">
        <v>0</v>
      </c>
      <c r="E49" s="22">
        <v>50000</v>
      </c>
      <c r="F49" s="22">
        <f t="shared" si="10"/>
        <v>-50000</v>
      </c>
      <c r="G49" s="22">
        <v>0</v>
      </c>
      <c r="H49" s="22">
        <v>50000</v>
      </c>
      <c r="I49" s="22">
        <f t="shared" si="11"/>
        <v>-50000</v>
      </c>
      <c r="J49" s="22">
        <v>0</v>
      </c>
      <c r="K49" s="22">
        <v>50000</v>
      </c>
      <c r="L49" s="22">
        <f t="shared" si="12"/>
        <v>-50000</v>
      </c>
      <c r="M49" s="22">
        <v>0</v>
      </c>
      <c r="N49" s="22">
        <v>50000</v>
      </c>
      <c r="O49" s="22">
        <f t="shared" si="13"/>
        <v>-50000</v>
      </c>
      <c r="P49" s="22">
        <v>50000</v>
      </c>
      <c r="Q49" s="38" t="e">
        <f>M49-#REF!</f>
        <v>#REF!</v>
      </c>
      <c r="R49" s="55">
        <v>0</v>
      </c>
    </row>
    <row r="50" spans="1:18" ht="12">
      <c r="A50" s="23">
        <v>3350</v>
      </c>
      <c r="B50" s="23">
        <v>3350</v>
      </c>
      <c r="C50" s="3" t="s">
        <v>76</v>
      </c>
      <c r="D50" s="22">
        <v>36047</v>
      </c>
      <c r="E50" s="22">
        <v>40000</v>
      </c>
      <c r="F50" s="22">
        <f t="shared" si="10"/>
        <v>-3953</v>
      </c>
      <c r="G50" s="22">
        <v>51668.06</v>
      </c>
      <c r="H50" s="22">
        <v>80000</v>
      </c>
      <c r="I50" s="22">
        <f t="shared" si="11"/>
        <v>-28331.940000000002</v>
      </c>
      <c r="J50" s="22">
        <v>64105.06</v>
      </c>
      <c r="K50" s="22">
        <v>120000</v>
      </c>
      <c r="L50" s="22">
        <f t="shared" si="12"/>
        <v>-55894.94</v>
      </c>
      <c r="M50" s="22">
        <v>193120.06</v>
      </c>
      <c r="N50" s="22">
        <v>160000</v>
      </c>
      <c r="O50" s="22">
        <f t="shared" si="13"/>
        <v>33120.06</v>
      </c>
      <c r="P50" s="22">
        <v>160000</v>
      </c>
      <c r="Q50" s="38" t="e">
        <f>M50-#REF!</f>
        <v>#REF!</v>
      </c>
      <c r="R50" s="55">
        <v>52204.97</v>
      </c>
    </row>
    <row r="51" spans="1:18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</row>
    <row r="52" spans="1:18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</row>
    <row r="53" spans="1:18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3605</v>
      </c>
      <c r="B54" s="23">
        <v>3605</v>
      </c>
      <c r="C54" s="3" t="s">
        <v>78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</row>
    <row r="55" spans="1:18" ht="12">
      <c r="A55" s="23">
        <v>3610</v>
      </c>
      <c r="B55" s="23">
        <v>3610</v>
      </c>
      <c r="C55" s="3" t="s">
        <v>79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</row>
    <row r="56" spans="1:18" ht="12.75">
      <c r="A56" s="23"/>
      <c r="B56" s="23"/>
      <c r="C56" s="14" t="s">
        <v>6</v>
      </c>
      <c r="D56" s="15">
        <f>SUM(D37:D55)</f>
        <v>481467</v>
      </c>
      <c r="E56" s="15">
        <f>SUM(E37:E55)</f>
        <v>705200</v>
      </c>
      <c r="F56" s="15">
        <f t="shared" si="10"/>
        <v>-223733</v>
      </c>
      <c r="G56" s="15">
        <f>SUM(G37:G55)</f>
        <v>499462</v>
      </c>
      <c r="H56" s="15">
        <f>SUM(H37:H55)</f>
        <v>805200</v>
      </c>
      <c r="I56" s="15">
        <f t="shared" si="11"/>
        <v>-305738</v>
      </c>
      <c r="J56" s="15">
        <f>SUM(J37:J55)</f>
        <v>569479</v>
      </c>
      <c r="K56" s="15">
        <f>SUM(K37:K55)</f>
        <v>1212800</v>
      </c>
      <c r="L56" s="15">
        <f t="shared" si="12"/>
        <v>-643321</v>
      </c>
      <c r="M56" s="15">
        <f>SUM(M37:M55)</f>
        <v>1225169</v>
      </c>
      <c r="N56" s="15">
        <f>SUM(N37:N55)</f>
        <v>1600400</v>
      </c>
      <c r="O56" s="15">
        <f t="shared" si="13"/>
        <v>-375231</v>
      </c>
      <c r="P56" s="15">
        <f>SUM(P37:P55)</f>
        <v>1600400</v>
      </c>
      <c r="Q56" s="39" t="e">
        <f>M56-#REF!</f>
        <v>#REF!</v>
      </c>
      <c r="R56" s="56">
        <f>SUM(R37:R55)</f>
        <v>1100093.97</v>
      </c>
    </row>
    <row r="57" spans="1:18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</row>
    <row r="58" spans="1:18" ht="12">
      <c r="A58" s="23">
        <v>3240</v>
      </c>
      <c r="B58" s="23">
        <v>3240</v>
      </c>
      <c r="C58" s="3" t="s">
        <v>182</v>
      </c>
      <c r="D58" s="22">
        <v>103827.5</v>
      </c>
      <c r="E58" s="22">
        <v>0</v>
      </c>
      <c r="F58" s="22">
        <f aca="true" t="shared" si="14" ref="F58:F64">D58-E58</f>
        <v>103827.5</v>
      </c>
      <c r="G58" s="22">
        <v>103827.5</v>
      </c>
      <c r="H58" s="22">
        <v>90000</v>
      </c>
      <c r="I58" s="22">
        <f aca="true" t="shared" si="15" ref="I58:I64">G58-H58</f>
        <v>13827.5</v>
      </c>
      <c r="J58" s="22">
        <v>200227.05</v>
      </c>
      <c r="K58" s="22">
        <v>90000</v>
      </c>
      <c r="L58" s="22">
        <f aca="true" t="shared" si="16" ref="L58:L64">J58-K58</f>
        <v>110227.04999999999</v>
      </c>
      <c r="M58" s="22">
        <v>200227.05</v>
      </c>
      <c r="N58" s="22">
        <v>90000</v>
      </c>
      <c r="O58" s="22">
        <f aca="true" t="shared" si="17" ref="O58:O64">M58-N58</f>
        <v>110227.04999999999</v>
      </c>
      <c r="P58" s="22">
        <v>90000</v>
      </c>
      <c r="Q58" s="38" t="e">
        <f>M58-#REF!</f>
        <v>#REF!</v>
      </c>
      <c r="R58" s="55">
        <v>392853.71</v>
      </c>
    </row>
    <row r="59" spans="1:18" ht="12">
      <c r="A59" s="23">
        <v>3441</v>
      </c>
      <c r="B59" s="23">
        <v>3441</v>
      </c>
      <c r="C59" s="3" t="s">
        <v>80</v>
      </c>
      <c r="D59" s="22">
        <v>0</v>
      </c>
      <c r="E59" s="22">
        <v>0</v>
      </c>
      <c r="F59" s="22">
        <f t="shared" si="14"/>
        <v>0</v>
      </c>
      <c r="G59" s="22">
        <v>0</v>
      </c>
      <c r="H59" s="22">
        <v>0</v>
      </c>
      <c r="I59" s="22">
        <f t="shared" si="15"/>
        <v>0</v>
      </c>
      <c r="J59" s="22">
        <v>0</v>
      </c>
      <c r="K59" s="22">
        <v>0</v>
      </c>
      <c r="L59" s="22">
        <f t="shared" si="16"/>
        <v>0</v>
      </c>
      <c r="M59" s="22">
        <v>160086</v>
      </c>
      <c r="N59" s="22">
        <v>92792</v>
      </c>
      <c r="O59" s="22">
        <f t="shared" si="17"/>
        <v>67294</v>
      </c>
      <c r="P59" s="22">
        <v>92792</v>
      </c>
      <c r="Q59" s="38" t="e">
        <f>M59-#REF!</f>
        <v>#REF!</v>
      </c>
      <c r="R59" s="55">
        <v>110846</v>
      </c>
    </row>
    <row r="60" spans="1:18" ht="12">
      <c r="A60" s="23">
        <v>3461</v>
      </c>
      <c r="B60" s="23">
        <v>3461</v>
      </c>
      <c r="C60" s="3" t="s">
        <v>81</v>
      </c>
      <c r="D60" s="22">
        <v>0</v>
      </c>
      <c r="E60" s="22">
        <v>0</v>
      </c>
      <c r="F60" s="22">
        <f t="shared" si="14"/>
        <v>0</v>
      </c>
      <c r="G60" s="22">
        <v>0</v>
      </c>
      <c r="H60" s="22">
        <v>0</v>
      </c>
      <c r="I60" s="22">
        <f t="shared" si="15"/>
        <v>0</v>
      </c>
      <c r="J60" s="22">
        <v>203343</v>
      </c>
      <c r="K60" s="22">
        <v>153096</v>
      </c>
      <c r="L60" s="22">
        <f t="shared" si="16"/>
        <v>50247</v>
      </c>
      <c r="M60" s="22">
        <v>203343</v>
      </c>
      <c r="N60" s="22">
        <v>153096</v>
      </c>
      <c r="O60" s="22">
        <f t="shared" si="17"/>
        <v>50247</v>
      </c>
      <c r="P60" s="22">
        <v>153096</v>
      </c>
      <c r="Q60" s="38" t="e">
        <f>M60-#REF!</f>
        <v>#REF!</v>
      </c>
      <c r="R60" s="55">
        <v>163096</v>
      </c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-12000</v>
      </c>
      <c r="E62" s="22">
        <v>0</v>
      </c>
      <c r="F62" s="22">
        <f>D62-E62</f>
        <v>-12000</v>
      </c>
      <c r="G62" s="22">
        <v>18000</v>
      </c>
      <c r="H62" s="22">
        <v>0</v>
      </c>
      <c r="I62" s="22">
        <f>G62-H62</f>
        <v>18000</v>
      </c>
      <c r="J62" s="22">
        <v>0</v>
      </c>
      <c r="K62" s="22">
        <v>0</v>
      </c>
      <c r="L62" s="22">
        <f>J62-K62</f>
        <v>0</v>
      </c>
      <c r="M62" s="22">
        <v>626242.32</v>
      </c>
      <c r="N62" s="22">
        <v>0</v>
      </c>
      <c r="O62" s="22">
        <f>M62-N62</f>
        <v>626242.32</v>
      </c>
      <c r="P62" s="22">
        <v>0</v>
      </c>
      <c r="Q62" s="38" t="e">
        <f>M62-#REF!</f>
        <v>#REF!</v>
      </c>
      <c r="R62" s="55">
        <v>517833.64</v>
      </c>
    </row>
    <row r="63" spans="1:18" ht="12">
      <c r="A63" s="23">
        <v>3990</v>
      </c>
      <c r="B63" s="23">
        <v>3990</v>
      </c>
      <c r="C63" s="3" t="s">
        <v>83</v>
      </c>
      <c r="D63" s="22">
        <v>0</v>
      </c>
      <c r="E63" s="22">
        <v>0</v>
      </c>
      <c r="F63" s="22">
        <f t="shared" si="14"/>
        <v>0</v>
      </c>
      <c r="G63" s="22">
        <v>20598</v>
      </c>
      <c r="H63" s="22">
        <v>0</v>
      </c>
      <c r="I63" s="22">
        <f t="shared" si="15"/>
        <v>20598</v>
      </c>
      <c r="J63" s="22">
        <v>20130</v>
      </c>
      <c r="K63" s="22">
        <v>0</v>
      </c>
      <c r="L63" s="22">
        <f t="shared" si="16"/>
        <v>20130</v>
      </c>
      <c r="M63" s="22">
        <v>20130</v>
      </c>
      <c r="N63" s="22">
        <v>13500</v>
      </c>
      <c r="O63" s="22">
        <f t="shared" si="17"/>
        <v>6630</v>
      </c>
      <c r="P63" s="22">
        <v>13500</v>
      </c>
      <c r="Q63" s="38" t="e">
        <f>M63-#REF!</f>
        <v>#REF!</v>
      </c>
      <c r="R63" s="55">
        <v>0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91827.5</v>
      </c>
      <c r="E65" s="15">
        <f aca="true" t="shared" si="18" ref="E65:P65">SUM(E58:E64)</f>
        <v>0</v>
      </c>
      <c r="F65" s="15">
        <f t="shared" si="18"/>
        <v>91827.5</v>
      </c>
      <c r="G65" s="15">
        <f t="shared" si="18"/>
        <v>142425.5</v>
      </c>
      <c r="H65" s="15">
        <f t="shared" si="18"/>
        <v>90000</v>
      </c>
      <c r="I65" s="15">
        <f t="shared" si="18"/>
        <v>52425.5</v>
      </c>
      <c r="J65" s="15">
        <f t="shared" si="18"/>
        <v>423700.05</v>
      </c>
      <c r="K65" s="15">
        <f t="shared" si="18"/>
        <v>243096</v>
      </c>
      <c r="L65" s="15">
        <f t="shared" si="18"/>
        <v>180604.05</v>
      </c>
      <c r="M65" s="15">
        <f t="shared" si="18"/>
        <v>1210028.37</v>
      </c>
      <c r="N65" s="15">
        <f t="shared" si="18"/>
        <v>349388</v>
      </c>
      <c r="O65" s="15">
        <f t="shared" si="18"/>
        <v>860640.3699999999</v>
      </c>
      <c r="P65" s="15">
        <f t="shared" si="18"/>
        <v>349388</v>
      </c>
      <c r="Q65" s="39" t="e">
        <f>M65-#REF!</f>
        <v>#REF!</v>
      </c>
      <c r="R65" s="56">
        <f>SUM(R58:R64)</f>
        <v>1184629.35</v>
      </c>
    </row>
    <row r="66" spans="1:18" ht="12.75">
      <c r="A66" s="19"/>
      <c r="B66" s="19"/>
      <c r="C66" s="14" t="s">
        <v>2</v>
      </c>
      <c r="D66" s="15">
        <f>D56+D65</f>
        <v>573294.5</v>
      </c>
      <c r="E66" s="15">
        <f aca="true" t="shared" si="19" ref="E66:P66">E56+E65</f>
        <v>705200</v>
      </c>
      <c r="F66" s="15">
        <f t="shared" si="19"/>
        <v>-131905.5</v>
      </c>
      <c r="G66" s="15">
        <f t="shared" si="19"/>
        <v>641887.5</v>
      </c>
      <c r="H66" s="15">
        <f t="shared" si="19"/>
        <v>895200</v>
      </c>
      <c r="I66" s="15">
        <f t="shared" si="19"/>
        <v>-253312.5</v>
      </c>
      <c r="J66" s="15">
        <f t="shared" si="19"/>
        <v>993179.05</v>
      </c>
      <c r="K66" s="15">
        <f t="shared" si="19"/>
        <v>1455896</v>
      </c>
      <c r="L66" s="15">
        <f t="shared" si="19"/>
        <v>-462716.95</v>
      </c>
      <c r="M66" s="15">
        <f t="shared" si="19"/>
        <v>2435197.37</v>
      </c>
      <c r="N66" s="15">
        <f t="shared" si="19"/>
        <v>1949788</v>
      </c>
      <c r="O66" s="15">
        <f t="shared" si="19"/>
        <v>485409.3699999999</v>
      </c>
      <c r="P66" s="15">
        <f t="shared" si="19"/>
        <v>1949788</v>
      </c>
      <c r="Q66" s="39" t="e">
        <f>M66-#REF!</f>
        <v>#REF!</v>
      </c>
      <c r="R66" s="56">
        <f>R56+R65</f>
        <v>2284723.3200000003</v>
      </c>
    </row>
    <row r="67" spans="1:18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</row>
    <row r="68" spans="1:18" ht="12">
      <c r="A68" s="23">
        <v>4220</v>
      </c>
      <c r="B68" s="23">
        <v>4220</v>
      </c>
      <c r="C68" s="3" t="s">
        <v>85</v>
      </c>
      <c r="D68" s="22">
        <v>104580</v>
      </c>
      <c r="E68" s="22">
        <v>230000</v>
      </c>
      <c r="F68" s="22">
        <f aca="true" t="shared" si="20" ref="F68:F81">+E68-D68</f>
        <v>125420</v>
      </c>
      <c r="G68" s="22">
        <v>233367</v>
      </c>
      <c r="H68" s="22">
        <v>214980</v>
      </c>
      <c r="I68" s="22">
        <f aca="true" t="shared" si="21" ref="I68:I80">G68-H68</f>
        <v>18387</v>
      </c>
      <c r="J68" s="22">
        <v>240707</v>
      </c>
      <c r="K68" s="22">
        <v>214980</v>
      </c>
      <c r="L68" s="22">
        <f aca="true" t="shared" si="22" ref="L68:L80">J68-K68</f>
        <v>25727</v>
      </c>
      <c r="M68" s="22">
        <v>321269.5</v>
      </c>
      <c r="N68" s="22">
        <v>214980</v>
      </c>
      <c r="O68" s="22">
        <f aca="true" t="shared" si="23" ref="O68:O80">M68-N68</f>
        <v>106289.5</v>
      </c>
      <c r="P68" s="22">
        <v>214980</v>
      </c>
      <c r="Q68" s="38" t="e">
        <f>M68-#REF!</f>
        <v>#REF!</v>
      </c>
      <c r="R68" s="55">
        <v>181190</v>
      </c>
    </row>
    <row r="69" spans="1:18" ht="12">
      <c r="A69" s="23">
        <v>4221</v>
      </c>
      <c r="B69" s="23">
        <v>4221</v>
      </c>
      <c r="C69" s="3" t="s">
        <v>29</v>
      </c>
      <c r="D69" s="22">
        <v>1000</v>
      </c>
      <c r="E69" s="22">
        <v>3000</v>
      </c>
      <c r="F69" s="22">
        <f t="shared" si="20"/>
        <v>2000</v>
      </c>
      <c r="G69" s="22">
        <v>2000</v>
      </c>
      <c r="H69" s="22">
        <v>4000</v>
      </c>
      <c r="I69" s="22">
        <f t="shared" si="21"/>
        <v>-2000</v>
      </c>
      <c r="J69" s="22">
        <v>8000</v>
      </c>
      <c r="K69" s="22">
        <v>8000</v>
      </c>
      <c r="L69" s="22">
        <f t="shared" si="22"/>
        <v>0</v>
      </c>
      <c r="M69" s="22">
        <v>16750</v>
      </c>
      <c r="N69" s="22">
        <v>10000</v>
      </c>
      <c r="O69" s="22">
        <f t="shared" si="23"/>
        <v>6750</v>
      </c>
      <c r="P69" s="22">
        <v>10000</v>
      </c>
      <c r="Q69" s="38" t="e">
        <f>M69-#REF!</f>
        <v>#REF!</v>
      </c>
      <c r="R69" s="55">
        <v>4500</v>
      </c>
    </row>
    <row r="70" spans="1:18" ht="12">
      <c r="A70" s="23">
        <v>4230</v>
      </c>
      <c r="B70" s="23">
        <v>4230</v>
      </c>
      <c r="C70" s="3" t="s">
        <v>169</v>
      </c>
      <c r="D70" s="22">
        <v>0</v>
      </c>
      <c r="E70" s="22">
        <v>0</v>
      </c>
      <c r="F70" s="22">
        <f t="shared" si="20"/>
        <v>0</v>
      </c>
      <c r="G70" s="22">
        <v>55852</v>
      </c>
      <c r="H70" s="22">
        <v>70875</v>
      </c>
      <c r="I70" s="22">
        <f>G70-H70</f>
        <v>-15023</v>
      </c>
      <c r="J70" s="22">
        <v>55852</v>
      </c>
      <c r="K70" s="22">
        <v>70875</v>
      </c>
      <c r="L70" s="22">
        <f>J70-K70</f>
        <v>-15023</v>
      </c>
      <c r="M70" s="22">
        <v>103063</v>
      </c>
      <c r="N70" s="22">
        <v>94500</v>
      </c>
      <c r="O70" s="22">
        <f>M70-N70</f>
        <v>8563</v>
      </c>
      <c r="P70" s="22">
        <v>94500</v>
      </c>
      <c r="Q70" s="38" t="e">
        <f>M70-#REF!</f>
        <v>#REF!</v>
      </c>
      <c r="R70" s="55">
        <v>45751.75</v>
      </c>
    </row>
    <row r="71" spans="1:18" ht="12">
      <c r="A71" s="23">
        <v>4241</v>
      </c>
      <c r="B71" s="23">
        <v>4241</v>
      </c>
      <c r="C71" s="3" t="s">
        <v>87</v>
      </c>
      <c r="D71" s="22">
        <v>26280</v>
      </c>
      <c r="E71" s="22">
        <v>30000</v>
      </c>
      <c r="F71" s="22">
        <f t="shared" si="20"/>
        <v>3720</v>
      </c>
      <c r="G71" s="22">
        <v>86356.91</v>
      </c>
      <c r="H71" s="22">
        <v>60000</v>
      </c>
      <c r="I71" s="22">
        <f t="shared" si="21"/>
        <v>26356.910000000003</v>
      </c>
      <c r="J71" s="22">
        <v>89366.91</v>
      </c>
      <c r="K71" s="22">
        <v>75000</v>
      </c>
      <c r="L71" s="22">
        <f t="shared" si="22"/>
        <v>14366.910000000003</v>
      </c>
      <c r="M71" s="22">
        <v>120566.91</v>
      </c>
      <c r="N71" s="22">
        <v>94200</v>
      </c>
      <c r="O71" s="22">
        <f t="shared" si="23"/>
        <v>26366.910000000003</v>
      </c>
      <c r="P71" s="22">
        <v>94200</v>
      </c>
      <c r="Q71" s="38" t="e">
        <f>M71-#REF!</f>
        <v>#REF!</v>
      </c>
      <c r="R71" s="55">
        <v>121483.85</v>
      </c>
    </row>
    <row r="72" spans="1:18" ht="12">
      <c r="A72" s="23">
        <v>4280</v>
      </c>
      <c r="B72" s="23">
        <v>4280</v>
      </c>
      <c r="C72" s="3" t="s">
        <v>89</v>
      </c>
      <c r="D72" s="22">
        <v>62260.71</v>
      </c>
      <c r="E72" s="22">
        <v>84100</v>
      </c>
      <c r="F72" s="22">
        <f t="shared" si="20"/>
        <v>21839.29</v>
      </c>
      <c r="G72" s="22">
        <v>101657.06</v>
      </c>
      <c r="H72" s="22">
        <v>168200</v>
      </c>
      <c r="I72" s="22">
        <f t="shared" si="21"/>
        <v>-66542.94</v>
      </c>
      <c r="J72" s="22">
        <v>112341.73</v>
      </c>
      <c r="K72" s="22">
        <v>252300</v>
      </c>
      <c r="L72" s="22">
        <f t="shared" si="22"/>
        <v>-139958.27000000002</v>
      </c>
      <c r="M72" s="22">
        <v>203869.48</v>
      </c>
      <c r="N72" s="22">
        <v>336400</v>
      </c>
      <c r="O72" s="22">
        <f t="shared" si="23"/>
        <v>-132530.52</v>
      </c>
      <c r="P72" s="22">
        <v>336400</v>
      </c>
      <c r="Q72" s="38" t="e">
        <f>M72-#REF!</f>
        <v>#REF!</v>
      </c>
      <c r="R72" s="55">
        <v>76257.18</v>
      </c>
    </row>
    <row r="73" spans="1:18" ht="12">
      <c r="A73" s="23">
        <v>4800</v>
      </c>
      <c r="B73" s="23">
        <v>4800</v>
      </c>
      <c r="C73" s="3" t="s">
        <v>167</v>
      </c>
      <c r="D73" s="22">
        <v>-12000</v>
      </c>
      <c r="E73" s="22">
        <v>0</v>
      </c>
      <c r="F73" s="22">
        <f>+E73-D73</f>
        <v>12000</v>
      </c>
      <c r="G73" s="22">
        <v>-12000</v>
      </c>
      <c r="H73" s="22">
        <v>0</v>
      </c>
      <c r="I73" s="22">
        <f>G73-H73</f>
        <v>-12000</v>
      </c>
      <c r="J73" s="22">
        <v>0</v>
      </c>
      <c r="K73" s="22">
        <v>0</v>
      </c>
      <c r="L73" s="22">
        <f>J73-K73</f>
        <v>0</v>
      </c>
      <c r="M73" s="22">
        <v>626242.32</v>
      </c>
      <c r="N73" s="22">
        <v>0</v>
      </c>
      <c r="O73" s="22">
        <f>M73-N73</f>
        <v>626242.32</v>
      </c>
      <c r="P73" s="22">
        <v>0</v>
      </c>
      <c r="Q73" s="38" t="e">
        <f>M73-#REF!</f>
        <v>#REF!</v>
      </c>
      <c r="R73" s="55">
        <v>517833.64</v>
      </c>
    </row>
    <row r="74" spans="1:18" ht="12">
      <c r="A74" s="23">
        <v>6550</v>
      </c>
      <c r="B74" s="23">
        <v>6550</v>
      </c>
      <c r="C74" s="3" t="s">
        <v>110</v>
      </c>
      <c r="D74" s="22">
        <v>3287</v>
      </c>
      <c r="E74" s="22">
        <v>20000</v>
      </c>
      <c r="F74" s="22">
        <f t="shared" si="20"/>
        <v>16713</v>
      </c>
      <c r="G74" s="22">
        <v>18305.8</v>
      </c>
      <c r="H74" s="22">
        <v>28000</v>
      </c>
      <c r="I74" s="22">
        <f t="shared" si="21"/>
        <v>-9694.2</v>
      </c>
      <c r="J74" s="22">
        <v>56594.8</v>
      </c>
      <c r="K74" s="22">
        <v>32000</v>
      </c>
      <c r="L74" s="22">
        <f t="shared" si="22"/>
        <v>24594.800000000003</v>
      </c>
      <c r="M74" s="22">
        <v>67783</v>
      </c>
      <c r="N74" s="22">
        <v>40000</v>
      </c>
      <c r="O74" s="22">
        <f t="shared" si="23"/>
        <v>27783</v>
      </c>
      <c r="P74" s="22">
        <v>40000</v>
      </c>
      <c r="Q74" s="38" t="e">
        <f>M74-#REF!</f>
        <v>#REF!</v>
      </c>
      <c r="R74" s="55">
        <v>78113.4</v>
      </c>
    </row>
    <row r="75" spans="1:18" ht="12">
      <c r="A75" s="23">
        <v>6555</v>
      </c>
      <c r="B75" s="23">
        <v>6555</v>
      </c>
      <c r="C75" s="3" t="s">
        <v>111</v>
      </c>
      <c r="D75" s="22">
        <v>0</v>
      </c>
      <c r="E75" s="22">
        <v>63000</v>
      </c>
      <c r="F75" s="22">
        <f t="shared" si="20"/>
        <v>63000</v>
      </c>
      <c r="G75" s="22">
        <v>0</v>
      </c>
      <c r="H75" s="22">
        <v>63000</v>
      </c>
      <c r="I75" s="22">
        <f t="shared" si="21"/>
        <v>-63000</v>
      </c>
      <c r="J75" s="22">
        <v>0</v>
      </c>
      <c r="K75" s="22">
        <v>63000</v>
      </c>
      <c r="L75" s="22">
        <f t="shared" si="22"/>
        <v>-63000</v>
      </c>
      <c r="M75" s="22">
        <v>0</v>
      </c>
      <c r="N75" s="22">
        <v>63000</v>
      </c>
      <c r="O75" s="22">
        <f t="shared" si="23"/>
        <v>-63000</v>
      </c>
      <c r="P75" s="22">
        <v>63000</v>
      </c>
      <c r="Q75" s="38" t="e">
        <f>M75-#REF!</f>
        <v>#REF!</v>
      </c>
      <c r="R75" s="55">
        <v>337991.75</v>
      </c>
    </row>
    <row r="76" spans="1:18" ht="12.75">
      <c r="A76" s="19"/>
      <c r="B76" s="19"/>
      <c r="C76" s="14" t="s">
        <v>46</v>
      </c>
      <c r="D76" s="15">
        <f>SUM(D68:D75)</f>
        <v>185407.71</v>
      </c>
      <c r="E76" s="15">
        <f aca="true" t="shared" si="24" ref="E76:P76">SUM(E68:E75)</f>
        <v>430100</v>
      </c>
      <c r="F76" s="15">
        <f t="shared" si="24"/>
        <v>244692.29</v>
      </c>
      <c r="G76" s="15">
        <f t="shared" si="24"/>
        <v>485538.77</v>
      </c>
      <c r="H76" s="15">
        <f t="shared" si="24"/>
        <v>609055</v>
      </c>
      <c r="I76" s="15">
        <f t="shared" si="24"/>
        <v>-123516.23</v>
      </c>
      <c r="J76" s="15">
        <f t="shared" si="24"/>
        <v>562862.4400000001</v>
      </c>
      <c r="K76" s="15">
        <f t="shared" si="24"/>
        <v>716155</v>
      </c>
      <c r="L76" s="15">
        <f t="shared" si="24"/>
        <v>-153292.56</v>
      </c>
      <c r="M76" s="15">
        <f t="shared" si="24"/>
        <v>1459544.21</v>
      </c>
      <c r="N76" s="15">
        <f t="shared" si="24"/>
        <v>853080</v>
      </c>
      <c r="O76" s="15">
        <f t="shared" si="24"/>
        <v>606464.21</v>
      </c>
      <c r="P76" s="15">
        <f t="shared" si="24"/>
        <v>853080</v>
      </c>
      <c r="Q76" s="39" t="e">
        <f>M76-#REF!</f>
        <v>#REF!</v>
      </c>
      <c r="R76" s="56">
        <f>SUM(R68:R75)</f>
        <v>1363121.5699999998</v>
      </c>
    </row>
    <row r="77" spans="1:18" ht="12">
      <c r="A77" s="23"/>
      <c r="B77" s="23"/>
      <c r="C77" s="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8" t="e">
        <f>M77-#REF!</f>
        <v>#REF!</v>
      </c>
      <c r="R77" s="55"/>
    </row>
    <row r="78" spans="1:18" ht="12">
      <c r="A78" s="23">
        <v>4225</v>
      </c>
      <c r="B78" s="23">
        <v>4225</v>
      </c>
      <c r="C78" s="3" t="s">
        <v>170</v>
      </c>
      <c r="D78" s="22">
        <v>8780</v>
      </c>
      <c r="E78" s="22">
        <v>0</v>
      </c>
      <c r="F78" s="22">
        <f t="shared" si="20"/>
        <v>-8780</v>
      </c>
      <c r="G78" s="22">
        <v>8780</v>
      </c>
      <c r="H78" s="22">
        <v>40000</v>
      </c>
      <c r="I78" s="22">
        <f t="shared" si="21"/>
        <v>-31220</v>
      </c>
      <c r="J78" s="22">
        <v>9980</v>
      </c>
      <c r="K78" s="22">
        <v>40000</v>
      </c>
      <c r="L78" s="22">
        <f t="shared" si="22"/>
        <v>-30020</v>
      </c>
      <c r="M78" s="22">
        <v>22058</v>
      </c>
      <c r="N78" s="22">
        <v>40000</v>
      </c>
      <c r="O78" s="22">
        <f t="shared" si="23"/>
        <v>-17942</v>
      </c>
      <c r="P78" s="22">
        <v>40000</v>
      </c>
      <c r="Q78" s="38" t="e">
        <f>M78-#REF!</f>
        <v>#REF!</v>
      </c>
      <c r="R78" s="55">
        <v>0</v>
      </c>
    </row>
    <row r="79" spans="1:18" ht="12">
      <c r="A79" s="23">
        <v>4228</v>
      </c>
      <c r="B79" s="23">
        <v>4228</v>
      </c>
      <c r="C79" s="3" t="s">
        <v>171</v>
      </c>
      <c r="D79" s="22">
        <v>0</v>
      </c>
      <c r="E79" s="22">
        <v>0</v>
      </c>
      <c r="F79" s="22">
        <f t="shared" si="20"/>
        <v>0</v>
      </c>
      <c r="G79" s="22">
        <v>0</v>
      </c>
      <c r="H79" s="22">
        <v>0</v>
      </c>
      <c r="I79" s="22">
        <f t="shared" si="21"/>
        <v>0</v>
      </c>
      <c r="J79" s="22">
        <v>0</v>
      </c>
      <c r="K79" s="22">
        <v>0</v>
      </c>
      <c r="L79" s="22">
        <f t="shared" si="22"/>
        <v>0</v>
      </c>
      <c r="M79" s="22">
        <v>0</v>
      </c>
      <c r="N79" s="22">
        <v>0</v>
      </c>
      <c r="O79" s="22">
        <f t="shared" si="23"/>
        <v>0</v>
      </c>
      <c r="P79" s="22">
        <v>0</v>
      </c>
      <c r="Q79" s="38" t="e">
        <f>M79-#REF!</f>
        <v>#REF!</v>
      </c>
      <c r="R79" s="55">
        <v>0</v>
      </c>
    </row>
    <row r="80" spans="1:18" ht="12">
      <c r="A80" s="23">
        <v>4331</v>
      </c>
      <c r="B80" s="23">
        <v>4331</v>
      </c>
      <c r="C80" s="3" t="s">
        <v>91</v>
      </c>
      <c r="D80" s="22">
        <v>17147.51</v>
      </c>
      <c r="E80" s="22">
        <v>25000</v>
      </c>
      <c r="F80" s="22">
        <f t="shared" si="20"/>
        <v>7852.490000000002</v>
      </c>
      <c r="G80" s="22">
        <v>17461.43</v>
      </c>
      <c r="H80" s="22">
        <v>35000</v>
      </c>
      <c r="I80" s="22">
        <f t="shared" si="21"/>
        <v>-17538.57</v>
      </c>
      <c r="J80" s="22">
        <v>17572.63</v>
      </c>
      <c r="K80" s="22">
        <v>45000</v>
      </c>
      <c r="L80" s="22">
        <f t="shared" si="22"/>
        <v>-27427.37</v>
      </c>
      <c r="M80" s="22">
        <v>18148.73</v>
      </c>
      <c r="N80" s="22">
        <v>60000</v>
      </c>
      <c r="O80" s="22">
        <f t="shared" si="23"/>
        <v>-41851.270000000004</v>
      </c>
      <c r="P80" s="22">
        <v>60000</v>
      </c>
      <c r="Q80" s="38" t="e">
        <f>M80-#REF!</f>
        <v>#REF!</v>
      </c>
      <c r="R80" s="55">
        <v>8366.6</v>
      </c>
    </row>
    <row r="81" spans="1:18" ht="12">
      <c r="A81" s="23">
        <v>7400</v>
      </c>
      <c r="B81" s="23">
        <v>7400</v>
      </c>
      <c r="C81" s="3" t="s">
        <v>130</v>
      </c>
      <c r="D81" s="22">
        <v>0</v>
      </c>
      <c r="E81" s="22">
        <v>0</v>
      </c>
      <c r="F81" s="22">
        <f t="shared" si="20"/>
        <v>0</v>
      </c>
      <c r="G81" s="22">
        <v>0</v>
      </c>
      <c r="H81" s="22">
        <v>0</v>
      </c>
      <c r="I81" s="22">
        <f>G81-H81</f>
        <v>0</v>
      </c>
      <c r="J81" s="22">
        <v>0</v>
      </c>
      <c r="K81" s="22">
        <v>0</v>
      </c>
      <c r="L81" s="22">
        <f>J81-K81</f>
        <v>0</v>
      </c>
      <c r="M81" s="22">
        <v>0</v>
      </c>
      <c r="N81" s="22">
        <v>0</v>
      </c>
      <c r="O81" s="22">
        <f>M81-N81</f>
        <v>0</v>
      </c>
      <c r="P81" s="22">
        <v>0</v>
      </c>
      <c r="Q81" s="38" t="e">
        <f>M81-#REF!</f>
        <v>#REF!</v>
      </c>
      <c r="R81" s="55">
        <v>0</v>
      </c>
    </row>
    <row r="82" spans="1:18" ht="12.75">
      <c r="A82" s="19"/>
      <c r="B82" s="19"/>
      <c r="C82" s="14" t="s">
        <v>47</v>
      </c>
      <c r="D82" s="15">
        <f>SUM(D78:D81)</f>
        <v>25927.51</v>
      </c>
      <c r="E82" s="15">
        <f aca="true" t="shared" si="25" ref="E82:P82">SUM(E78:E81)</f>
        <v>25000</v>
      </c>
      <c r="F82" s="15">
        <f t="shared" si="25"/>
        <v>-927.5099999999984</v>
      </c>
      <c r="G82" s="15">
        <f t="shared" si="25"/>
        <v>26241.43</v>
      </c>
      <c r="H82" s="15">
        <f t="shared" si="25"/>
        <v>75000</v>
      </c>
      <c r="I82" s="15">
        <f t="shared" si="25"/>
        <v>-48758.57</v>
      </c>
      <c r="J82" s="15">
        <f t="shared" si="25"/>
        <v>27552.63</v>
      </c>
      <c r="K82" s="15">
        <f t="shared" si="25"/>
        <v>85000</v>
      </c>
      <c r="L82" s="15">
        <f t="shared" si="25"/>
        <v>-57447.369999999995</v>
      </c>
      <c r="M82" s="15">
        <f t="shared" si="25"/>
        <v>40206.729999999996</v>
      </c>
      <c r="N82" s="15">
        <f t="shared" si="25"/>
        <v>100000</v>
      </c>
      <c r="O82" s="15">
        <f t="shared" si="25"/>
        <v>-59793.270000000004</v>
      </c>
      <c r="P82" s="15">
        <f t="shared" si="25"/>
        <v>100000</v>
      </c>
      <c r="Q82" s="39" t="e">
        <f>M82-#REF!</f>
        <v>#REF!</v>
      </c>
      <c r="R82" s="56">
        <f>SUM(R78:R81)</f>
        <v>8366.6</v>
      </c>
    </row>
    <row r="83" spans="1:18" ht="12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 t="e">
        <f>M83-#REF!</f>
        <v>#REF!</v>
      </c>
      <c r="R83" s="55"/>
    </row>
    <row r="84" spans="1:18" ht="12">
      <c r="A84" s="23">
        <v>4300</v>
      </c>
      <c r="B84" s="23">
        <v>4300</v>
      </c>
      <c r="C84" s="3" t="s">
        <v>90</v>
      </c>
      <c r="D84" s="22">
        <v>0</v>
      </c>
      <c r="E84" s="22">
        <v>0</v>
      </c>
      <c r="F84" s="22">
        <f>+E84-D84</f>
        <v>0</v>
      </c>
      <c r="G84" s="22">
        <v>0</v>
      </c>
      <c r="H84" s="22">
        <v>0</v>
      </c>
      <c r="I84" s="22">
        <f>G84-H84</f>
        <v>0</v>
      </c>
      <c r="J84" s="22">
        <v>0</v>
      </c>
      <c r="K84" s="22">
        <v>0</v>
      </c>
      <c r="L84" s="22">
        <f>J84-K84</f>
        <v>0</v>
      </c>
      <c r="M84" s="22">
        <v>0</v>
      </c>
      <c r="N84" s="22">
        <v>0</v>
      </c>
      <c r="O84" s="22">
        <f>M84-N84</f>
        <v>0</v>
      </c>
      <c r="P84" s="22">
        <v>0</v>
      </c>
      <c r="Q84" s="38"/>
      <c r="R84" s="55">
        <v>0</v>
      </c>
    </row>
    <row r="85" spans="1:18" ht="12">
      <c r="A85" s="23">
        <v>4400</v>
      </c>
      <c r="B85" s="23">
        <v>4400</v>
      </c>
      <c r="C85" s="3" t="s">
        <v>172</v>
      </c>
      <c r="D85" s="22">
        <v>0</v>
      </c>
      <c r="E85" s="22">
        <v>0</v>
      </c>
      <c r="F85" s="22">
        <f>+E85-D85</f>
        <v>0</v>
      </c>
      <c r="G85" s="22">
        <v>0</v>
      </c>
      <c r="H85" s="22">
        <v>0</v>
      </c>
      <c r="I85" s="22">
        <f>G85-H85</f>
        <v>0</v>
      </c>
      <c r="J85" s="22">
        <v>0</v>
      </c>
      <c r="K85" s="22">
        <v>0</v>
      </c>
      <c r="L85" s="22">
        <f>J85-K85</f>
        <v>0</v>
      </c>
      <c r="M85" s="22">
        <v>0</v>
      </c>
      <c r="N85" s="22">
        <v>0</v>
      </c>
      <c r="O85" s="22">
        <f>M85-N85</f>
        <v>0</v>
      </c>
      <c r="P85" s="22">
        <v>0</v>
      </c>
      <c r="Q85" s="38"/>
      <c r="R85" s="55">
        <v>0</v>
      </c>
    </row>
    <row r="86" spans="1:18" ht="12">
      <c r="A86" s="23">
        <v>4990</v>
      </c>
      <c r="B86" s="23">
        <v>4990</v>
      </c>
      <c r="C86" s="3" t="s">
        <v>92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0</v>
      </c>
    </row>
    <row r="87" spans="1:18" ht="12.75">
      <c r="A87" s="19"/>
      <c r="B87" s="19"/>
      <c r="C87" s="14" t="s">
        <v>48</v>
      </c>
      <c r="D87" s="15">
        <f aca="true" t="shared" si="26" ref="D87:P87">SUM(D84:D86)</f>
        <v>0</v>
      </c>
      <c r="E87" s="15">
        <f t="shared" si="26"/>
        <v>0</v>
      </c>
      <c r="F87" s="15">
        <f t="shared" si="26"/>
        <v>0</v>
      </c>
      <c r="G87" s="15">
        <f t="shared" si="26"/>
        <v>0</v>
      </c>
      <c r="H87" s="15">
        <f t="shared" si="26"/>
        <v>0</v>
      </c>
      <c r="I87" s="15">
        <f t="shared" si="26"/>
        <v>0</v>
      </c>
      <c r="J87" s="15">
        <f t="shared" si="26"/>
        <v>0</v>
      </c>
      <c r="K87" s="15">
        <f t="shared" si="26"/>
        <v>0</v>
      </c>
      <c r="L87" s="15">
        <f t="shared" si="26"/>
        <v>0</v>
      </c>
      <c r="M87" s="15">
        <f t="shared" si="26"/>
        <v>0</v>
      </c>
      <c r="N87" s="15">
        <f t="shared" si="26"/>
        <v>0</v>
      </c>
      <c r="O87" s="15">
        <f t="shared" si="26"/>
        <v>0</v>
      </c>
      <c r="P87" s="15">
        <f t="shared" si="26"/>
        <v>0</v>
      </c>
      <c r="Q87" s="39"/>
      <c r="R87" s="56">
        <f>SUM(R84:R86)</f>
        <v>0</v>
      </c>
    </row>
    <row r="88" spans="1:18" ht="12">
      <c r="A88" s="23"/>
      <c r="B88" s="23"/>
      <c r="C88" s="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8"/>
      <c r="R88" s="55"/>
    </row>
    <row r="89" spans="1:18" ht="12.75">
      <c r="A89" s="19"/>
      <c r="B89" s="19"/>
      <c r="C89" s="14" t="s">
        <v>7</v>
      </c>
      <c r="D89" s="15">
        <f aca="true" t="shared" si="27" ref="D89:P89">+D87+D82+D76</f>
        <v>211335.22</v>
      </c>
      <c r="E89" s="15">
        <f t="shared" si="27"/>
        <v>455100</v>
      </c>
      <c r="F89" s="15">
        <f t="shared" si="27"/>
        <v>243764.78</v>
      </c>
      <c r="G89" s="15">
        <f t="shared" si="27"/>
        <v>511780.2</v>
      </c>
      <c r="H89" s="15">
        <f t="shared" si="27"/>
        <v>684055</v>
      </c>
      <c r="I89" s="15">
        <f t="shared" si="27"/>
        <v>-172274.8</v>
      </c>
      <c r="J89" s="15">
        <f t="shared" si="27"/>
        <v>590415.0700000001</v>
      </c>
      <c r="K89" s="15">
        <f t="shared" si="27"/>
        <v>801155</v>
      </c>
      <c r="L89" s="15">
        <f t="shared" si="27"/>
        <v>-210739.93</v>
      </c>
      <c r="M89" s="15">
        <f t="shared" si="27"/>
        <v>1499750.94</v>
      </c>
      <c r="N89" s="15">
        <f t="shared" si="27"/>
        <v>953080</v>
      </c>
      <c r="O89" s="15">
        <f t="shared" si="27"/>
        <v>546670.94</v>
      </c>
      <c r="P89" s="15">
        <f t="shared" si="27"/>
        <v>953080</v>
      </c>
      <c r="Q89" s="39" t="e">
        <f>M89-#REF!</f>
        <v>#REF!</v>
      </c>
      <c r="R89" s="56">
        <f>+R87+R82+R76</f>
        <v>1371488.17</v>
      </c>
    </row>
    <row r="90" spans="1:18" ht="12">
      <c r="A90" s="23"/>
      <c r="B90" s="23"/>
      <c r="C90" s="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38"/>
      <c r="R90" s="55"/>
    </row>
    <row r="91" spans="1:18" ht="12">
      <c r="A91" s="23">
        <v>4240</v>
      </c>
      <c r="B91" s="23">
        <v>4240</v>
      </c>
      <c r="C91" s="3" t="s">
        <v>86</v>
      </c>
      <c r="D91" s="22">
        <v>12890</v>
      </c>
      <c r="E91" s="22">
        <v>0</v>
      </c>
      <c r="F91" s="22">
        <f aca="true" t="shared" si="28" ref="F91:F115">+E91-D91</f>
        <v>-12890</v>
      </c>
      <c r="G91" s="22">
        <v>18400</v>
      </c>
      <c r="H91" s="22">
        <v>0</v>
      </c>
      <c r="I91" s="22">
        <f aca="true" t="shared" si="29" ref="I91:I115">G91-H91</f>
        <v>18400</v>
      </c>
      <c r="J91" s="22">
        <v>97400</v>
      </c>
      <c r="K91" s="22">
        <v>0</v>
      </c>
      <c r="L91" s="22">
        <f aca="true" t="shared" si="30" ref="L91:L115">J91-K91</f>
        <v>97400</v>
      </c>
      <c r="M91" s="22">
        <v>120194</v>
      </c>
      <c r="N91" s="22">
        <v>0</v>
      </c>
      <c r="O91" s="22">
        <f aca="true" t="shared" si="31" ref="O91:O115">M91-N91</f>
        <v>120194</v>
      </c>
      <c r="P91" s="22">
        <v>0</v>
      </c>
      <c r="Q91" s="38" t="e">
        <f>M91-#REF!</f>
        <v>#REF!</v>
      </c>
      <c r="R91" s="55">
        <v>5556</v>
      </c>
    </row>
    <row r="92" spans="1:18" ht="12">
      <c r="A92" s="23">
        <v>4250</v>
      </c>
      <c r="B92" s="23">
        <v>4250</v>
      </c>
      <c r="C92" s="3" t="s">
        <v>88</v>
      </c>
      <c r="D92" s="22">
        <v>0</v>
      </c>
      <c r="E92" s="22">
        <v>0</v>
      </c>
      <c r="F92" s="22">
        <f t="shared" si="28"/>
        <v>0</v>
      </c>
      <c r="G92" s="22">
        <v>0</v>
      </c>
      <c r="H92" s="22">
        <v>0</v>
      </c>
      <c r="I92" s="22">
        <f>G92-H92</f>
        <v>0</v>
      </c>
      <c r="J92" s="22">
        <v>0</v>
      </c>
      <c r="K92" s="22">
        <v>0</v>
      </c>
      <c r="L92" s="22">
        <f>J92-K92</f>
        <v>0</v>
      </c>
      <c r="M92" s="22">
        <v>0</v>
      </c>
      <c r="N92" s="22">
        <v>0</v>
      </c>
      <c r="O92" s="22">
        <f>M92-N92</f>
        <v>0</v>
      </c>
      <c r="P92" s="22">
        <v>0</v>
      </c>
      <c r="Q92" s="38" t="e">
        <f>M92-#REF!</f>
        <v>#REF!</v>
      </c>
      <c r="R92" s="55">
        <v>0</v>
      </c>
    </row>
    <row r="93" spans="1:18" ht="12">
      <c r="A93" s="23">
        <v>5000</v>
      </c>
      <c r="B93" s="23">
        <v>5000</v>
      </c>
      <c r="C93" s="3" t="s">
        <v>93</v>
      </c>
      <c r="D93" s="22">
        <v>108000</v>
      </c>
      <c r="E93" s="22">
        <v>107500</v>
      </c>
      <c r="F93" s="22">
        <f t="shared" si="28"/>
        <v>-500</v>
      </c>
      <c r="G93" s="22">
        <v>180000</v>
      </c>
      <c r="H93" s="22">
        <v>215000</v>
      </c>
      <c r="I93" s="22">
        <f>G93-H93</f>
        <v>-35000</v>
      </c>
      <c r="J93" s="22">
        <v>288000</v>
      </c>
      <c r="K93" s="22">
        <v>322500</v>
      </c>
      <c r="L93" s="22">
        <f>J93-K93</f>
        <v>-34500</v>
      </c>
      <c r="M93" s="22">
        <v>382680</v>
      </c>
      <c r="N93" s="22">
        <v>430000</v>
      </c>
      <c r="O93" s="22">
        <f>M93-N93</f>
        <v>-47320</v>
      </c>
      <c r="P93" s="22">
        <v>430000</v>
      </c>
      <c r="Q93" s="38" t="e">
        <f>M93-#REF!</f>
        <v>#REF!</v>
      </c>
      <c r="R93" s="55">
        <v>385000</v>
      </c>
    </row>
    <row r="94" spans="1:18" ht="12">
      <c r="A94" s="23">
        <v>5006</v>
      </c>
      <c r="B94" s="23">
        <v>5006</v>
      </c>
      <c r="C94" s="3" t="s">
        <v>154</v>
      </c>
      <c r="D94" s="22">
        <v>0</v>
      </c>
      <c r="E94" s="22">
        <v>0</v>
      </c>
      <c r="F94" s="22">
        <f t="shared" si="28"/>
        <v>0</v>
      </c>
      <c r="G94" s="22">
        <v>0</v>
      </c>
      <c r="H94" s="22">
        <v>0</v>
      </c>
      <c r="I94" s="22">
        <f>G94-H94</f>
        <v>0</v>
      </c>
      <c r="J94" s="22">
        <v>0</v>
      </c>
      <c r="K94" s="22">
        <v>0</v>
      </c>
      <c r="L94" s="22">
        <f>J94-K94</f>
        <v>0</v>
      </c>
      <c r="M94" s="22">
        <v>0</v>
      </c>
      <c r="N94" s="22">
        <v>0</v>
      </c>
      <c r="O94" s="22">
        <f>M94-N94</f>
        <v>0</v>
      </c>
      <c r="P94" s="22">
        <v>0</v>
      </c>
      <c r="Q94" s="38" t="e">
        <f>M94-#REF!</f>
        <v>#REF!</v>
      </c>
      <c r="R94" s="55">
        <v>0</v>
      </c>
    </row>
    <row r="95" spans="1:18" ht="12">
      <c r="A95" s="23">
        <v>5007</v>
      </c>
      <c r="B95" s="23">
        <v>5007</v>
      </c>
      <c r="C95" s="3" t="s">
        <v>36</v>
      </c>
      <c r="D95" s="22">
        <v>93870</v>
      </c>
      <c r="E95" s="22">
        <v>0</v>
      </c>
      <c r="F95" s="22">
        <f t="shared" si="28"/>
        <v>-93870</v>
      </c>
      <c r="G95" s="22">
        <v>300909</v>
      </c>
      <c r="H95" s="22">
        <v>0</v>
      </c>
      <c r="I95" s="22">
        <f t="shared" si="29"/>
        <v>300909</v>
      </c>
      <c r="J95" s="22">
        <v>294715</v>
      </c>
      <c r="K95" s="22">
        <v>0</v>
      </c>
      <c r="L95" s="22">
        <f t="shared" si="30"/>
        <v>294715</v>
      </c>
      <c r="M95" s="22">
        <v>453574</v>
      </c>
      <c r="N95" s="22">
        <v>0</v>
      </c>
      <c r="O95" s="22">
        <f t="shared" si="31"/>
        <v>453574</v>
      </c>
      <c r="P95" s="22">
        <v>0</v>
      </c>
      <c r="Q95" s="38" t="e">
        <f>M95-#REF!</f>
        <v>#REF!</v>
      </c>
      <c r="R95" s="55">
        <v>391588</v>
      </c>
    </row>
    <row r="96" spans="1:18" ht="12">
      <c r="A96" s="23">
        <v>5010</v>
      </c>
      <c r="B96" s="23">
        <v>5010</v>
      </c>
      <c r="C96" s="3" t="s">
        <v>94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 t="shared" si="29"/>
        <v>0</v>
      </c>
      <c r="J96" s="22">
        <v>0</v>
      </c>
      <c r="K96" s="22">
        <v>0</v>
      </c>
      <c r="L96" s="22">
        <f t="shared" si="30"/>
        <v>0</v>
      </c>
      <c r="M96" s="22">
        <v>0</v>
      </c>
      <c r="N96" s="22">
        <v>0</v>
      </c>
      <c r="O96" s="22">
        <f t="shared" si="31"/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5040</v>
      </c>
      <c r="B97" s="23">
        <v>5040</v>
      </c>
      <c r="C97" s="3" t="s">
        <v>26</v>
      </c>
      <c r="D97" s="22">
        <v>0</v>
      </c>
      <c r="E97" s="22">
        <v>0</v>
      </c>
      <c r="F97" s="22">
        <f t="shared" si="28"/>
        <v>0</v>
      </c>
      <c r="G97" s="22">
        <v>20000</v>
      </c>
      <c r="H97" s="22">
        <v>0</v>
      </c>
      <c r="I97" s="22">
        <f t="shared" si="29"/>
        <v>20000</v>
      </c>
      <c r="J97" s="22">
        <v>20000</v>
      </c>
      <c r="K97" s="22">
        <v>0</v>
      </c>
      <c r="L97" s="22">
        <f t="shared" si="30"/>
        <v>20000</v>
      </c>
      <c r="M97" s="22">
        <v>20000</v>
      </c>
      <c r="N97" s="22">
        <v>0</v>
      </c>
      <c r="O97" s="22">
        <f t="shared" si="31"/>
        <v>20000</v>
      </c>
      <c r="P97" s="22">
        <v>0</v>
      </c>
      <c r="Q97" s="38" t="e">
        <f>M97-#REF!</f>
        <v>#REF!</v>
      </c>
      <c r="R97" s="55">
        <v>0</v>
      </c>
    </row>
    <row r="98" spans="1:18" ht="12">
      <c r="A98" s="23">
        <v>5090</v>
      </c>
      <c r="B98" s="23">
        <v>5090</v>
      </c>
      <c r="C98" s="3" t="s">
        <v>95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-5000</v>
      </c>
      <c r="K98" s="22">
        <v>0</v>
      </c>
      <c r="L98" s="22">
        <f t="shared" si="30"/>
        <v>-5000</v>
      </c>
      <c r="M98" s="22">
        <v>-5000</v>
      </c>
      <c r="N98" s="22">
        <v>0</v>
      </c>
      <c r="O98" s="22">
        <f t="shared" si="31"/>
        <v>-5000</v>
      </c>
      <c r="P98" s="22">
        <v>0</v>
      </c>
      <c r="Q98" s="38" t="e">
        <f>M98-#REF!</f>
        <v>#REF!</v>
      </c>
      <c r="R98" s="55">
        <v>-23728</v>
      </c>
    </row>
    <row r="99" spans="1:18" ht="12">
      <c r="A99" s="23">
        <v>5100</v>
      </c>
      <c r="B99" s="23">
        <v>5100</v>
      </c>
      <c r="C99" s="3" t="s">
        <v>31</v>
      </c>
      <c r="D99" s="22">
        <v>0</v>
      </c>
      <c r="E99" s="22">
        <v>70063</v>
      </c>
      <c r="F99" s="22">
        <f t="shared" si="28"/>
        <v>70063</v>
      </c>
      <c r="G99" s="22">
        <v>0</v>
      </c>
      <c r="H99" s="22">
        <v>140126</v>
      </c>
      <c r="I99" s="22">
        <f t="shared" si="29"/>
        <v>-140126</v>
      </c>
      <c r="J99" s="22">
        <v>0</v>
      </c>
      <c r="K99" s="22">
        <v>210189</v>
      </c>
      <c r="L99" s="22">
        <f t="shared" si="30"/>
        <v>-210189</v>
      </c>
      <c r="M99" s="22">
        <v>0</v>
      </c>
      <c r="N99" s="22">
        <v>280250</v>
      </c>
      <c r="O99" s="22">
        <f t="shared" si="31"/>
        <v>-280250</v>
      </c>
      <c r="P99" s="22">
        <v>280250</v>
      </c>
      <c r="Q99" s="38" t="e">
        <f>M99-#REF!</f>
        <v>#REF!</v>
      </c>
      <c r="R99" s="55">
        <v>42931</v>
      </c>
    </row>
    <row r="100" spans="1:18" ht="12">
      <c r="A100" s="23">
        <v>5180</v>
      </c>
      <c r="B100" s="23">
        <v>5180</v>
      </c>
      <c r="C100" s="3" t="s">
        <v>96</v>
      </c>
      <c r="D100" s="22">
        <v>12960</v>
      </c>
      <c r="E100" s="22">
        <v>24308</v>
      </c>
      <c r="F100" s="22">
        <f t="shared" si="28"/>
        <v>11348</v>
      </c>
      <c r="G100" s="22">
        <v>21600</v>
      </c>
      <c r="H100" s="22">
        <v>48616</v>
      </c>
      <c r="I100" s="22">
        <f t="shared" si="29"/>
        <v>-27016</v>
      </c>
      <c r="J100" s="22">
        <v>34560</v>
      </c>
      <c r="K100" s="22">
        <v>72924</v>
      </c>
      <c r="L100" s="22">
        <f t="shared" si="30"/>
        <v>-38364</v>
      </c>
      <c r="M100" s="22">
        <v>45921.6</v>
      </c>
      <c r="N100" s="22">
        <v>97230</v>
      </c>
      <c r="O100" s="22">
        <f t="shared" si="31"/>
        <v>-51308.4</v>
      </c>
      <c r="P100" s="22">
        <v>97230</v>
      </c>
      <c r="Q100" s="38" t="e">
        <f>M100-#REF!</f>
        <v>#REF!</v>
      </c>
      <c r="R100" s="55">
        <v>46200</v>
      </c>
    </row>
    <row r="101" spans="1:18" ht="12">
      <c r="A101" s="23">
        <v>5182</v>
      </c>
      <c r="B101" s="23">
        <v>5182</v>
      </c>
      <c r="C101" s="3" t="s">
        <v>97</v>
      </c>
      <c r="D101" s="22">
        <v>1827.36</v>
      </c>
      <c r="E101" s="22">
        <v>5767</v>
      </c>
      <c r="F101" s="22">
        <f t="shared" si="28"/>
        <v>3939.6400000000003</v>
      </c>
      <c r="G101" s="22">
        <v>3045.6</v>
      </c>
      <c r="H101" s="22">
        <v>11534</v>
      </c>
      <c r="I101" s="22">
        <f t="shared" si="29"/>
        <v>-8488.4</v>
      </c>
      <c r="J101" s="22">
        <v>4872.96</v>
      </c>
      <c r="K101" s="22">
        <v>17301</v>
      </c>
      <c r="L101" s="22">
        <f t="shared" si="30"/>
        <v>-12428.04</v>
      </c>
      <c r="M101" s="22">
        <v>6474.94</v>
      </c>
      <c r="N101" s="22">
        <v>23068</v>
      </c>
      <c r="O101" s="22">
        <f t="shared" si="31"/>
        <v>-16593.06</v>
      </c>
      <c r="P101" s="22">
        <v>23068</v>
      </c>
      <c r="Q101" s="38" t="e">
        <f>M101-#REF!</f>
        <v>#REF!</v>
      </c>
      <c r="R101" s="55">
        <v>6514.2</v>
      </c>
    </row>
    <row r="102" spans="1:18" ht="12">
      <c r="A102" s="23">
        <v>5210</v>
      </c>
      <c r="B102" s="23">
        <v>5210</v>
      </c>
      <c r="C102" s="3" t="s">
        <v>98</v>
      </c>
      <c r="D102" s="22">
        <v>0</v>
      </c>
      <c r="E102" s="22">
        <v>0</v>
      </c>
      <c r="F102" s="22">
        <f t="shared" si="28"/>
        <v>0</v>
      </c>
      <c r="G102" s="22">
        <v>0</v>
      </c>
      <c r="H102" s="22">
        <v>0</v>
      </c>
      <c r="I102" s="22">
        <f t="shared" si="29"/>
        <v>0</v>
      </c>
      <c r="J102" s="22">
        <v>0</v>
      </c>
      <c r="K102" s="22">
        <v>0</v>
      </c>
      <c r="L102" s="22">
        <f t="shared" si="30"/>
        <v>0</v>
      </c>
      <c r="M102" s="22">
        <v>0</v>
      </c>
      <c r="N102" s="22">
        <v>0</v>
      </c>
      <c r="O102" s="22">
        <f t="shared" si="31"/>
        <v>0</v>
      </c>
      <c r="P102" s="22">
        <v>0</v>
      </c>
      <c r="Q102" s="38" t="e">
        <f>M102-#REF!</f>
        <v>#REF!</v>
      </c>
      <c r="R102" s="55">
        <v>0</v>
      </c>
    </row>
    <row r="103" spans="1:18" ht="12">
      <c r="A103" s="23">
        <v>5230</v>
      </c>
      <c r="B103" s="23">
        <v>5230</v>
      </c>
      <c r="C103" s="3" t="s">
        <v>32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 t="e">
        <f>M103-#REF!</f>
        <v>#REF!</v>
      </c>
      <c r="R103" s="55">
        <v>0</v>
      </c>
    </row>
    <row r="104" spans="1:18" ht="12">
      <c r="A104" s="23">
        <v>5231</v>
      </c>
      <c r="B104" s="23">
        <v>5231</v>
      </c>
      <c r="C104" s="3" t="s">
        <v>33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</row>
    <row r="105" spans="1:18" ht="12">
      <c r="A105" s="23">
        <v>5250</v>
      </c>
      <c r="B105" s="23">
        <v>5250</v>
      </c>
      <c r="C105" s="3" t="s">
        <v>99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</row>
    <row r="106" spans="1:18" ht="12">
      <c r="A106" s="23">
        <v>5290</v>
      </c>
      <c r="B106" s="23">
        <v>5290</v>
      </c>
      <c r="C106" s="3" t="s">
        <v>100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</row>
    <row r="107" spans="1:18" ht="12">
      <c r="A107" s="23">
        <v>5330</v>
      </c>
      <c r="B107" s="23">
        <v>5330</v>
      </c>
      <c r="C107" s="3" t="s">
        <v>101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</row>
    <row r="108" spans="1:18" ht="12">
      <c r="A108" s="23">
        <v>5400</v>
      </c>
      <c r="B108" s="23">
        <v>5400</v>
      </c>
      <c r="C108" s="3" t="s">
        <v>102</v>
      </c>
      <c r="D108" s="22">
        <v>28463.66</v>
      </c>
      <c r="E108" s="22">
        <v>18683</v>
      </c>
      <c r="F108" s="22">
        <f t="shared" si="28"/>
        <v>-9780.66</v>
      </c>
      <c r="G108" s="22">
        <v>70628.16</v>
      </c>
      <c r="H108" s="22">
        <v>37366</v>
      </c>
      <c r="I108" s="22">
        <f t="shared" si="29"/>
        <v>33262.16</v>
      </c>
      <c r="J108" s="22">
        <v>84982.8</v>
      </c>
      <c r="K108" s="22">
        <v>56049</v>
      </c>
      <c r="L108" s="22">
        <f t="shared" si="30"/>
        <v>28933.800000000003</v>
      </c>
      <c r="M108" s="22">
        <v>120731.81</v>
      </c>
      <c r="N108" s="22">
        <v>74730</v>
      </c>
      <c r="O108" s="22">
        <f t="shared" si="31"/>
        <v>46001.81</v>
      </c>
      <c r="P108" s="22">
        <v>74730</v>
      </c>
      <c r="Q108" s="38" t="e">
        <f>M108-#REF!</f>
        <v>#REF!</v>
      </c>
      <c r="R108" s="55">
        <v>109498.93</v>
      </c>
    </row>
    <row r="109" spans="1:18" ht="12">
      <c r="A109" s="23">
        <v>5401</v>
      </c>
      <c r="B109" s="23">
        <v>5401</v>
      </c>
      <c r="C109" s="3" t="s">
        <v>180</v>
      </c>
      <c r="D109" s="22">
        <v>0</v>
      </c>
      <c r="E109" s="22">
        <v>0</v>
      </c>
      <c r="F109" s="22">
        <f>+E109-D109</f>
        <v>0</v>
      </c>
      <c r="G109" s="22">
        <v>0</v>
      </c>
      <c r="H109" s="22">
        <v>0</v>
      </c>
      <c r="I109" s="22">
        <f>G109-H109</f>
        <v>0</v>
      </c>
      <c r="J109" s="22">
        <v>0</v>
      </c>
      <c r="K109" s="22">
        <v>0</v>
      </c>
      <c r="L109" s="22">
        <f>J109-K109</f>
        <v>0</v>
      </c>
      <c r="M109" s="22">
        <v>0</v>
      </c>
      <c r="N109" s="22">
        <v>0</v>
      </c>
      <c r="O109" s="22">
        <f>M109-N109</f>
        <v>0</v>
      </c>
      <c r="P109" s="22">
        <v>0</v>
      </c>
      <c r="Q109" s="38" t="e">
        <f>M109-#REF!</f>
        <v>#REF!</v>
      </c>
      <c r="R109" s="55">
        <v>0</v>
      </c>
    </row>
    <row r="110" spans="1:18" ht="12">
      <c r="A110" s="23">
        <v>5425</v>
      </c>
      <c r="B110" s="23">
        <v>5425</v>
      </c>
      <c r="C110" s="3" t="s">
        <v>103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9902.13</v>
      </c>
      <c r="N110" s="22">
        <v>0</v>
      </c>
      <c r="O110" s="22">
        <f t="shared" si="31"/>
        <v>9902.13</v>
      </c>
      <c r="P110" s="22">
        <v>0</v>
      </c>
      <c r="Q110" s="38" t="e">
        <f>M110-#REF!</f>
        <v>#REF!</v>
      </c>
      <c r="R110" s="55">
        <v>0</v>
      </c>
    </row>
    <row r="111" spans="1:18" ht="12">
      <c r="A111" s="23">
        <v>5800</v>
      </c>
      <c r="B111" s="23">
        <v>5800</v>
      </c>
      <c r="C111" s="3" t="s">
        <v>34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</row>
    <row r="112" spans="1:18" ht="12">
      <c r="A112" s="23">
        <v>5910</v>
      </c>
      <c r="B112" s="23">
        <v>5910</v>
      </c>
      <c r="C112" s="3" t="s">
        <v>181</v>
      </c>
      <c r="D112" s="22">
        <v>-600</v>
      </c>
      <c r="E112" s="22">
        <v>0</v>
      </c>
      <c r="F112" s="22">
        <f>+E112-D112</f>
        <v>600</v>
      </c>
      <c r="G112" s="22">
        <v>-1200</v>
      </c>
      <c r="H112" s="22">
        <v>0</v>
      </c>
      <c r="I112" s="22">
        <f>G112-H112</f>
        <v>-1200</v>
      </c>
      <c r="J112" s="22">
        <v>-1800</v>
      </c>
      <c r="K112" s="22">
        <v>0</v>
      </c>
      <c r="L112" s="22">
        <f>J112-K112</f>
        <v>-1800</v>
      </c>
      <c r="M112" s="22">
        <v>0</v>
      </c>
      <c r="N112" s="22">
        <v>0</v>
      </c>
      <c r="O112" s="22">
        <f>M112-N112</f>
        <v>0</v>
      </c>
      <c r="P112" s="22">
        <v>0</v>
      </c>
      <c r="Q112" s="38" t="e">
        <f>M112-#REF!</f>
        <v>#REF!</v>
      </c>
      <c r="R112" s="55">
        <v>-1200</v>
      </c>
    </row>
    <row r="113" spans="1:18" ht="12">
      <c r="A113" s="23">
        <v>5950</v>
      </c>
      <c r="B113" s="23">
        <v>5950</v>
      </c>
      <c r="C113" s="36" t="s">
        <v>104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0</v>
      </c>
      <c r="N113" s="22">
        <v>0</v>
      </c>
      <c r="O113" s="22">
        <f t="shared" si="31"/>
        <v>0</v>
      </c>
      <c r="P113" s="22">
        <v>0</v>
      </c>
      <c r="Q113" s="38" t="e">
        <f>M113-#REF!</f>
        <v>#REF!</v>
      </c>
      <c r="R113" s="55">
        <v>0</v>
      </c>
    </row>
    <row r="114" spans="1:18" ht="12">
      <c r="A114" s="23">
        <v>5990</v>
      </c>
      <c r="B114" s="23">
        <v>5990</v>
      </c>
      <c r="C114" s="3" t="s">
        <v>105</v>
      </c>
      <c r="D114" s="22">
        <v>0</v>
      </c>
      <c r="E114" s="22">
        <v>0</v>
      </c>
      <c r="F114" s="22">
        <f t="shared" si="28"/>
        <v>0</v>
      </c>
      <c r="G114" s="22">
        <v>0</v>
      </c>
      <c r="H114" s="22">
        <v>0</v>
      </c>
      <c r="I114" s="22">
        <f>G114-H114</f>
        <v>0</v>
      </c>
      <c r="J114" s="22">
        <v>0</v>
      </c>
      <c r="K114" s="22">
        <v>0</v>
      </c>
      <c r="L114" s="22">
        <f>J114-K114</f>
        <v>0</v>
      </c>
      <c r="M114" s="22">
        <v>0</v>
      </c>
      <c r="N114" s="22">
        <v>0</v>
      </c>
      <c r="O114" s="22">
        <f>M114-N114</f>
        <v>0</v>
      </c>
      <c r="P114" s="22">
        <v>0</v>
      </c>
      <c r="Q114" s="38" t="e">
        <f>M114-#REF!</f>
        <v>#REF!</v>
      </c>
      <c r="R114" s="55">
        <v>0</v>
      </c>
    </row>
    <row r="115" spans="1:18" ht="12">
      <c r="A115" s="23">
        <v>7100</v>
      </c>
      <c r="B115" s="23">
        <v>7100</v>
      </c>
      <c r="C115" s="3" t="s">
        <v>127</v>
      </c>
      <c r="D115" s="22">
        <v>0</v>
      </c>
      <c r="E115" s="22">
        <v>0</v>
      </c>
      <c r="F115" s="22">
        <f t="shared" si="28"/>
        <v>0</v>
      </c>
      <c r="G115" s="22">
        <v>2345.98</v>
      </c>
      <c r="H115" s="22">
        <v>0</v>
      </c>
      <c r="I115" s="22">
        <f t="shared" si="29"/>
        <v>2345.98</v>
      </c>
      <c r="J115" s="22">
        <v>2345.98</v>
      </c>
      <c r="K115" s="22">
        <v>0</v>
      </c>
      <c r="L115" s="22">
        <f t="shared" si="30"/>
        <v>2345.98</v>
      </c>
      <c r="M115" s="22">
        <v>2345.98</v>
      </c>
      <c r="N115" s="22">
        <v>0</v>
      </c>
      <c r="O115" s="22">
        <f t="shared" si="31"/>
        <v>2345.98</v>
      </c>
      <c r="P115" s="22">
        <v>0</v>
      </c>
      <c r="Q115" s="38" t="e">
        <f>M115-#REF!</f>
        <v>#REF!</v>
      </c>
      <c r="R115" s="55">
        <v>0</v>
      </c>
    </row>
    <row r="116" spans="1:18" ht="12.75">
      <c r="A116" s="19"/>
      <c r="B116" s="19"/>
      <c r="C116" s="14" t="s">
        <v>8</v>
      </c>
      <c r="D116" s="15">
        <f>SUM(D91:D115)</f>
        <v>257411.02</v>
      </c>
      <c r="E116" s="15">
        <f aca="true" t="shared" si="32" ref="E116:P116">SUM(E91:E115)</f>
        <v>226321</v>
      </c>
      <c r="F116" s="15">
        <f t="shared" si="32"/>
        <v>-31090.02</v>
      </c>
      <c r="G116" s="15">
        <f t="shared" si="32"/>
        <v>615728.74</v>
      </c>
      <c r="H116" s="15">
        <f t="shared" si="32"/>
        <v>452642</v>
      </c>
      <c r="I116" s="15">
        <f t="shared" si="32"/>
        <v>163086.74000000002</v>
      </c>
      <c r="J116" s="15">
        <f t="shared" si="32"/>
        <v>820076.74</v>
      </c>
      <c r="K116" s="15">
        <f t="shared" si="32"/>
        <v>678963</v>
      </c>
      <c r="L116" s="15">
        <f t="shared" si="32"/>
        <v>141113.74000000002</v>
      </c>
      <c r="M116" s="15">
        <f t="shared" si="32"/>
        <v>1156824.4599999997</v>
      </c>
      <c r="N116" s="15">
        <f t="shared" si="32"/>
        <v>905278</v>
      </c>
      <c r="O116" s="15">
        <f t="shared" si="32"/>
        <v>251546.46000000002</v>
      </c>
      <c r="P116" s="15">
        <f t="shared" si="32"/>
        <v>905278</v>
      </c>
      <c r="Q116" s="39" t="e">
        <f>M116-#REF!</f>
        <v>#REF!</v>
      </c>
      <c r="R116" s="56">
        <f>SUM(R91:R115)</f>
        <v>962360.1299999999</v>
      </c>
    </row>
    <row r="117" spans="1:18" ht="12">
      <c r="A117" s="23"/>
      <c r="B117" s="23"/>
      <c r="C117" s="3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38"/>
      <c r="R117" s="55"/>
    </row>
    <row r="118" spans="1:18" ht="12">
      <c r="A118" s="23">
        <v>4120</v>
      </c>
      <c r="B118" s="23">
        <v>4120</v>
      </c>
      <c r="C118" s="3" t="s">
        <v>84</v>
      </c>
      <c r="D118" s="22">
        <v>0</v>
      </c>
      <c r="E118" s="22">
        <v>0</v>
      </c>
      <c r="F118" s="22">
        <f aca="true" t="shared" si="33" ref="F118:F154">+E118-D118</f>
        <v>0</v>
      </c>
      <c r="G118" s="22">
        <v>0</v>
      </c>
      <c r="H118" s="22">
        <v>0</v>
      </c>
      <c r="I118" s="22">
        <f aca="true" t="shared" si="34" ref="I118:I154">G118-H118</f>
        <v>0</v>
      </c>
      <c r="J118" s="22">
        <v>0</v>
      </c>
      <c r="K118" s="22">
        <v>0</v>
      </c>
      <c r="L118" s="22">
        <f aca="true" t="shared" si="35" ref="L118:L154">J118-K118</f>
        <v>0</v>
      </c>
      <c r="M118" s="22">
        <v>0</v>
      </c>
      <c r="N118" s="22">
        <v>0</v>
      </c>
      <c r="O118" s="22">
        <f aca="true" t="shared" si="36" ref="O118:O154">M118-N118</f>
        <v>0</v>
      </c>
      <c r="P118" s="22">
        <v>0</v>
      </c>
      <c r="Q118" s="38" t="e">
        <f>M118-#REF!</f>
        <v>#REF!</v>
      </c>
      <c r="R118" s="55">
        <v>4137.5</v>
      </c>
    </row>
    <row r="119" spans="1:18" ht="12">
      <c r="A119" s="23">
        <v>6320</v>
      </c>
      <c r="B119" s="23">
        <v>6320</v>
      </c>
      <c r="C119" s="3" t="s">
        <v>106</v>
      </c>
      <c r="D119" s="22">
        <v>0</v>
      </c>
      <c r="E119" s="22">
        <v>0</v>
      </c>
      <c r="F119" s="22">
        <f t="shared" si="33"/>
        <v>0</v>
      </c>
      <c r="G119" s="22">
        <v>0</v>
      </c>
      <c r="H119" s="22">
        <v>0</v>
      </c>
      <c r="I119" s="22">
        <f>G119-H119</f>
        <v>0</v>
      </c>
      <c r="J119" s="22">
        <v>0</v>
      </c>
      <c r="K119" s="22">
        <v>0</v>
      </c>
      <c r="L119" s="22">
        <f>J119-K119</f>
        <v>0</v>
      </c>
      <c r="M119" s="22">
        <v>0</v>
      </c>
      <c r="N119" s="22">
        <v>0</v>
      </c>
      <c r="O119" s="22">
        <f>M119-N119</f>
        <v>0</v>
      </c>
      <c r="P119" s="22">
        <v>0</v>
      </c>
      <c r="Q119" s="38" t="e">
        <f>M119-#REF!</f>
        <v>#REF!</v>
      </c>
      <c r="R119" s="55">
        <v>0</v>
      </c>
    </row>
    <row r="120" spans="1:18" ht="12">
      <c r="A120" s="23">
        <v>6340</v>
      </c>
      <c r="B120" s="23">
        <v>6340</v>
      </c>
      <c r="C120" s="3" t="s">
        <v>107</v>
      </c>
      <c r="D120" s="22">
        <v>0</v>
      </c>
      <c r="E120" s="22">
        <v>0</v>
      </c>
      <c r="F120" s="22">
        <f t="shared" si="33"/>
        <v>0</v>
      </c>
      <c r="G120" s="22">
        <v>0</v>
      </c>
      <c r="H120" s="22">
        <v>0</v>
      </c>
      <c r="I120" s="22">
        <f t="shared" si="34"/>
        <v>0</v>
      </c>
      <c r="J120" s="22">
        <v>0</v>
      </c>
      <c r="K120" s="22">
        <v>0</v>
      </c>
      <c r="L120" s="22">
        <f t="shared" si="35"/>
        <v>0</v>
      </c>
      <c r="M120" s="22">
        <v>0</v>
      </c>
      <c r="N120" s="22">
        <v>0</v>
      </c>
      <c r="O120" s="22">
        <f t="shared" si="36"/>
        <v>0</v>
      </c>
      <c r="P120" s="22">
        <v>0</v>
      </c>
      <c r="Q120" s="38" t="e">
        <f>M120-#REF!</f>
        <v>#REF!</v>
      </c>
      <c r="R120" s="55">
        <v>0</v>
      </c>
    </row>
    <row r="121" spans="1:18" ht="12">
      <c r="A121" s="23">
        <v>6420</v>
      </c>
      <c r="B121" s="23">
        <v>6420</v>
      </c>
      <c r="C121" s="3" t="s">
        <v>108</v>
      </c>
      <c r="D121" s="22">
        <v>579</v>
      </c>
      <c r="E121" s="22">
        <v>1500</v>
      </c>
      <c r="F121" s="22">
        <f t="shared" si="33"/>
        <v>921</v>
      </c>
      <c r="G121" s="22">
        <v>579</v>
      </c>
      <c r="H121" s="22">
        <v>2000</v>
      </c>
      <c r="I121" s="22">
        <f t="shared" si="34"/>
        <v>-1421</v>
      </c>
      <c r="J121" s="22">
        <v>579</v>
      </c>
      <c r="K121" s="22">
        <v>2500</v>
      </c>
      <c r="L121" s="22">
        <f t="shared" si="35"/>
        <v>-1921</v>
      </c>
      <c r="M121" s="22">
        <v>2113.5</v>
      </c>
      <c r="N121" s="22">
        <v>3000</v>
      </c>
      <c r="O121" s="22">
        <f t="shared" si="36"/>
        <v>-886.5</v>
      </c>
      <c r="P121" s="22">
        <v>3000</v>
      </c>
      <c r="Q121" s="38" t="e">
        <f>M121-#REF!</f>
        <v>#REF!</v>
      </c>
      <c r="R121" s="55">
        <v>13308.5</v>
      </c>
    </row>
    <row r="122" spans="1:18" ht="12">
      <c r="A122" s="23">
        <v>6500</v>
      </c>
      <c r="B122" s="23">
        <v>6500</v>
      </c>
      <c r="C122" s="3" t="s">
        <v>109</v>
      </c>
      <c r="D122" s="22">
        <v>0</v>
      </c>
      <c r="E122" s="22">
        <v>3750</v>
      </c>
      <c r="F122" s="22">
        <f t="shared" si="33"/>
        <v>3750</v>
      </c>
      <c r="G122" s="22">
        <v>0</v>
      </c>
      <c r="H122" s="22">
        <v>7500</v>
      </c>
      <c r="I122" s="22">
        <f t="shared" si="34"/>
        <v>-7500</v>
      </c>
      <c r="J122" s="22">
        <v>0</v>
      </c>
      <c r="K122" s="22">
        <v>11250</v>
      </c>
      <c r="L122" s="22">
        <f t="shared" si="35"/>
        <v>-11250</v>
      </c>
      <c r="M122" s="22">
        <v>0</v>
      </c>
      <c r="N122" s="22">
        <v>15000</v>
      </c>
      <c r="O122" s="22">
        <f t="shared" si="36"/>
        <v>-15000</v>
      </c>
      <c r="P122" s="22">
        <v>15000</v>
      </c>
      <c r="Q122" s="38" t="e">
        <f>M122-#REF!</f>
        <v>#REF!</v>
      </c>
      <c r="R122" s="55">
        <v>3643.67</v>
      </c>
    </row>
    <row r="123" spans="1:18" ht="12">
      <c r="A123" s="23">
        <v>6600</v>
      </c>
      <c r="B123" s="23">
        <v>6600</v>
      </c>
      <c r="C123" s="3" t="s">
        <v>112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0</v>
      </c>
      <c r="O123" s="22">
        <f t="shared" si="36"/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6620</v>
      </c>
      <c r="B124" s="23">
        <v>6620</v>
      </c>
      <c r="C124" s="3" t="s">
        <v>113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 t="shared" si="34"/>
        <v>0</v>
      </c>
      <c r="J124" s="22">
        <v>0</v>
      </c>
      <c r="K124" s="22">
        <v>0</v>
      </c>
      <c r="L124" s="22">
        <f t="shared" si="35"/>
        <v>0</v>
      </c>
      <c r="M124" s="22">
        <v>0</v>
      </c>
      <c r="N124" s="22">
        <v>0</v>
      </c>
      <c r="O124" s="22">
        <f t="shared" si="36"/>
        <v>0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6625</v>
      </c>
      <c r="B125" s="23">
        <v>6625</v>
      </c>
      <c r="C125" s="3" t="s">
        <v>114</v>
      </c>
      <c r="D125" s="22">
        <v>0</v>
      </c>
      <c r="E125" s="22">
        <v>0</v>
      </c>
      <c r="F125" s="22">
        <f t="shared" si="33"/>
        <v>0</v>
      </c>
      <c r="G125" s="22">
        <v>0</v>
      </c>
      <c r="H125" s="22">
        <v>0</v>
      </c>
      <c r="I125" s="22">
        <f t="shared" si="34"/>
        <v>0</v>
      </c>
      <c r="J125" s="22">
        <v>0</v>
      </c>
      <c r="K125" s="22">
        <v>0</v>
      </c>
      <c r="L125" s="22">
        <f t="shared" si="35"/>
        <v>0</v>
      </c>
      <c r="M125" s="22">
        <v>0</v>
      </c>
      <c r="N125" s="22">
        <v>0</v>
      </c>
      <c r="O125" s="22">
        <f t="shared" si="36"/>
        <v>0</v>
      </c>
      <c r="P125" s="22">
        <v>0</v>
      </c>
      <c r="Q125" s="38" t="e">
        <f>M125-#REF!</f>
        <v>#REF!</v>
      </c>
      <c r="R125" s="55">
        <v>0</v>
      </c>
    </row>
    <row r="126" spans="1:18" ht="12">
      <c r="A126" s="23">
        <v>6630</v>
      </c>
      <c r="B126" s="23">
        <v>6630</v>
      </c>
      <c r="C126" s="3" t="s">
        <v>115</v>
      </c>
      <c r="D126" s="22">
        <v>0</v>
      </c>
      <c r="E126" s="22">
        <v>0</v>
      </c>
      <c r="F126" s="22">
        <f t="shared" si="33"/>
        <v>0</v>
      </c>
      <c r="G126" s="22">
        <v>1737</v>
      </c>
      <c r="H126" s="22">
        <v>10000</v>
      </c>
      <c r="I126" s="22">
        <f t="shared" si="34"/>
        <v>-8263</v>
      </c>
      <c r="J126" s="22">
        <v>2895</v>
      </c>
      <c r="K126" s="22">
        <v>50000</v>
      </c>
      <c r="L126" s="22">
        <f t="shared" si="35"/>
        <v>-47105</v>
      </c>
      <c r="M126" s="22">
        <v>4632</v>
      </c>
      <c r="N126" s="22">
        <v>70000</v>
      </c>
      <c r="O126" s="22">
        <f t="shared" si="36"/>
        <v>-65368</v>
      </c>
      <c r="P126" s="22">
        <v>70000</v>
      </c>
      <c r="Q126" s="38" t="e">
        <f>M126-#REF!</f>
        <v>#REF!</v>
      </c>
      <c r="R126" s="55">
        <v>88224.25</v>
      </c>
    </row>
    <row r="127" spans="1:18" ht="12">
      <c r="A127" s="23">
        <v>6700</v>
      </c>
      <c r="B127" s="23">
        <v>6700</v>
      </c>
      <c r="C127" s="3" t="s">
        <v>116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</row>
    <row r="128" spans="1:18" ht="12">
      <c r="A128" s="23">
        <v>6710</v>
      </c>
      <c r="B128" s="23">
        <v>6710</v>
      </c>
      <c r="C128" s="3" t="s">
        <v>117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6790</v>
      </c>
      <c r="B129" s="23">
        <v>6790</v>
      </c>
      <c r="C129" s="3" t="s">
        <v>118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6800</v>
      </c>
      <c r="B130" s="23">
        <v>6800</v>
      </c>
      <c r="C130" s="3" t="s">
        <v>119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6815</v>
      </c>
      <c r="B131" s="23">
        <v>6815</v>
      </c>
      <c r="C131" s="3" t="s">
        <v>120</v>
      </c>
      <c r="D131" s="22">
        <v>0</v>
      </c>
      <c r="E131" s="22">
        <v>2500</v>
      </c>
      <c r="F131" s="22">
        <f t="shared" si="33"/>
        <v>2500</v>
      </c>
      <c r="G131" s="22">
        <v>0</v>
      </c>
      <c r="H131" s="22">
        <v>5000</v>
      </c>
      <c r="I131" s="22">
        <f t="shared" si="34"/>
        <v>-5000</v>
      </c>
      <c r="J131" s="22">
        <v>1805.66</v>
      </c>
      <c r="K131" s="22">
        <v>7500</v>
      </c>
      <c r="L131" s="22">
        <f t="shared" si="35"/>
        <v>-5694.34</v>
      </c>
      <c r="M131" s="22">
        <v>1805.66</v>
      </c>
      <c r="N131" s="22">
        <v>10000</v>
      </c>
      <c r="O131" s="22">
        <f t="shared" si="36"/>
        <v>-8194.34</v>
      </c>
      <c r="P131" s="22">
        <v>10000</v>
      </c>
      <c r="Q131" s="38" t="e">
        <f>M131-#REF!</f>
        <v>#REF!</v>
      </c>
      <c r="R131" s="55">
        <v>0</v>
      </c>
    </row>
    <row r="132" spans="1:18" ht="12">
      <c r="A132" s="23">
        <v>6820</v>
      </c>
      <c r="B132" s="23">
        <v>6820</v>
      </c>
      <c r="C132" s="3" t="s">
        <v>121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7063</v>
      </c>
    </row>
    <row r="133" spans="1:18" ht="12">
      <c r="A133" s="23">
        <v>6860</v>
      </c>
      <c r="B133" s="23">
        <v>6860</v>
      </c>
      <c r="C133" s="3" t="s">
        <v>122</v>
      </c>
      <c r="D133" s="22">
        <v>4488.27</v>
      </c>
      <c r="E133" s="22">
        <v>5000</v>
      </c>
      <c r="F133" s="22">
        <f t="shared" si="33"/>
        <v>511.72999999999956</v>
      </c>
      <c r="G133" s="22">
        <v>5845.03</v>
      </c>
      <c r="H133" s="22">
        <v>8000</v>
      </c>
      <c r="I133" s="22">
        <f t="shared" si="34"/>
        <v>-2154.9700000000003</v>
      </c>
      <c r="J133" s="22">
        <v>9176.61</v>
      </c>
      <c r="K133" s="22">
        <v>15000</v>
      </c>
      <c r="L133" s="22">
        <f t="shared" si="35"/>
        <v>-5823.389999999999</v>
      </c>
      <c r="M133" s="22">
        <v>9590.58</v>
      </c>
      <c r="N133" s="22">
        <v>15000</v>
      </c>
      <c r="O133" s="22">
        <f t="shared" si="36"/>
        <v>-5409.42</v>
      </c>
      <c r="P133" s="22">
        <v>15000</v>
      </c>
      <c r="Q133" s="38" t="e">
        <f>M133-#REF!</f>
        <v>#REF!</v>
      </c>
      <c r="R133" s="55">
        <v>459.41</v>
      </c>
    </row>
    <row r="134" spans="1:18" ht="12">
      <c r="A134" s="23">
        <v>6900</v>
      </c>
      <c r="B134" s="23">
        <v>6900</v>
      </c>
      <c r="C134" s="3" t="s">
        <v>123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0</v>
      </c>
      <c r="O134" s="22">
        <f t="shared" si="36"/>
        <v>0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6920</v>
      </c>
      <c r="B135" s="23">
        <v>6920</v>
      </c>
      <c r="C135" s="3" t="s">
        <v>124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6930</v>
      </c>
      <c r="B136" s="23">
        <v>6930</v>
      </c>
      <c r="C136" s="3" t="s">
        <v>125</v>
      </c>
      <c r="D136" s="22">
        <v>0</v>
      </c>
      <c r="E136" s="22">
        <v>1000</v>
      </c>
      <c r="F136" s="22">
        <f t="shared" si="33"/>
        <v>1000</v>
      </c>
      <c r="G136" s="22">
        <v>0</v>
      </c>
      <c r="H136" s="22">
        <v>2000</v>
      </c>
      <c r="I136" s="22">
        <f t="shared" si="34"/>
        <v>-2000</v>
      </c>
      <c r="J136" s="22">
        <v>0</v>
      </c>
      <c r="K136" s="22">
        <v>3000</v>
      </c>
      <c r="L136" s="22">
        <f t="shared" si="35"/>
        <v>-3000</v>
      </c>
      <c r="M136" s="22">
        <v>0</v>
      </c>
      <c r="N136" s="22">
        <v>4000</v>
      </c>
      <c r="O136" s="22">
        <f t="shared" si="36"/>
        <v>-4000</v>
      </c>
      <c r="P136" s="22">
        <v>4000</v>
      </c>
      <c r="Q136" s="38" t="e">
        <f>M136-#REF!</f>
        <v>#REF!</v>
      </c>
      <c r="R136" s="55">
        <v>0</v>
      </c>
    </row>
    <row r="137" spans="1:18" ht="12">
      <c r="A137" s="23">
        <v>6940</v>
      </c>
      <c r="B137" s="23">
        <v>6940</v>
      </c>
      <c r="C137" s="3" t="s">
        <v>126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7140</v>
      </c>
      <c r="B138" s="23">
        <v>7140</v>
      </c>
      <c r="C138" s="3" t="s">
        <v>128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7320</v>
      </c>
      <c r="B139" s="23">
        <v>7320</v>
      </c>
      <c r="C139" s="3" t="s">
        <v>129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7430</v>
      </c>
      <c r="B140" s="23">
        <v>7430</v>
      </c>
      <c r="C140" s="3" t="s">
        <v>131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7500</v>
      </c>
      <c r="B141" s="23">
        <v>7500</v>
      </c>
      <c r="C141" s="3" t="s">
        <v>132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7601</v>
      </c>
      <c r="B142" s="23">
        <v>7601</v>
      </c>
      <c r="C142" s="3" t="s">
        <v>133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</row>
    <row r="143" spans="1:18" ht="12">
      <c r="A143" s="23">
        <v>7740</v>
      </c>
      <c r="B143" s="23">
        <v>7740</v>
      </c>
      <c r="C143" s="3" t="s">
        <v>134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7770</v>
      </c>
      <c r="B144" s="23">
        <v>7770</v>
      </c>
      <c r="C144" s="3" t="s">
        <v>135</v>
      </c>
      <c r="D144" s="22">
        <v>119.75</v>
      </c>
      <c r="E144" s="22">
        <v>250</v>
      </c>
      <c r="F144" s="22">
        <f t="shared" si="33"/>
        <v>130.25</v>
      </c>
      <c r="G144" s="22">
        <v>270.21</v>
      </c>
      <c r="H144" s="22">
        <v>500</v>
      </c>
      <c r="I144" s="22">
        <f t="shared" si="34"/>
        <v>-229.79000000000002</v>
      </c>
      <c r="J144" s="22">
        <v>338.71</v>
      </c>
      <c r="K144" s="22">
        <v>750</v>
      </c>
      <c r="L144" s="22">
        <f t="shared" si="35"/>
        <v>-411.29</v>
      </c>
      <c r="M144" s="22">
        <v>440.71</v>
      </c>
      <c r="N144" s="22">
        <v>1000</v>
      </c>
      <c r="O144" s="22">
        <f t="shared" si="36"/>
        <v>-559.29</v>
      </c>
      <c r="P144" s="22">
        <v>1000</v>
      </c>
      <c r="Q144" s="38" t="e">
        <f>M144-#REF!</f>
        <v>#REF!</v>
      </c>
      <c r="R144" s="55">
        <v>330.5</v>
      </c>
    </row>
    <row r="145" spans="1:18" ht="12">
      <c r="A145" s="23">
        <v>7780</v>
      </c>
      <c r="B145" s="23">
        <v>7780</v>
      </c>
      <c r="C145" s="3" t="s">
        <v>136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 t="shared" si="34"/>
        <v>0</v>
      </c>
      <c r="J145" s="22">
        <v>0</v>
      </c>
      <c r="K145" s="22">
        <v>0</v>
      </c>
      <c r="L145" s="22">
        <f t="shared" si="35"/>
        <v>0</v>
      </c>
      <c r="M145" s="22">
        <v>0</v>
      </c>
      <c r="N145" s="22">
        <v>0</v>
      </c>
      <c r="O145" s="22">
        <f t="shared" si="36"/>
        <v>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7790</v>
      </c>
      <c r="B146" s="23">
        <v>7790</v>
      </c>
      <c r="C146" s="3" t="s">
        <v>137</v>
      </c>
      <c r="D146" s="22">
        <v>1050.6</v>
      </c>
      <c r="E146" s="22">
        <v>5000</v>
      </c>
      <c r="F146" s="22">
        <f t="shared" si="33"/>
        <v>3949.4</v>
      </c>
      <c r="G146" s="22">
        <v>1050.6</v>
      </c>
      <c r="H146" s="22">
        <v>5000</v>
      </c>
      <c r="I146" s="22">
        <f t="shared" si="34"/>
        <v>-3949.4</v>
      </c>
      <c r="J146" s="22">
        <v>-506.76</v>
      </c>
      <c r="K146" s="22">
        <v>7000</v>
      </c>
      <c r="L146" s="22">
        <f t="shared" si="35"/>
        <v>-7506.76</v>
      </c>
      <c r="M146" s="22">
        <v>-506.76</v>
      </c>
      <c r="N146" s="22">
        <v>10000</v>
      </c>
      <c r="O146" s="22">
        <f t="shared" si="36"/>
        <v>-10506.76</v>
      </c>
      <c r="P146" s="22">
        <v>10000</v>
      </c>
      <c r="Q146" s="38" t="e">
        <f>M146-#REF!</f>
        <v>#REF!</v>
      </c>
      <c r="R146" s="55">
        <v>11500</v>
      </c>
    </row>
    <row r="147" spans="1:18" ht="12">
      <c r="A147" s="23">
        <v>7791</v>
      </c>
      <c r="B147" s="23">
        <v>7791</v>
      </c>
      <c r="C147" s="3" t="s">
        <v>153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 aca="true" t="shared" si="37" ref="I147:I152">G147-H147</f>
        <v>0</v>
      </c>
      <c r="J147" s="22">
        <v>0</v>
      </c>
      <c r="K147" s="22">
        <v>0</v>
      </c>
      <c r="L147" s="22">
        <f aca="true" t="shared" si="38" ref="L147:L152">J147-K147</f>
        <v>0</v>
      </c>
      <c r="M147" s="22">
        <v>0</v>
      </c>
      <c r="N147" s="22">
        <v>0</v>
      </c>
      <c r="O147" s="22">
        <f aca="true" t="shared" si="39" ref="O147:O152">M147-N147</f>
        <v>0</v>
      </c>
      <c r="P147" s="22">
        <v>0</v>
      </c>
      <c r="Q147" s="38" t="e">
        <f>M147-#REF!</f>
        <v>#REF!</v>
      </c>
      <c r="R147" s="55">
        <v>0</v>
      </c>
    </row>
    <row r="148" spans="1:18" ht="12">
      <c r="A148" s="23">
        <v>7795</v>
      </c>
      <c r="B148" s="23">
        <v>7795</v>
      </c>
      <c r="C148" s="3" t="s">
        <v>157</v>
      </c>
      <c r="D148" s="22">
        <v>3024.03</v>
      </c>
      <c r="E148" s="22">
        <v>2400</v>
      </c>
      <c r="F148" s="22">
        <f t="shared" si="33"/>
        <v>-624.0300000000002</v>
      </c>
      <c r="G148" s="22">
        <v>3179.65</v>
      </c>
      <c r="H148" s="22">
        <v>4000</v>
      </c>
      <c r="I148" s="22">
        <f t="shared" si="37"/>
        <v>-820.3499999999999</v>
      </c>
      <c r="J148" s="22">
        <v>3221.65</v>
      </c>
      <c r="K148" s="22">
        <v>5600</v>
      </c>
      <c r="L148" s="22">
        <f t="shared" si="38"/>
        <v>-2378.35</v>
      </c>
      <c r="M148" s="22">
        <v>9595.68</v>
      </c>
      <c r="N148" s="22">
        <v>8000</v>
      </c>
      <c r="O148" s="22">
        <f t="shared" si="39"/>
        <v>1595.6800000000003</v>
      </c>
      <c r="P148" s="22">
        <v>8000</v>
      </c>
      <c r="Q148" s="38" t="e">
        <f>M148-#REF!</f>
        <v>#REF!</v>
      </c>
      <c r="R148" s="55">
        <v>11690.07</v>
      </c>
    </row>
    <row r="149" spans="1:18" ht="12">
      <c r="A149" s="23">
        <v>7796</v>
      </c>
      <c r="B149" s="23">
        <v>7796</v>
      </c>
      <c r="C149" s="3" t="s">
        <v>158</v>
      </c>
      <c r="D149" s="22">
        <v>0</v>
      </c>
      <c r="E149" s="22">
        <v>0</v>
      </c>
      <c r="F149" s="22">
        <f t="shared" si="33"/>
        <v>0</v>
      </c>
      <c r="G149" s="22">
        <v>0</v>
      </c>
      <c r="H149" s="22">
        <v>0</v>
      </c>
      <c r="I149" s="22">
        <f t="shared" si="37"/>
        <v>0</v>
      </c>
      <c r="J149" s="22">
        <v>0</v>
      </c>
      <c r="K149" s="22">
        <v>0</v>
      </c>
      <c r="L149" s="22">
        <f t="shared" si="38"/>
        <v>0</v>
      </c>
      <c r="M149" s="22">
        <v>0</v>
      </c>
      <c r="N149" s="22">
        <v>0</v>
      </c>
      <c r="O149" s="22">
        <f t="shared" si="39"/>
        <v>0</v>
      </c>
      <c r="P149" s="22">
        <v>0</v>
      </c>
      <c r="Q149" s="38"/>
      <c r="R149" s="55">
        <v>0</v>
      </c>
    </row>
    <row r="150" spans="1:18" ht="12">
      <c r="A150" s="23">
        <v>7797</v>
      </c>
      <c r="B150" s="23">
        <v>7797</v>
      </c>
      <c r="C150" s="3" t="s">
        <v>159</v>
      </c>
      <c r="D150" s="22">
        <v>1786.26</v>
      </c>
      <c r="E150" s="22">
        <v>1000</v>
      </c>
      <c r="F150" s="22">
        <f t="shared" si="33"/>
        <v>-786.26</v>
      </c>
      <c r="G150" s="22">
        <v>2087.83</v>
      </c>
      <c r="H150" s="22">
        <v>3000</v>
      </c>
      <c r="I150" s="22">
        <f t="shared" si="37"/>
        <v>-912.1700000000001</v>
      </c>
      <c r="J150" s="22">
        <v>2310.55</v>
      </c>
      <c r="K150" s="22">
        <v>3000</v>
      </c>
      <c r="L150" s="22">
        <f t="shared" si="38"/>
        <v>-689.4499999999998</v>
      </c>
      <c r="M150" s="22">
        <v>4165.43</v>
      </c>
      <c r="N150" s="22">
        <v>5000</v>
      </c>
      <c r="O150" s="22">
        <f t="shared" si="39"/>
        <v>-834.5699999999997</v>
      </c>
      <c r="P150" s="22">
        <v>5000</v>
      </c>
      <c r="Q150" s="38"/>
      <c r="R150" s="55">
        <v>1300.99</v>
      </c>
    </row>
    <row r="151" spans="1:18" ht="12">
      <c r="A151" s="23">
        <v>7798</v>
      </c>
      <c r="B151" s="23">
        <v>7798</v>
      </c>
      <c r="C151" s="3" t="s">
        <v>166</v>
      </c>
      <c r="D151" s="22">
        <v>284.64</v>
      </c>
      <c r="E151" s="22">
        <v>700</v>
      </c>
      <c r="F151" s="22">
        <f>+E151-D151</f>
        <v>415.36</v>
      </c>
      <c r="G151" s="22">
        <v>313.48</v>
      </c>
      <c r="H151" s="22">
        <v>1000</v>
      </c>
      <c r="I151" s="22">
        <f t="shared" si="37"/>
        <v>-686.52</v>
      </c>
      <c r="J151" s="22">
        <v>334.55</v>
      </c>
      <c r="K151" s="22">
        <v>1500</v>
      </c>
      <c r="L151" s="22">
        <f t="shared" si="38"/>
        <v>-1165.45</v>
      </c>
      <c r="M151" s="22">
        <v>545.81</v>
      </c>
      <c r="N151" s="22">
        <v>2000</v>
      </c>
      <c r="O151" s="22">
        <f t="shared" si="39"/>
        <v>-1454.19</v>
      </c>
      <c r="P151" s="22">
        <v>2000</v>
      </c>
      <c r="Q151" s="38"/>
      <c r="R151" s="55">
        <v>256.45</v>
      </c>
    </row>
    <row r="152" spans="1:18" ht="12">
      <c r="A152" s="23">
        <v>7799</v>
      </c>
      <c r="B152" s="23">
        <v>7799</v>
      </c>
      <c r="C152" s="3" t="s">
        <v>186</v>
      </c>
      <c r="D152" s="22">
        <v>0</v>
      </c>
      <c r="E152" s="22">
        <v>0</v>
      </c>
      <c r="F152" s="22">
        <f>+E152-D152</f>
        <v>0</v>
      </c>
      <c r="G152" s="22">
        <v>0</v>
      </c>
      <c r="H152" s="22">
        <v>0</v>
      </c>
      <c r="I152" s="22">
        <f t="shared" si="37"/>
        <v>0</v>
      </c>
      <c r="J152" s="22">
        <v>869</v>
      </c>
      <c r="K152" s="22">
        <v>0</v>
      </c>
      <c r="L152" s="22">
        <f t="shared" si="38"/>
        <v>869</v>
      </c>
      <c r="M152" s="22">
        <v>1815</v>
      </c>
      <c r="N152" s="22">
        <v>0</v>
      </c>
      <c r="O152" s="22">
        <f t="shared" si="39"/>
        <v>1815</v>
      </c>
      <c r="P152" s="22">
        <v>0</v>
      </c>
      <c r="Q152" s="38"/>
      <c r="R152" s="55">
        <v>0</v>
      </c>
    </row>
    <row r="153" spans="1:18" ht="12">
      <c r="A153" s="23">
        <v>7830</v>
      </c>
      <c r="B153" s="23">
        <v>7830</v>
      </c>
      <c r="C153" s="3" t="s">
        <v>138</v>
      </c>
      <c r="D153" s="22">
        <v>0</v>
      </c>
      <c r="E153" s="22">
        <v>0</v>
      </c>
      <c r="F153" s="22">
        <f t="shared" si="33"/>
        <v>0</v>
      </c>
      <c r="G153" s="22">
        <v>0</v>
      </c>
      <c r="H153" s="22">
        <v>0</v>
      </c>
      <c r="I153" s="22">
        <f t="shared" si="34"/>
        <v>0</v>
      </c>
      <c r="J153" s="22">
        <v>0</v>
      </c>
      <c r="K153" s="22">
        <v>0</v>
      </c>
      <c r="L153" s="22">
        <f t="shared" si="35"/>
        <v>0</v>
      </c>
      <c r="M153" s="22">
        <v>-50000</v>
      </c>
      <c r="N153" s="22">
        <v>0</v>
      </c>
      <c r="O153" s="22">
        <f t="shared" si="36"/>
        <v>-50000</v>
      </c>
      <c r="P153" s="22">
        <v>0</v>
      </c>
      <c r="Q153" s="38" t="e">
        <f>M153-#REF!</f>
        <v>#REF!</v>
      </c>
      <c r="R153" s="55">
        <v>4900</v>
      </c>
    </row>
    <row r="154" spans="1:18" ht="12">
      <c r="A154" s="23">
        <v>7990</v>
      </c>
      <c r="B154" s="23">
        <v>7990</v>
      </c>
      <c r="C154" s="3" t="s">
        <v>139</v>
      </c>
      <c r="D154" s="22">
        <v>0</v>
      </c>
      <c r="E154" s="22">
        <v>0</v>
      </c>
      <c r="F154" s="22">
        <f t="shared" si="33"/>
        <v>0</v>
      </c>
      <c r="G154" s="22">
        <v>0</v>
      </c>
      <c r="H154" s="22">
        <v>0</v>
      </c>
      <c r="I154" s="22">
        <f t="shared" si="34"/>
        <v>0</v>
      </c>
      <c r="J154" s="22">
        <v>0</v>
      </c>
      <c r="K154" s="22">
        <v>0</v>
      </c>
      <c r="L154" s="22">
        <f t="shared" si="35"/>
        <v>0</v>
      </c>
      <c r="M154" s="22">
        <v>0</v>
      </c>
      <c r="N154" s="22">
        <v>0</v>
      </c>
      <c r="O154" s="22">
        <f t="shared" si="36"/>
        <v>0</v>
      </c>
      <c r="P154" s="22">
        <v>0</v>
      </c>
      <c r="Q154" s="38" t="e">
        <f>M154-#REF!</f>
        <v>#REF!</v>
      </c>
      <c r="R154" s="55">
        <v>0</v>
      </c>
    </row>
    <row r="155" spans="1:18" ht="12">
      <c r="A155" s="23"/>
      <c r="B155" s="23"/>
      <c r="C155" s="3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38"/>
      <c r="R155" s="55"/>
    </row>
    <row r="156" spans="1:18" ht="12.75">
      <c r="A156" s="19"/>
      <c r="B156" s="19"/>
      <c r="C156" s="14" t="s">
        <v>9</v>
      </c>
      <c r="D156" s="15">
        <f aca="true" t="shared" si="40" ref="D156:P156">SUM(D118:D155)</f>
        <v>11332.550000000001</v>
      </c>
      <c r="E156" s="15">
        <f t="shared" si="40"/>
        <v>23100</v>
      </c>
      <c r="F156" s="15">
        <f t="shared" si="40"/>
        <v>11767.449999999999</v>
      </c>
      <c r="G156" s="15">
        <f t="shared" si="40"/>
        <v>15062.8</v>
      </c>
      <c r="H156" s="15">
        <f t="shared" si="40"/>
        <v>48000</v>
      </c>
      <c r="I156" s="15">
        <f t="shared" si="40"/>
        <v>-32937.2</v>
      </c>
      <c r="J156" s="15">
        <f t="shared" si="40"/>
        <v>21023.969999999998</v>
      </c>
      <c r="K156" s="15">
        <f t="shared" si="40"/>
        <v>107100</v>
      </c>
      <c r="L156" s="15">
        <f t="shared" si="40"/>
        <v>-86076.02999999998</v>
      </c>
      <c r="M156" s="15">
        <f t="shared" si="40"/>
        <v>-15802.39</v>
      </c>
      <c r="N156" s="15">
        <f t="shared" si="40"/>
        <v>143000</v>
      </c>
      <c r="O156" s="15">
        <f t="shared" si="40"/>
        <v>-158802.38999999998</v>
      </c>
      <c r="P156" s="15">
        <f t="shared" si="40"/>
        <v>143000</v>
      </c>
      <c r="Q156" s="39" t="e">
        <f>M156-#REF!</f>
        <v>#REF!</v>
      </c>
      <c r="R156" s="56">
        <f>SUM(R118:R155)</f>
        <v>146814.34</v>
      </c>
    </row>
    <row r="157" spans="1:18" ht="12.75">
      <c r="A157" s="19"/>
      <c r="B157" s="19"/>
      <c r="C157" s="14"/>
      <c r="D157" s="22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38"/>
      <c r="R157" s="56"/>
    </row>
    <row r="158" spans="1:18" ht="12">
      <c r="A158" s="23">
        <v>6000</v>
      </c>
      <c r="B158" s="23">
        <v>6000</v>
      </c>
      <c r="C158" s="3" t="s">
        <v>140</v>
      </c>
      <c r="D158" s="22">
        <v>0</v>
      </c>
      <c r="E158" s="22">
        <v>0</v>
      </c>
      <c r="F158" s="22">
        <f>+E158-D158</f>
        <v>0</v>
      </c>
      <c r="G158" s="22">
        <v>0</v>
      </c>
      <c r="H158" s="22">
        <v>0</v>
      </c>
      <c r="I158" s="22">
        <f>G158-H158</f>
        <v>0</v>
      </c>
      <c r="J158" s="22">
        <v>0</v>
      </c>
      <c r="K158" s="22">
        <v>0</v>
      </c>
      <c r="L158" s="22">
        <f>J158-K158</f>
        <v>0</v>
      </c>
      <c r="M158" s="22">
        <v>0</v>
      </c>
      <c r="N158" s="22">
        <v>0</v>
      </c>
      <c r="O158" s="22">
        <f>M158-N158</f>
        <v>0</v>
      </c>
      <c r="P158" s="22">
        <v>0</v>
      </c>
      <c r="Q158" s="38" t="e">
        <f>M158-#REF!</f>
        <v>#REF!</v>
      </c>
      <c r="R158" s="55">
        <v>0</v>
      </c>
    </row>
    <row r="159" spans="1:18" ht="12">
      <c r="A159" s="23">
        <v>6010</v>
      </c>
      <c r="B159" s="23">
        <v>6010</v>
      </c>
      <c r="C159" s="3" t="s">
        <v>141</v>
      </c>
      <c r="D159" s="22">
        <v>0</v>
      </c>
      <c r="E159" s="22">
        <v>0</v>
      </c>
      <c r="F159" s="22">
        <f>+E159-D159</f>
        <v>0</v>
      </c>
      <c r="G159" s="22">
        <v>0</v>
      </c>
      <c r="H159" s="22">
        <v>0</v>
      </c>
      <c r="I159" s="22">
        <f>G159-H159</f>
        <v>0</v>
      </c>
      <c r="J159" s="22">
        <v>0</v>
      </c>
      <c r="K159" s="22">
        <v>0</v>
      </c>
      <c r="L159" s="22">
        <f>J159-K159</f>
        <v>0</v>
      </c>
      <c r="M159" s="22">
        <v>0</v>
      </c>
      <c r="N159" s="22">
        <v>0</v>
      </c>
      <c r="O159" s="22">
        <f>M159-N159</f>
        <v>0</v>
      </c>
      <c r="P159" s="22">
        <v>0</v>
      </c>
      <c r="Q159" s="38" t="e">
        <f>M159-#REF!</f>
        <v>#REF!</v>
      </c>
      <c r="R159" s="55">
        <v>0</v>
      </c>
    </row>
    <row r="160" spans="1:18" ht="12.75">
      <c r="A160" s="19"/>
      <c r="B160" s="19"/>
      <c r="C160" s="14" t="s">
        <v>16</v>
      </c>
      <c r="D160" s="15">
        <f>SUM(D158:D159)</f>
        <v>0</v>
      </c>
      <c r="E160" s="15">
        <f aca="true" t="shared" si="41" ref="E160:P160">SUM(E158:E159)</f>
        <v>0</v>
      </c>
      <c r="F160" s="15">
        <f t="shared" si="41"/>
        <v>0</v>
      </c>
      <c r="G160" s="15">
        <f t="shared" si="41"/>
        <v>0</v>
      </c>
      <c r="H160" s="15">
        <f t="shared" si="41"/>
        <v>0</v>
      </c>
      <c r="I160" s="15">
        <f t="shared" si="41"/>
        <v>0</v>
      </c>
      <c r="J160" s="15">
        <f t="shared" si="41"/>
        <v>0</v>
      </c>
      <c r="K160" s="15">
        <f t="shared" si="41"/>
        <v>0</v>
      </c>
      <c r="L160" s="15">
        <f t="shared" si="41"/>
        <v>0</v>
      </c>
      <c r="M160" s="15">
        <f t="shared" si="41"/>
        <v>0</v>
      </c>
      <c r="N160" s="15">
        <f t="shared" si="41"/>
        <v>0</v>
      </c>
      <c r="O160" s="15">
        <f t="shared" si="41"/>
        <v>0</v>
      </c>
      <c r="P160" s="15">
        <f t="shared" si="41"/>
        <v>0</v>
      </c>
      <c r="Q160" s="38" t="e">
        <f>M160-#REF!</f>
        <v>#REF!</v>
      </c>
      <c r="R160" s="56">
        <f>SUM(R158:R159)</f>
        <v>0</v>
      </c>
    </row>
    <row r="161" spans="1:18" ht="12">
      <c r="A161" s="23"/>
      <c r="B161" s="23"/>
      <c r="C161" s="3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38"/>
      <c r="R161" s="55"/>
    </row>
    <row r="162" spans="1:18" ht="13.5" customHeight="1">
      <c r="A162" s="19"/>
      <c r="B162" s="19"/>
      <c r="C162" s="14" t="s">
        <v>5</v>
      </c>
      <c r="D162" s="15">
        <f>D66-D89-D116-D156-D160</f>
        <v>93215.71000000004</v>
      </c>
      <c r="E162" s="15">
        <f>E66-E89-E116-E156-E160</f>
        <v>679</v>
      </c>
      <c r="F162" s="15">
        <f>F66+F89+F116+F156+F160</f>
        <v>92536.70999999999</v>
      </c>
      <c r="G162" s="15">
        <f aca="true" t="shared" si="42" ref="G162:P162">G66-G89-G116-G156-G160</f>
        <v>-500684.24</v>
      </c>
      <c r="H162" s="15">
        <f t="shared" si="42"/>
        <v>-289497</v>
      </c>
      <c r="I162" s="15">
        <f t="shared" si="42"/>
        <v>-211187.24000000005</v>
      </c>
      <c r="J162" s="15">
        <f t="shared" si="42"/>
        <v>-438336.73</v>
      </c>
      <c r="K162" s="15">
        <f t="shared" si="42"/>
        <v>-131322</v>
      </c>
      <c r="L162" s="15">
        <f t="shared" si="42"/>
        <v>-307014.73000000004</v>
      </c>
      <c r="M162" s="15">
        <f t="shared" si="42"/>
        <v>-205575.63999999955</v>
      </c>
      <c r="N162" s="15">
        <f t="shared" si="42"/>
        <v>-51570</v>
      </c>
      <c r="O162" s="15">
        <f t="shared" si="42"/>
        <v>-154005.6400000001</v>
      </c>
      <c r="P162" s="15">
        <f t="shared" si="42"/>
        <v>-51570</v>
      </c>
      <c r="Q162" s="39" t="e">
        <f>M162-#REF!</f>
        <v>#REF!</v>
      </c>
      <c r="R162" s="56">
        <f>R66-R89-R116-R156-R160</f>
        <v>-195939.3199999995</v>
      </c>
    </row>
    <row r="163" spans="1:18" ht="13.5" customHeight="1">
      <c r="A163" s="23"/>
      <c r="B163" s="23"/>
      <c r="C163" s="3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38"/>
      <c r="R163" s="55"/>
    </row>
    <row r="164" spans="1:18" ht="13.5" customHeight="1">
      <c r="A164" s="23">
        <v>8050</v>
      </c>
      <c r="B164" s="23">
        <v>8050</v>
      </c>
      <c r="C164" s="3" t="s">
        <v>11</v>
      </c>
      <c r="D164" s="22">
        <v>0</v>
      </c>
      <c r="E164" s="22">
        <v>0</v>
      </c>
      <c r="F164" s="22">
        <f>+E164-D164</f>
        <v>0</v>
      </c>
      <c r="G164" s="22">
        <v>0</v>
      </c>
      <c r="H164" s="22">
        <v>0</v>
      </c>
      <c r="I164" s="22">
        <f>G164-H164</f>
        <v>0</v>
      </c>
      <c r="J164" s="22">
        <v>0</v>
      </c>
      <c r="K164" s="22">
        <v>0</v>
      </c>
      <c r="L164" s="22">
        <f>J164-K164</f>
        <v>0</v>
      </c>
      <c r="M164" s="22">
        <v>0</v>
      </c>
      <c r="N164" s="22">
        <v>0</v>
      </c>
      <c r="O164" s="22">
        <f>M164-N164</f>
        <v>0</v>
      </c>
      <c r="P164" s="22">
        <v>0</v>
      </c>
      <c r="Q164" s="38" t="e">
        <f>M164-#REF!</f>
        <v>#REF!</v>
      </c>
      <c r="R164" s="55">
        <v>0</v>
      </c>
    </row>
    <row r="165" spans="1:18" ht="13.5" customHeight="1">
      <c r="A165" s="23">
        <v>8070</v>
      </c>
      <c r="B165" s="23">
        <v>8070</v>
      </c>
      <c r="C165" s="3" t="s">
        <v>35</v>
      </c>
      <c r="D165" s="22">
        <v>0</v>
      </c>
      <c r="E165" s="22">
        <v>0</v>
      </c>
      <c r="F165" s="22">
        <f>+E165-D165</f>
        <v>0</v>
      </c>
      <c r="G165" s="22">
        <v>0</v>
      </c>
      <c r="H165" s="22">
        <v>0</v>
      </c>
      <c r="I165" s="22">
        <f>G165-H165</f>
        <v>0</v>
      </c>
      <c r="J165" s="22">
        <v>0</v>
      </c>
      <c r="K165" s="22">
        <v>0</v>
      </c>
      <c r="L165" s="22">
        <f>J165-K165</f>
        <v>0</v>
      </c>
      <c r="M165" s="22">
        <v>0</v>
      </c>
      <c r="N165" s="22">
        <v>0</v>
      </c>
      <c r="O165" s="22">
        <f>M165-N165</f>
        <v>0</v>
      </c>
      <c r="P165" s="22">
        <v>0</v>
      </c>
      <c r="Q165" s="38" t="e">
        <f>M165-#REF!</f>
        <v>#REF!</v>
      </c>
      <c r="R165" s="55">
        <v>0</v>
      </c>
    </row>
    <row r="166" spans="1:18" ht="13.5" customHeight="1">
      <c r="A166" s="23">
        <v>8150</v>
      </c>
      <c r="B166" s="23">
        <v>8150</v>
      </c>
      <c r="C166" s="3" t="s">
        <v>142</v>
      </c>
      <c r="D166" s="22">
        <v>0</v>
      </c>
      <c r="E166" s="22">
        <v>0</v>
      </c>
      <c r="F166" s="22">
        <f>+E166-D166</f>
        <v>0</v>
      </c>
      <c r="G166" s="22">
        <v>0</v>
      </c>
      <c r="H166" s="22">
        <v>0</v>
      </c>
      <c r="I166" s="22">
        <f>G166-H166</f>
        <v>0</v>
      </c>
      <c r="J166" s="22">
        <v>0</v>
      </c>
      <c r="K166" s="22">
        <v>0</v>
      </c>
      <c r="L166" s="22">
        <f>J166-K166</f>
        <v>0</v>
      </c>
      <c r="M166" s="22">
        <v>0</v>
      </c>
      <c r="N166" s="22">
        <v>0</v>
      </c>
      <c r="O166" s="22">
        <f>M166-N166</f>
        <v>0</v>
      </c>
      <c r="P166" s="22">
        <v>0</v>
      </c>
      <c r="Q166" s="38" t="e">
        <f>M166-#REF!</f>
        <v>#REF!</v>
      </c>
      <c r="R166" s="55">
        <v>0</v>
      </c>
    </row>
    <row r="167" spans="1:18" ht="13.5" customHeight="1">
      <c r="A167" s="19"/>
      <c r="B167" s="19"/>
      <c r="C167" s="14" t="s">
        <v>24</v>
      </c>
      <c r="D167" s="15">
        <f>SUM(D164:D166)</f>
        <v>0</v>
      </c>
      <c r="E167" s="15">
        <f aca="true" t="shared" si="43" ref="E167:P167">SUM(E164:E166)</f>
        <v>0</v>
      </c>
      <c r="F167" s="15">
        <f t="shared" si="43"/>
        <v>0</v>
      </c>
      <c r="G167" s="15">
        <f t="shared" si="43"/>
        <v>0</v>
      </c>
      <c r="H167" s="15">
        <f t="shared" si="43"/>
        <v>0</v>
      </c>
      <c r="I167" s="15">
        <f t="shared" si="43"/>
        <v>0</v>
      </c>
      <c r="J167" s="15">
        <f t="shared" si="43"/>
        <v>0</v>
      </c>
      <c r="K167" s="15">
        <f t="shared" si="43"/>
        <v>0</v>
      </c>
      <c r="L167" s="15">
        <f t="shared" si="43"/>
        <v>0</v>
      </c>
      <c r="M167" s="15">
        <f t="shared" si="43"/>
        <v>0</v>
      </c>
      <c r="N167" s="15">
        <f t="shared" si="43"/>
        <v>0</v>
      </c>
      <c r="O167" s="15">
        <f t="shared" si="43"/>
        <v>0</v>
      </c>
      <c r="P167" s="15">
        <f t="shared" si="43"/>
        <v>0</v>
      </c>
      <c r="Q167" s="38" t="e">
        <f>M167-#REF!</f>
        <v>#REF!</v>
      </c>
      <c r="R167" s="56">
        <f>SUM(R164:R166)</f>
        <v>0</v>
      </c>
    </row>
    <row r="168" spans="1:18" ht="12">
      <c r="A168" s="23"/>
      <c r="B168" s="23"/>
      <c r="C168" s="3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38"/>
      <c r="R168" s="55"/>
    </row>
    <row r="169" spans="1:18" ht="12.75">
      <c r="A169" s="19"/>
      <c r="B169" s="19"/>
      <c r="C169" s="16" t="s">
        <v>14</v>
      </c>
      <c r="D169" s="17">
        <f>D162-D167</f>
        <v>93215.71000000004</v>
      </c>
      <c r="E169" s="17">
        <f aca="true" t="shared" si="44" ref="E169:P169">E162-E167</f>
        <v>679</v>
      </c>
      <c r="F169" s="17">
        <f>F162+F167</f>
        <v>92536.70999999999</v>
      </c>
      <c r="G169" s="17">
        <f t="shared" si="44"/>
        <v>-500684.24</v>
      </c>
      <c r="H169" s="17">
        <f t="shared" si="44"/>
        <v>-289497</v>
      </c>
      <c r="I169" s="17">
        <f t="shared" si="44"/>
        <v>-211187.24000000005</v>
      </c>
      <c r="J169" s="17">
        <f t="shared" si="44"/>
        <v>-438336.73</v>
      </c>
      <c r="K169" s="17">
        <f t="shared" si="44"/>
        <v>-131322</v>
      </c>
      <c r="L169" s="17">
        <f t="shared" si="44"/>
        <v>-307014.73000000004</v>
      </c>
      <c r="M169" s="17">
        <f t="shared" si="44"/>
        <v>-205575.63999999955</v>
      </c>
      <c r="N169" s="17">
        <f t="shared" si="44"/>
        <v>-51570</v>
      </c>
      <c r="O169" s="17">
        <f t="shared" si="44"/>
        <v>-154005.6400000001</v>
      </c>
      <c r="P169" s="17">
        <f t="shared" si="44"/>
        <v>-51570</v>
      </c>
      <c r="Q169" s="40" t="e">
        <f>M169-#REF!</f>
        <v>#REF!</v>
      </c>
      <c r="R169" s="58">
        <f>R162-R167</f>
        <v>-195939.3199999995</v>
      </c>
    </row>
    <row r="170" spans="5:18" ht="15.75" customHeight="1"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115</v>
      </c>
      <c r="C1" s="1" t="s">
        <v>21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>+D31-D169</f>
        <v>0</v>
      </c>
      <c r="E3" s="51">
        <f aca="true" t="shared" si="0" ref="E3:P3">+E31-E169</f>
        <v>0</v>
      </c>
      <c r="F3" s="51">
        <f t="shared" si="0"/>
        <v>0</v>
      </c>
      <c r="G3" s="51">
        <f t="shared" si="0"/>
        <v>-4.001776687800884E-11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1.1641532182693481E-10</v>
      </c>
      <c r="N3" s="51">
        <f t="shared" si="0"/>
        <v>0</v>
      </c>
      <c r="O3" s="51">
        <f t="shared" si="0"/>
        <v>1.127773430198431E-10</v>
      </c>
      <c r="P3" s="51">
        <f t="shared" si="0"/>
        <v>0</v>
      </c>
      <c r="R3" s="51">
        <f>+R31-R169</f>
        <v>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202201</v>
      </c>
      <c r="E5" s="43">
        <f>Totalt!E5</f>
        <v>202201</v>
      </c>
      <c r="F5" s="43">
        <f>Totalt!F5</f>
        <v>0</v>
      </c>
      <c r="G5" s="43">
        <f>Totalt!G5</f>
        <v>202201</v>
      </c>
      <c r="H5" s="43">
        <f>+Totalt!H5</f>
        <v>202201</v>
      </c>
      <c r="I5" s="43">
        <f>Totalt!I5</f>
        <v>0</v>
      </c>
      <c r="J5" s="43">
        <f>Totalt!J5</f>
        <v>202201</v>
      </c>
      <c r="K5" s="43">
        <f>Totalt!K5</f>
        <v>202201</v>
      </c>
      <c r="L5" s="43">
        <f>Totalt!L5</f>
        <v>0</v>
      </c>
      <c r="M5" s="43">
        <f>Totalt!M5</f>
        <v>202201</v>
      </c>
      <c r="N5" s="43">
        <f>Totalt!N5</f>
        <v>202201</v>
      </c>
      <c r="O5" s="43">
        <f>Totalt!O5</f>
        <v>0</v>
      </c>
      <c r="P5" s="43">
        <f>Totalt!P5</f>
        <v>202201</v>
      </c>
      <c r="Q5" s="42"/>
      <c r="R5" s="43">
        <f>+Totalt!R5</f>
        <v>202101</v>
      </c>
    </row>
    <row r="6" spans="1:18" s="44" customFormat="1" ht="11.25">
      <c r="A6" s="42"/>
      <c r="B6" s="42"/>
      <c r="C6" s="43"/>
      <c r="D6" s="43">
        <f>'HS'!D6</f>
        <v>202203</v>
      </c>
      <c r="E6" s="43">
        <f>'HS'!E6</f>
        <v>202203</v>
      </c>
      <c r="F6" s="43">
        <f>'HS'!F6</f>
        <v>0</v>
      </c>
      <c r="G6" s="43">
        <f>'HS'!G6</f>
        <v>202206</v>
      </c>
      <c r="H6" s="43">
        <f>'HS'!H6</f>
        <v>202206</v>
      </c>
      <c r="I6" s="43">
        <f>'HS'!I6</f>
        <v>0</v>
      </c>
      <c r="J6" s="43">
        <f>'HS'!J6</f>
        <v>202209</v>
      </c>
      <c r="K6" s="43">
        <f>'HS'!K6</f>
        <v>202209</v>
      </c>
      <c r="L6" s="43">
        <f>'HS'!L6</f>
        <v>0</v>
      </c>
      <c r="M6" s="43">
        <f>'HS'!M6</f>
        <v>202212</v>
      </c>
      <c r="N6" s="43">
        <f>'HS'!N6</f>
        <v>202212</v>
      </c>
      <c r="O6" s="43">
        <f>'HS'!O6</f>
        <v>0</v>
      </c>
      <c r="P6" s="43">
        <f>'HS'!P6</f>
        <v>202212</v>
      </c>
      <c r="Q6" s="42"/>
      <c r="R6" s="43">
        <f>+Totalt!R6</f>
        <v>202112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f>+'HS'!P8</f>
        <v>2022</v>
      </c>
      <c r="Q8" s="11" t="s">
        <v>61</v>
      </c>
      <c r="R8" s="53">
        <f>+'HS'!R8</f>
        <v>2021</v>
      </c>
    </row>
    <row r="9" spans="1:18" ht="12">
      <c r="A9" s="2">
        <v>321</v>
      </c>
      <c r="B9" s="2">
        <v>321</v>
      </c>
      <c r="C9" s="3" t="s">
        <v>37</v>
      </c>
      <c r="D9" s="21">
        <v>303041</v>
      </c>
      <c r="E9" s="21">
        <v>306000</v>
      </c>
      <c r="F9" s="21">
        <f aca="true" t="shared" si="1" ref="F9:F15">D9-E9</f>
        <v>-2959</v>
      </c>
      <c r="G9" s="21">
        <v>303041</v>
      </c>
      <c r="H9" s="21">
        <v>306000</v>
      </c>
      <c r="I9" s="21">
        <f aca="true" t="shared" si="2" ref="I9:I15">G9-H9</f>
        <v>-2959</v>
      </c>
      <c r="J9" s="21">
        <v>310841</v>
      </c>
      <c r="K9" s="21">
        <v>306000</v>
      </c>
      <c r="L9" s="21">
        <f aca="true" t="shared" si="3" ref="L9:L15">J9-K9</f>
        <v>4841</v>
      </c>
      <c r="M9" s="21">
        <v>586221</v>
      </c>
      <c r="N9" s="21">
        <v>510000</v>
      </c>
      <c r="O9" s="21">
        <f aca="true" t="shared" si="4" ref="O9:O15">M9-N9</f>
        <v>76221</v>
      </c>
      <c r="P9" s="21">
        <v>510000</v>
      </c>
      <c r="Q9" s="37" t="e">
        <f>M9-#REF!</f>
        <v>#REF!</v>
      </c>
      <c r="R9" s="54">
        <v>502703</v>
      </c>
    </row>
    <row r="10" spans="1:18" ht="12">
      <c r="A10" s="2">
        <v>322</v>
      </c>
      <c r="B10" s="2">
        <v>322</v>
      </c>
      <c r="C10" s="3" t="s">
        <v>38</v>
      </c>
      <c r="D10" s="22">
        <v>10000</v>
      </c>
      <c r="E10" s="22">
        <v>20000</v>
      </c>
      <c r="F10" s="22">
        <f t="shared" si="1"/>
        <v>-10000</v>
      </c>
      <c r="G10" s="22">
        <v>10000</v>
      </c>
      <c r="H10" s="22">
        <v>20000</v>
      </c>
      <c r="I10" s="22">
        <f t="shared" si="2"/>
        <v>-10000</v>
      </c>
      <c r="J10" s="22">
        <v>10000</v>
      </c>
      <c r="K10" s="22">
        <v>20000</v>
      </c>
      <c r="L10" s="22">
        <f t="shared" si="3"/>
        <v>-10000</v>
      </c>
      <c r="M10" s="22">
        <v>85000</v>
      </c>
      <c r="N10" s="22">
        <v>40000</v>
      </c>
      <c r="O10" s="22">
        <f t="shared" si="4"/>
        <v>45000</v>
      </c>
      <c r="P10" s="22">
        <v>40000</v>
      </c>
      <c r="Q10" s="38" t="e">
        <f>M10-#REF!</f>
        <v>#REF!</v>
      </c>
      <c r="R10" s="55">
        <v>55000</v>
      </c>
    </row>
    <row r="11" spans="1:18" ht="12">
      <c r="A11" s="2">
        <v>323</v>
      </c>
      <c r="B11" s="2">
        <v>323</v>
      </c>
      <c r="C11" s="3" t="s">
        <v>39</v>
      </c>
      <c r="D11" s="22">
        <v>8115</v>
      </c>
      <c r="E11" s="22">
        <v>50000</v>
      </c>
      <c r="F11" s="22">
        <f t="shared" si="1"/>
        <v>-41885</v>
      </c>
      <c r="G11" s="22">
        <v>8115</v>
      </c>
      <c r="H11" s="22">
        <v>50000</v>
      </c>
      <c r="I11" s="22">
        <f t="shared" si="2"/>
        <v>-41885</v>
      </c>
      <c r="J11" s="22">
        <v>8115</v>
      </c>
      <c r="K11" s="22">
        <v>50000</v>
      </c>
      <c r="L11" s="22">
        <f t="shared" si="3"/>
        <v>-41885</v>
      </c>
      <c r="M11" s="22">
        <v>172751</v>
      </c>
      <c r="N11" s="22">
        <v>70000</v>
      </c>
      <c r="O11" s="22">
        <f t="shared" si="4"/>
        <v>102751</v>
      </c>
      <c r="P11" s="22">
        <v>70000</v>
      </c>
      <c r="Q11" s="38" t="e">
        <f>M11-#REF!</f>
        <v>#REF!</v>
      </c>
      <c r="R11" s="55">
        <v>55145</v>
      </c>
    </row>
    <row r="12" spans="1:18" ht="12">
      <c r="A12" s="2">
        <v>324</v>
      </c>
      <c r="B12" s="2">
        <v>324</v>
      </c>
      <c r="C12" s="3" t="s">
        <v>40</v>
      </c>
      <c r="D12" s="22">
        <v>63196.39</v>
      </c>
      <c r="E12" s="22">
        <v>40000</v>
      </c>
      <c r="F12" s="22">
        <f t="shared" si="1"/>
        <v>23196.39</v>
      </c>
      <c r="G12" s="22">
        <v>64895.39</v>
      </c>
      <c r="H12" s="22">
        <v>40000</v>
      </c>
      <c r="I12" s="22">
        <f t="shared" si="2"/>
        <v>24895.39</v>
      </c>
      <c r="J12" s="22">
        <v>82256.39</v>
      </c>
      <c r="K12" s="22">
        <v>40000</v>
      </c>
      <c r="L12" s="22">
        <f t="shared" si="3"/>
        <v>42256.39</v>
      </c>
      <c r="M12" s="22">
        <v>143397.39</v>
      </c>
      <c r="N12" s="22">
        <v>230000</v>
      </c>
      <c r="O12" s="22">
        <f t="shared" si="4"/>
        <v>-86602.60999999999</v>
      </c>
      <c r="P12" s="22">
        <v>230000</v>
      </c>
      <c r="Q12" s="38" t="e">
        <f>M12-#REF!</f>
        <v>#REF!</v>
      </c>
      <c r="R12" s="55">
        <v>232422.3</v>
      </c>
    </row>
    <row r="13" spans="1:18" ht="12">
      <c r="A13" s="2">
        <v>325</v>
      </c>
      <c r="B13" s="2">
        <v>325</v>
      </c>
      <c r="C13" s="3" t="s">
        <v>41</v>
      </c>
      <c r="D13" s="22">
        <v>0</v>
      </c>
      <c r="E13" s="22">
        <v>0</v>
      </c>
      <c r="F13" s="22">
        <f t="shared" si="1"/>
        <v>0</v>
      </c>
      <c r="G13" s="22">
        <v>63990</v>
      </c>
      <c r="H13" s="22">
        <v>0</v>
      </c>
      <c r="I13" s="22">
        <f t="shared" si="2"/>
        <v>63990</v>
      </c>
      <c r="J13" s="22">
        <v>460181</v>
      </c>
      <c r="K13" s="22">
        <v>1067000</v>
      </c>
      <c r="L13" s="22">
        <f t="shared" si="3"/>
        <v>-606819</v>
      </c>
      <c r="M13" s="22">
        <v>766699.59</v>
      </c>
      <c r="N13" s="22">
        <v>1167000</v>
      </c>
      <c r="O13" s="22">
        <f t="shared" si="4"/>
        <v>-400300.41000000003</v>
      </c>
      <c r="P13" s="22">
        <v>1167000</v>
      </c>
      <c r="Q13" s="38" t="e">
        <f>M13-#REF!</f>
        <v>#REF!</v>
      </c>
      <c r="R13" s="55">
        <v>212511.93</v>
      </c>
    </row>
    <row r="14" spans="1:18" ht="12">
      <c r="A14" s="2">
        <v>326</v>
      </c>
      <c r="B14" s="2">
        <v>326</v>
      </c>
      <c r="C14" s="3" t="s">
        <v>1</v>
      </c>
      <c r="D14" s="22">
        <v>500</v>
      </c>
      <c r="E14" s="22">
        <v>0</v>
      </c>
      <c r="F14" s="22">
        <f t="shared" si="1"/>
        <v>500</v>
      </c>
      <c r="G14" s="22">
        <v>15700</v>
      </c>
      <c r="H14" s="22">
        <v>0</v>
      </c>
      <c r="I14" s="22">
        <f t="shared" si="2"/>
        <v>15700</v>
      </c>
      <c r="J14" s="22">
        <v>19150</v>
      </c>
      <c r="K14" s="22">
        <v>0</v>
      </c>
      <c r="L14" s="22">
        <f t="shared" si="3"/>
        <v>19150</v>
      </c>
      <c r="M14" s="22">
        <v>27931.5</v>
      </c>
      <c r="N14" s="22">
        <v>0</v>
      </c>
      <c r="O14" s="22">
        <f t="shared" si="4"/>
        <v>27931.5</v>
      </c>
      <c r="P14" s="22">
        <v>0</v>
      </c>
      <c r="Q14" s="38" t="e">
        <f>M14-#REF!</f>
        <v>#REF!</v>
      </c>
      <c r="R14" s="55">
        <v>15480</v>
      </c>
    </row>
    <row r="15" spans="1:18" ht="12.75">
      <c r="A15" s="12"/>
      <c r="B15" s="13"/>
      <c r="C15" s="14" t="s">
        <v>156</v>
      </c>
      <c r="D15" s="15">
        <f>SUM(D9:D14)</f>
        <v>384852.39</v>
      </c>
      <c r="E15" s="15">
        <f>SUM(E9:E14)</f>
        <v>416000</v>
      </c>
      <c r="F15" s="15">
        <f t="shared" si="1"/>
        <v>-31147.609999999986</v>
      </c>
      <c r="G15" s="15">
        <f>SUM(G9:G14)</f>
        <v>465741.39</v>
      </c>
      <c r="H15" s="15">
        <f>SUM(H9:H14)</f>
        <v>416000</v>
      </c>
      <c r="I15" s="15">
        <f t="shared" si="2"/>
        <v>49741.390000000014</v>
      </c>
      <c r="J15" s="15">
        <f>SUM(J9:J14)</f>
        <v>890543.39</v>
      </c>
      <c r="K15" s="15">
        <f>SUM(K9:K14)</f>
        <v>1483000</v>
      </c>
      <c r="L15" s="15">
        <f t="shared" si="3"/>
        <v>-592456.61</v>
      </c>
      <c r="M15" s="15">
        <f>SUM(M9:M14)</f>
        <v>1782000.48</v>
      </c>
      <c r="N15" s="15">
        <f>SUM(N9:N14)</f>
        <v>2017000</v>
      </c>
      <c r="O15" s="15">
        <f t="shared" si="4"/>
        <v>-234999.52000000002</v>
      </c>
      <c r="P15" s="15">
        <f>SUM(P9:P14)</f>
        <v>2017000</v>
      </c>
      <c r="Q15" s="39" t="e">
        <f>M15-#REF!</f>
        <v>#REF!</v>
      </c>
      <c r="R15" s="56">
        <f>SUM(R9:R14)</f>
        <v>1073262.23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170998</v>
      </c>
      <c r="E17" s="22">
        <v>205000</v>
      </c>
      <c r="F17" s="22">
        <f>+E17-D17</f>
        <v>34002</v>
      </c>
      <c r="G17" s="22">
        <v>221790.3</v>
      </c>
      <c r="H17" s="22">
        <v>290000</v>
      </c>
      <c r="I17" s="22">
        <f aca="true" t="shared" si="5" ref="I17:I24">G17-H17</f>
        <v>-68209.70000000001</v>
      </c>
      <c r="J17" s="22">
        <v>306385.3</v>
      </c>
      <c r="K17" s="22">
        <v>305000</v>
      </c>
      <c r="L17" s="22">
        <f aca="true" t="shared" si="6" ref="L17:L24">J17-K17</f>
        <v>1385.2999999999884</v>
      </c>
      <c r="M17" s="22">
        <v>451241.87</v>
      </c>
      <c r="N17" s="22">
        <v>415000</v>
      </c>
      <c r="O17" s="22">
        <f aca="true" t="shared" si="7" ref="O17:O24">M17-N17</f>
        <v>36241.869999999995</v>
      </c>
      <c r="P17" s="22">
        <v>415000</v>
      </c>
      <c r="Q17" s="38" t="e">
        <f>M17-#REF!</f>
        <v>#REF!</v>
      </c>
      <c r="R17" s="55">
        <v>192491.7</v>
      </c>
    </row>
    <row r="18" spans="1:18" ht="12">
      <c r="A18" s="2">
        <v>410</v>
      </c>
      <c r="B18" s="2">
        <v>410</v>
      </c>
      <c r="C18" s="3" t="s">
        <v>43</v>
      </c>
      <c r="D18" s="22">
        <v>63658.6</v>
      </c>
      <c r="E18" s="22">
        <v>180000</v>
      </c>
      <c r="F18" s="22">
        <f>+E18-D18</f>
        <v>116341.4</v>
      </c>
      <c r="G18" s="22">
        <v>103433.6</v>
      </c>
      <c r="H18" s="22">
        <v>230000</v>
      </c>
      <c r="I18" s="22">
        <f t="shared" si="5"/>
        <v>-126566.4</v>
      </c>
      <c r="J18" s="22">
        <v>135833.6</v>
      </c>
      <c r="K18" s="22">
        <v>290000</v>
      </c>
      <c r="L18" s="22">
        <f t="shared" si="6"/>
        <v>-154166.4</v>
      </c>
      <c r="M18" s="22">
        <v>241824.59</v>
      </c>
      <c r="N18" s="22">
        <v>415000</v>
      </c>
      <c r="O18" s="22">
        <f t="shared" si="7"/>
        <v>-173175.41</v>
      </c>
      <c r="P18" s="22">
        <v>415000</v>
      </c>
      <c r="Q18" s="38" t="e">
        <f>M18-#REF!</f>
        <v>#REF!</v>
      </c>
      <c r="R18" s="55">
        <v>194582</v>
      </c>
    </row>
    <row r="19" spans="1:18" ht="12">
      <c r="A19" s="2">
        <v>420</v>
      </c>
      <c r="B19" s="2">
        <v>420</v>
      </c>
      <c r="C19" s="3" t="s">
        <v>44</v>
      </c>
      <c r="D19" s="22">
        <v>-5724</v>
      </c>
      <c r="E19" s="22">
        <v>35000</v>
      </c>
      <c r="F19" s="22">
        <f>+E19-D19</f>
        <v>40724</v>
      </c>
      <c r="G19" s="22">
        <v>-3041</v>
      </c>
      <c r="H19" s="22">
        <v>35000</v>
      </c>
      <c r="I19" s="22">
        <f t="shared" si="5"/>
        <v>-38041</v>
      </c>
      <c r="J19" s="22">
        <v>-8554</v>
      </c>
      <c r="K19" s="22">
        <v>35000</v>
      </c>
      <c r="L19" s="22">
        <f t="shared" si="6"/>
        <v>-43554</v>
      </c>
      <c r="M19" s="22">
        <v>128036.09</v>
      </c>
      <c r="N19" s="22">
        <v>150000</v>
      </c>
      <c r="O19" s="22">
        <f t="shared" si="7"/>
        <v>-21963.910000000003</v>
      </c>
      <c r="P19" s="22">
        <v>150000</v>
      </c>
      <c r="Q19" s="38" t="e">
        <f>M19-#REF!</f>
        <v>#REF!</v>
      </c>
      <c r="R19" s="55">
        <v>162069.56</v>
      </c>
    </row>
    <row r="20" spans="1:18" ht="12">
      <c r="A20" s="2">
        <v>500</v>
      </c>
      <c r="B20" s="2">
        <v>500</v>
      </c>
      <c r="C20" s="3" t="s">
        <v>45</v>
      </c>
      <c r="D20" s="22">
        <v>81670.22</v>
      </c>
      <c r="E20" s="22">
        <v>110000</v>
      </c>
      <c r="F20" s="22">
        <f>+E20-D20</f>
        <v>28329.78</v>
      </c>
      <c r="G20" s="22">
        <v>84559.22</v>
      </c>
      <c r="H20" s="22">
        <v>140000</v>
      </c>
      <c r="I20" s="22">
        <f t="shared" si="5"/>
        <v>-55440.78</v>
      </c>
      <c r="J20" s="22">
        <v>84850.22</v>
      </c>
      <c r="K20" s="22">
        <v>140000</v>
      </c>
      <c r="L20" s="22">
        <f t="shared" si="6"/>
        <v>-55149.78</v>
      </c>
      <c r="M20" s="22">
        <v>168737.22</v>
      </c>
      <c r="N20" s="22">
        <v>315000</v>
      </c>
      <c r="O20" s="22">
        <f t="shared" si="7"/>
        <v>-146262.78</v>
      </c>
      <c r="P20" s="22">
        <v>315000</v>
      </c>
      <c r="Q20" s="38" t="e">
        <f>M20-#REF!</f>
        <v>#REF!</v>
      </c>
      <c r="R20" s="55">
        <v>214378</v>
      </c>
    </row>
    <row r="21" spans="1:18" ht="12">
      <c r="A21" s="2">
        <v>610</v>
      </c>
      <c r="B21" s="2">
        <v>610</v>
      </c>
      <c r="C21" s="3" t="s">
        <v>4</v>
      </c>
      <c r="D21" s="22">
        <v>31940.77</v>
      </c>
      <c r="E21" s="22">
        <v>28500</v>
      </c>
      <c r="F21" s="22">
        <f>+E21-D21</f>
        <v>-3440.7700000000004</v>
      </c>
      <c r="G21" s="22">
        <v>32023.76</v>
      </c>
      <c r="H21" s="22">
        <v>31500</v>
      </c>
      <c r="I21" s="22">
        <f t="shared" si="5"/>
        <v>523.7599999999984</v>
      </c>
      <c r="J21" s="22">
        <v>43925.69</v>
      </c>
      <c r="K21" s="22">
        <v>34500</v>
      </c>
      <c r="L21" s="22">
        <f t="shared" si="6"/>
        <v>9425.690000000002</v>
      </c>
      <c r="M21" s="22">
        <v>720402.34</v>
      </c>
      <c r="N21" s="22">
        <v>647500</v>
      </c>
      <c r="O21" s="22">
        <f t="shared" si="7"/>
        <v>72902.33999999997</v>
      </c>
      <c r="P21" s="22">
        <v>647500</v>
      </c>
      <c r="Q21" s="38" t="e">
        <f>M21-#REF!</f>
        <v>#REF!</v>
      </c>
      <c r="R21" s="55">
        <v>158734.85</v>
      </c>
    </row>
    <row r="22" spans="1:18" ht="12.75">
      <c r="A22" s="12"/>
      <c r="B22" s="13"/>
      <c r="C22" s="14" t="s">
        <v>155</v>
      </c>
      <c r="D22" s="15">
        <f>SUM(D17:D21)</f>
        <v>342543.59</v>
      </c>
      <c r="E22" s="15">
        <f aca="true" t="shared" si="8" ref="E22:P22">SUM(E17:E21)</f>
        <v>558500</v>
      </c>
      <c r="F22" s="15">
        <f t="shared" si="8"/>
        <v>215956.41</v>
      </c>
      <c r="G22" s="15">
        <f t="shared" si="8"/>
        <v>438765.88</v>
      </c>
      <c r="H22" s="15">
        <f t="shared" si="8"/>
        <v>726500</v>
      </c>
      <c r="I22" s="15">
        <f t="shared" si="8"/>
        <v>-287734.12</v>
      </c>
      <c r="J22" s="15">
        <f t="shared" si="8"/>
        <v>562440.81</v>
      </c>
      <c r="K22" s="15">
        <f t="shared" si="8"/>
        <v>804500</v>
      </c>
      <c r="L22" s="15">
        <f t="shared" si="8"/>
        <v>-242059.19</v>
      </c>
      <c r="M22" s="15">
        <f t="shared" si="8"/>
        <v>1710242.1099999999</v>
      </c>
      <c r="N22" s="15">
        <f t="shared" si="8"/>
        <v>1942500</v>
      </c>
      <c r="O22" s="15">
        <f t="shared" si="8"/>
        <v>-232257.89</v>
      </c>
      <c r="P22" s="15">
        <f t="shared" si="8"/>
        <v>1942500</v>
      </c>
      <c r="Q22" s="39" t="e">
        <f>M22-#REF!</f>
        <v>#REF!</v>
      </c>
      <c r="R22" s="56">
        <f>SUM(R17:R21)</f>
        <v>922256.11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0</v>
      </c>
      <c r="E24" s="48">
        <v>6000</v>
      </c>
      <c r="F24" s="48">
        <f>+E24-D24</f>
        <v>6000</v>
      </c>
      <c r="G24" s="48">
        <v>0</v>
      </c>
      <c r="H24" s="48">
        <v>12000</v>
      </c>
      <c r="I24" s="48">
        <f t="shared" si="5"/>
        <v>-12000</v>
      </c>
      <c r="J24" s="48">
        <v>6600</v>
      </c>
      <c r="K24" s="48">
        <v>18000</v>
      </c>
      <c r="L24" s="48">
        <f t="shared" si="6"/>
        <v>-11400</v>
      </c>
      <c r="M24" s="48">
        <v>11532.3</v>
      </c>
      <c r="N24" s="48">
        <v>24000</v>
      </c>
      <c r="O24" s="48">
        <f t="shared" si="7"/>
        <v>-12467.7</v>
      </c>
      <c r="P24" s="48">
        <v>24000</v>
      </c>
      <c r="Q24" s="50" t="e">
        <f>M24-#REF!</f>
        <v>#REF!</v>
      </c>
      <c r="R24" s="57">
        <v>9417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42308.79999999999</v>
      </c>
      <c r="E26" s="15">
        <f aca="true" t="shared" si="9" ref="E26:P26">E15-E22-E24</f>
        <v>-148500</v>
      </c>
      <c r="F26" s="15">
        <f>F15+F22+F24</f>
        <v>190808.80000000002</v>
      </c>
      <c r="G26" s="15">
        <f t="shared" si="9"/>
        <v>26975.51000000001</v>
      </c>
      <c r="H26" s="15">
        <f t="shared" si="9"/>
        <v>-322500</v>
      </c>
      <c r="I26" s="15">
        <f t="shared" si="9"/>
        <v>349475.51</v>
      </c>
      <c r="J26" s="15">
        <f t="shared" si="9"/>
        <v>321502.57999999996</v>
      </c>
      <c r="K26" s="15">
        <f t="shared" si="9"/>
        <v>660500</v>
      </c>
      <c r="L26" s="15">
        <f t="shared" si="9"/>
        <v>-338997.42</v>
      </c>
      <c r="M26" s="15">
        <f t="shared" si="9"/>
        <v>60226.07000000011</v>
      </c>
      <c r="N26" s="15">
        <f t="shared" si="9"/>
        <v>50500</v>
      </c>
      <c r="O26" s="15">
        <f t="shared" si="9"/>
        <v>9726.069999999996</v>
      </c>
      <c r="P26" s="15">
        <f t="shared" si="9"/>
        <v>50500</v>
      </c>
      <c r="Q26" s="39" t="e">
        <f>M26-#REF!</f>
        <v>#REF!</v>
      </c>
      <c r="R26" s="56">
        <f>R15-R22-R24</f>
        <v>141589.12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42308.79999999999</v>
      </c>
      <c r="E31" s="17">
        <f>E26+E28*-1-E29</f>
        <v>-148500</v>
      </c>
      <c r="F31" s="17">
        <f>D31-E31</f>
        <v>190808.8</v>
      </c>
      <c r="G31" s="17">
        <f>G26+G28*-1-G29</f>
        <v>26975.51000000001</v>
      </c>
      <c r="H31" s="17">
        <f>H26+H28*-1-H29</f>
        <v>-322500</v>
      </c>
      <c r="I31" s="17">
        <f>G31-H31</f>
        <v>349475.51</v>
      </c>
      <c r="J31" s="17">
        <f>J26+J28*-1-J29</f>
        <v>321502.57999999996</v>
      </c>
      <c r="K31" s="17">
        <f>K26+K28*-1-K29</f>
        <v>660500</v>
      </c>
      <c r="L31" s="17">
        <f>J31-K31</f>
        <v>-338997.42000000004</v>
      </c>
      <c r="M31" s="17">
        <f>M26+M28*-1-M29</f>
        <v>60226.07000000011</v>
      </c>
      <c r="N31" s="17">
        <f>N26+N28*-1-N29</f>
        <v>50500</v>
      </c>
      <c r="O31" s="17">
        <f>M31-N31</f>
        <v>9726.070000000109</v>
      </c>
      <c r="P31" s="17">
        <f>P26+P28*-1-P29</f>
        <v>50500</v>
      </c>
      <c r="Q31" s="40" t="e">
        <f>M31-#REF!</f>
        <v>#REF!</v>
      </c>
      <c r="R31" s="58">
        <f>R26+R28*-1-R29</f>
        <v>141589.12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f>+'HS'!P35</f>
        <v>2022</v>
      </c>
      <c r="Q35" s="11" t="s">
        <v>61</v>
      </c>
      <c r="R35" s="53">
        <f>+'HS'!R35</f>
        <v>2021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6">D37-E37</f>
        <v>0</v>
      </c>
      <c r="G37" s="22">
        <v>0</v>
      </c>
      <c r="H37" s="22">
        <v>0</v>
      </c>
      <c r="I37" s="22">
        <f aca="true" t="shared" si="11" ref="I37:I56">G37-H37</f>
        <v>0</v>
      </c>
      <c r="J37" s="22">
        <v>0</v>
      </c>
      <c r="K37" s="22">
        <v>0</v>
      </c>
      <c r="L37" s="22">
        <f aca="true" t="shared" si="12" ref="L37:L56">J37-K37</f>
        <v>0</v>
      </c>
      <c r="M37" s="22">
        <v>0</v>
      </c>
      <c r="N37" s="22">
        <v>0</v>
      </c>
      <c r="O37" s="22">
        <f aca="true" t="shared" si="13" ref="O37:O56"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10000</v>
      </c>
      <c r="E38" s="22">
        <v>20000</v>
      </c>
      <c r="F38" s="22">
        <f t="shared" si="10"/>
        <v>-10000</v>
      </c>
      <c r="G38" s="22">
        <v>10000</v>
      </c>
      <c r="H38" s="22">
        <v>20000</v>
      </c>
      <c r="I38" s="22">
        <f t="shared" si="11"/>
        <v>-10000</v>
      </c>
      <c r="J38" s="22">
        <v>10000</v>
      </c>
      <c r="K38" s="22">
        <v>20000</v>
      </c>
      <c r="L38" s="22">
        <f t="shared" si="12"/>
        <v>-10000</v>
      </c>
      <c r="M38" s="22">
        <v>85000</v>
      </c>
      <c r="N38" s="22">
        <v>40000</v>
      </c>
      <c r="O38" s="22">
        <f t="shared" si="13"/>
        <v>45000</v>
      </c>
      <c r="P38" s="22">
        <v>40000</v>
      </c>
      <c r="Q38" s="38" t="e">
        <f>M38-#REF!</f>
        <v>#REF!</v>
      </c>
      <c r="R38" s="55">
        <v>55000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63196.39</v>
      </c>
      <c r="E40" s="22">
        <v>40000</v>
      </c>
      <c r="F40" s="22">
        <f t="shared" si="10"/>
        <v>23196.39</v>
      </c>
      <c r="G40" s="22">
        <v>64895.39</v>
      </c>
      <c r="H40" s="22">
        <v>40000</v>
      </c>
      <c r="I40" s="22">
        <f t="shared" si="11"/>
        <v>24895.39</v>
      </c>
      <c r="J40" s="22">
        <v>82256.39</v>
      </c>
      <c r="K40" s="22">
        <v>40000</v>
      </c>
      <c r="L40" s="22">
        <f t="shared" si="12"/>
        <v>42256.39</v>
      </c>
      <c r="M40" s="22">
        <v>143397.39</v>
      </c>
      <c r="N40" s="22">
        <v>230000</v>
      </c>
      <c r="O40" s="22">
        <f t="shared" si="13"/>
        <v>-86602.60999999999</v>
      </c>
      <c r="P40" s="22">
        <v>230000</v>
      </c>
      <c r="Q40" s="38" t="e">
        <f>M40-#REF!</f>
        <v>#REF!</v>
      </c>
      <c r="R40" s="55">
        <v>232422.3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303041</v>
      </c>
      <c r="E42" s="22">
        <v>306000</v>
      </c>
      <c r="F42" s="22">
        <f t="shared" si="10"/>
        <v>-2959</v>
      </c>
      <c r="G42" s="22">
        <v>303041</v>
      </c>
      <c r="H42" s="22">
        <v>306000</v>
      </c>
      <c r="I42" s="22">
        <f t="shared" si="11"/>
        <v>-2959</v>
      </c>
      <c r="J42" s="22">
        <v>310841</v>
      </c>
      <c r="K42" s="22">
        <v>306000</v>
      </c>
      <c r="L42" s="22">
        <f t="shared" si="12"/>
        <v>4841</v>
      </c>
      <c r="M42" s="22">
        <v>586221</v>
      </c>
      <c r="N42" s="22">
        <v>510000</v>
      </c>
      <c r="O42" s="22">
        <f t="shared" si="13"/>
        <v>76221</v>
      </c>
      <c r="P42" s="22">
        <v>510000</v>
      </c>
      <c r="Q42" s="38" t="e">
        <f>M42-#REF!</f>
        <v>#REF!</v>
      </c>
      <c r="R42" s="55">
        <v>502703</v>
      </c>
    </row>
    <row r="43" spans="1:18" ht="12">
      <c r="A43" s="23">
        <v>3215</v>
      </c>
      <c r="B43" s="23">
        <v>3215</v>
      </c>
      <c r="C43" s="3" t="s">
        <v>70</v>
      </c>
      <c r="D43" s="22">
        <v>0</v>
      </c>
      <c r="E43" s="22">
        <v>0</v>
      </c>
      <c r="F43" s="22">
        <f t="shared" si="10"/>
        <v>0</v>
      </c>
      <c r="G43" s="22">
        <v>0</v>
      </c>
      <c r="H43" s="22">
        <v>0</v>
      </c>
      <c r="I43" s="22">
        <f t="shared" si="11"/>
        <v>0</v>
      </c>
      <c r="J43" s="22">
        <v>0</v>
      </c>
      <c r="K43" s="22">
        <v>0</v>
      </c>
      <c r="L43" s="22">
        <f t="shared" si="12"/>
        <v>0</v>
      </c>
      <c r="M43" s="22">
        <v>0</v>
      </c>
      <c r="N43" s="22">
        <v>0</v>
      </c>
      <c r="O43" s="22">
        <f t="shared" si="13"/>
        <v>0</v>
      </c>
      <c r="P43" s="22">
        <v>0</v>
      </c>
      <c r="Q43" s="38" t="e">
        <f>M43-#REF!</f>
        <v>#REF!</v>
      </c>
      <c r="R43" s="55">
        <v>0</v>
      </c>
    </row>
    <row r="44" spans="1:18" ht="12">
      <c r="A44" s="23">
        <v>3217</v>
      </c>
      <c r="B44" s="23">
        <v>3217</v>
      </c>
      <c r="C44" s="3" t="s">
        <v>71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3218</v>
      </c>
      <c r="B45" s="23">
        <v>3218</v>
      </c>
      <c r="C45" s="3" t="s">
        <v>192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3220</v>
      </c>
      <c r="B46" s="23">
        <v>3220</v>
      </c>
      <c r="C46" s="3" t="s">
        <v>73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</row>
    <row r="47" spans="1:18" ht="12">
      <c r="A47" s="23">
        <v>3320</v>
      </c>
      <c r="B47" s="23">
        <v>3320</v>
      </c>
      <c r="C47" s="3" t="s">
        <v>74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38919</v>
      </c>
      <c r="N47" s="22">
        <v>0</v>
      </c>
      <c r="O47" s="22">
        <f t="shared" si="13"/>
        <v>38919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3321</v>
      </c>
      <c r="B48" s="23">
        <v>3321</v>
      </c>
      <c r="C48" s="3" t="s">
        <v>75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 t="e">
        <f>M48-#REF!</f>
        <v>#REF!</v>
      </c>
      <c r="R48" s="55">
        <v>0</v>
      </c>
    </row>
    <row r="49" spans="1:18" ht="12">
      <c r="A49" s="23">
        <v>3325</v>
      </c>
      <c r="B49" s="23">
        <v>3325</v>
      </c>
      <c r="C49" s="3" t="s">
        <v>22</v>
      </c>
      <c r="D49" s="22">
        <v>0</v>
      </c>
      <c r="E49" s="22">
        <v>50000</v>
      </c>
      <c r="F49" s="22">
        <f t="shared" si="10"/>
        <v>-50000</v>
      </c>
      <c r="G49" s="22">
        <v>0</v>
      </c>
      <c r="H49" s="22">
        <v>50000</v>
      </c>
      <c r="I49" s="22">
        <f t="shared" si="11"/>
        <v>-50000</v>
      </c>
      <c r="J49" s="22">
        <v>0</v>
      </c>
      <c r="K49" s="22">
        <v>50000</v>
      </c>
      <c r="L49" s="22">
        <f t="shared" si="12"/>
        <v>-50000</v>
      </c>
      <c r="M49" s="22">
        <v>50032</v>
      </c>
      <c r="N49" s="22">
        <v>50000</v>
      </c>
      <c r="O49" s="22">
        <f t="shared" si="13"/>
        <v>32</v>
      </c>
      <c r="P49" s="22">
        <v>50000</v>
      </c>
      <c r="Q49" s="38" t="e">
        <f>M49-#REF!</f>
        <v>#REF!</v>
      </c>
      <c r="R49" s="55">
        <v>10500</v>
      </c>
    </row>
    <row r="50" spans="1:18" ht="12">
      <c r="A50" s="23">
        <v>3350</v>
      </c>
      <c r="B50" s="23">
        <v>3350</v>
      </c>
      <c r="C50" s="3" t="s">
        <v>76</v>
      </c>
      <c r="D50" s="22">
        <v>8115</v>
      </c>
      <c r="E50" s="22">
        <v>0</v>
      </c>
      <c r="F50" s="22">
        <f t="shared" si="10"/>
        <v>8115</v>
      </c>
      <c r="G50" s="22">
        <v>8115</v>
      </c>
      <c r="H50" s="22">
        <v>0</v>
      </c>
      <c r="I50" s="22">
        <f t="shared" si="11"/>
        <v>8115</v>
      </c>
      <c r="J50" s="22">
        <v>8115</v>
      </c>
      <c r="K50" s="22">
        <v>0</v>
      </c>
      <c r="L50" s="22">
        <f t="shared" si="12"/>
        <v>8115</v>
      </c>
      <c r="M50" s="22">
        <v>83800</v>
      </c>
      <c r="N50" s="22">
        <v>20000</v>
      </c>
      <c r="O50" s="22">
        <f t="shared" si="13"/>
        <v>63800</v>
      </c>
      <c r="P50" s="22">
        <v>20000</v>
      </c>
      <c r="Q50" s="38" t="e">
        <f>M50-#REF!</f>
        <v>#REF!</v>
      </c>
      <c r="R50" s="55">
        <v>44645</v>
      </c>
    </row>
    <row r="51" spans="1:18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</row>
    <row r="52" spans="1:18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</row>
    <row r="53" spans="1:18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3605</v>
      </c>
      <c r="B54" s="23">
        <v>3605</v>
      </c>
      <c r="C54" s="3" t="s">
        <v>78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</row>
    <row r="55" spans="1:18" ht="12">
      <c r="A55" s="23">
        <v>3610</v>
      </c>
      <c r="B55" s="23">
        <v>3610</v>
      </c>
      <c r="C55" s="3" t="s">
        <v>79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</row>
    <row r="56" spans="1:18" ht="12.75">
      <c r="A56" s="23"/>
      <c r="B56" s="23"/>
      <c r="C56" s="14" t="s">
        <v>6</v>
      </c>
      <c r="D56" s="15">
        <f>SUM(D37:D55)</f>
        <v>384352.39</v>
      </c>
      <c r="E56" s="15">
        <f>SUM(E37:E55)</f>
        <v>416000</v>
      </c>
      <c r="F56" s="15">
        <f t="shared" si="10"/>
        <v>-31647.609999999986</v>
      </c>
      <c r="G56" s="15">
        <f>SUM(G37:G55)</f>
        <v>386051.39</v>
      </c>
      <c r="H56" s="15">
        <f>SUM(H37:H55)</f>
        <v>416000</v>
      </c>
      <c r="I56" s="15">
        <f t="shared" si="11"/>
        <v>-29948.609999999986</v>
      </c>
      <c r="J56" s="15">
        <f>SUM(J37:J55)</f>
        <v>411212.39</v>
      </c>
      <c r="K56" s="15">
        <f>SUM(K37:K55)</f>
        <v>416000</v>
      </c>
      <c r="L56" s="15">
        <f t="shared" si="12"/>
        <v>-4787.609999999986</v>
      </c>
      <c r="M56" s="15">
        <f>SUM(M37:M55)</f>
        <v>987369.39</v>
      </c>
      <c r="N56" s="15">
        <f>SUM(N37:N55)</f>
        <v>850000</v>
      </c>
      <c r="O56" s="15">
        <f t="shared" si="13"/>
        <v>137369.39</v>
      </c>
      <c r="P56" s="15">
        <f>SUM(P37:P55)</f>
        <v>850000</v>
      </c>
      <c r="Q56" s="39" t="e">
        <f>M56-#REF!</f>
        <v>#REF!</v>
      </c>
      <c r="R56" s="56">
        <f>SUM(R37:R55)</f>
        <v>845270.3</v>
      </c>
    </row>
    <row r="57" spans="1:18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</row>
    <row r="58" spans="1:18" ht="12">
      <c r="A58" s="23">
        <v>3240</v>
      </c>
      <c r="B58" s="23">
        <v>3240</v>
      </c>
      <c r="C58" s="3" t="s">
        <v>182</v>
      </c>
      <c r="D58" s="22">
        <v>0</v>
      </c>
      <c r="E58" s="22">
        <v>0</v>
      </c>
      <c r="F58" s="22">
        <f aca="true" t="shared" si="14" ref="F58:F64">D58-E58</f>
        <v>0</v>
      </c>
      <c r="G58" s="22">
        <v>63990</v>
      </c>
      <c r="H58" s="22">
        <v>0</v>
      </c>
      <c r="I58" s="22">
        <f aca="true" t="shared" si="15" ref="I58:I64">G58-H58</f>
        <v>63990</v>
      </c>
      <c r="J58" s="22">
        <v>400720</v>
      </c>
      <c r="K58" s="22">
        <v>0</v>
      </c>
      <c r="L58" s="22">
        <f aca="true" t="shared" si="16" ref="L58:L64">J58-K58</f>
        <v>400720</v>
      </c>
      <c r="M58" s="22">
        <v>647722.59</v>
      </c>
      <c r="N58" s="22">
        <v>0</v>
      </c>
      <c r="O58" s="22">
        <f aca="true" t="shared" si="17" ref="O58:O64">M58-N58</f>
        <v>647722.59</v>
      </c>
      <c r="P58" s="22">
        <v>0</v>
      </c>
      <c r="Q58" s="38" t="e">
        <f>M58-#REF!</f>
        <v>#REF!</v>
      </c>
      <c r="R58" s="55">
        <v>83470.93</v>
      </c>
    </row>
    <row r="59" spans="1:18" ht="12">
      <c r="A59" s="23">
        <v>3441</v>
      </c>
      <c r="B59" s="23">
        <v>3441</v>
      </c>
      <c r="C59" s="3" t="s">
        <v>80</v>
      </c>
      <c r="D59" s="22">
        <v>0</v>
      </c>
      <c r="E59" s="22">
        <v>0</v>
      </c>
      <c r="F59" s="22">
        <f t="shared" si="14"/>
        <v>0</v>
      </c>
      <c r="G59" s="22">
        <v>0</v>
      </c>
      <c r="H59" s="22">
        <v>0</v>
      </c>
      <c r="I59" s="22">
        <f t="shared" si="15"/>
        <v>0</v>
      </c>
      <c r="J59" s="22">
        <v>0</v>
      </c>
      <c r="K59" s="22">
        <v>0</v>
      </c>
      <c r="L59" s="22">
        <f t="shared" si="16"/>
        <v>0</v>
      </c>
      <c r="M59" s="22">
        <v>59516</v>
      </c>
      <c r="N59" s="22">
        <v>100000</v>
      </c>
      <c r="O59" s="22">
        <f t="shared" si="17"/>
        <v>-40484</v>
      </c>
      <c r="P59" s="22">
        <v>100000</v>
      </c>
      <c r="Q59" s="38" t="e">
        <f>M59-#REF!</f>
        <v>#REF!</v>
      </c>
      <c r="R59" s="55">
        <v>61748</v>
      </c>
    </row>
    <row r="60" spans="1:18" ht="12">
      <c r="A60" s="23">
        <v>3461</v>
      </c>
      <c r="B60" s="23">
        <v>3461</v>
      </c>
      <c r="C60" s="3" t="s">
        <v>81</v>
      </c>
      <c r="D60" s="22">
        <v>0</v>
      </c>
      <c r="E60" s="22">
        <v>0</v>
      </c>
      <c r="F60" s="22">
        <f t="shared" si="14"/>
        <v>0</v>
      </c>
      <c r="G60" s="22">
        <v>0</v>
      </c>
      <c r="H60" s="22">
        <v>0</v>
      </c>
      <c r="I60" s="22">
        <f t="shared" si="15"/>
        <v>0</v>
      </c>
      <c r="J60" s="22">
        <v>59461</v>
      </c>
      <c r="K60" s="22">
        <v>1067000</v>
      </c>
      <c r="L60" s="22">
        <f t="shared" si="16"/>
        <v>-1007539</v>
      </c>
      <c r="M60" s="22">
        <v>59461</v>
      </c>
      <c r="N60" s="22">
        <v>1067000</v>
      </c>
      <c r="O60" s="22">
        <f t="shared" si="17"/>
        <v>-1007539</v>
      </c>
      <c r="P60" s="22">
        <v>1067000</v>
      </c>
      <c r="Q60" s="38" t="e">
        <f>M60-#REF!</f>
        <v>#REF!</v>
      </c>
      <c r="R60" s="55">
        <v>67293</v>
      </c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0</v>
      </c>
      <c r="E62" s="22">
        <v>0</v>
      </c>
      <c r="F62" s="22">
        <f>D62-E62</f>
        <v>0</v>
      </c>
      <c r="G62" s="22">
        <v>0</v>
      </c>
      <c r="H62" s="22">
        <v>0</v>
      </c>
      <c r="I62" s="22">
        <f>G62-H62</f>
        <v>0</v>
      </c>
      <c r="J62" s="22">
        <v>3450</v>
      </c>
      <c r="K62" s="22">
        <v>0</v>
      </c>
      <c r="L62" s="22">
        <f>J62-K62</f>
        <v>3450</v>
      </c>
      <c r="M62" s="22">
        <v>3450</v>
      </c>
      <c r="N62" s="22">
        <v>0</v>
      </c>
      <c r="O62" s="22">
        <f>M62-N62</f>
        <v>3450</v>
      </c>
      <c r="P62" s="22">
        <v>0</v>
      </c>
      <c r="Q62" s="38" t="e">
        <f>M62-#REF!</f>
        <v>#REF!</v>
      </c>
      <c r="R62" s="55">
        <v>0</v>
      </c>
    </row>
    <row r="63" spans="1:18" ht="12">
      <c r="A63" s="23">
        <v>3990</v>
      </c>
      <c r="B63" s="23">
        <v>3990</v>
      </c>
      <c r="C63" s="3" t="s">
        <v>83</v>
      </c>
      <c r="D63" s="22">
        <v>500</v>
      </c>
      <c r="E63" s="22">
        <v>0</v>
      </c>
      <c r="F63" s="22">
        <f t="shared" si="14"/>
        <v>500</v>
      </c>
      <c r="G63" s="22">
        <v>15700</v>
      </c>
      <c r="H63" s="22">
        <v>0</v>
      </c>
      <c r="I63" s="22">
        <f t="shared" si="15"/>
        <v>15700</v>
      </c>
      <c r="J63" s="22">
        <v>15700</v>
      </c>
      <c r="K63" s="22">
        <v>0</v>
      </c>
      <c r="L63" s="22">
        <f t="shared" si="16"/>
        <v>15700</v>
      </c>
      <c r="M63" s="22">
        <v>24481.5</v>
      </c>
      <c r="N63" s="22">
        <v>0</v>
      </c>
      <c r="O63" s="22">
        <f t="shared" si="17"/>
        <v>24481.5</v>
      </c>
      <c r="P63" s="22">
        <v>0</v>
      </c>
      <c r="Q63" s="38" t="e">
        <f>M63-#REF!</f>
        <v>#REF!</v>
      </c>
      <c r="R63" s="55">
        <v>15480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500</v>
      </c>
      <c r="E65" s="15">
        <f aca="true" t="shared" si="18" ref="E65:P65">SUM(E58:E64)</f>
        <v>0</v>
      </c>
      <c r="F65" s="15">
        <f t="shared" si="18"/>
        <v>500</v>
      </c>
      <c r="G65" s="15">
        <f t="shared" si="18"/>
        <v>79690</v>
      </c>
      <c r="H65" s="15">
        <f t="shared" si="18"/>
        <v>0</v>
      </c>
      <c r="I65" s="15">
        <f t="shared" si="18"/>
        <v>79690</v>
      </c>
      <c r="J65" s="15">
        <f t="shared" si="18"/>
        <v>479331</v>
      </c>
      <c r="K65" s="15">
        <f t="shared" si="18"/>
        <v>1067000</v>
      </c>
      <c r="L65" s="15">
        <f t="shared" si="18"/>
        <v>-587669</v>
      </c>
      <c r="M65" s="15">
        <f t="shared" si="18"/>
        <v>794631.09</v>
      </c>
      <c r="N65" s="15">
        <f t="shared" si="18"/>
        <v>1167000</v>
      </c>
      <c r="O65" s="15">
        <f t="shared" si="18"/>
        <v>-372368.91000000003</v>
      </c>
      <c r="P65" s="15">
        <f t="shared" si="18"/>
        <v>1167000</v>
      </c>
      <c r="Q65" s="39" t="e">
        <f>M65-#REF!</f>
        <v>#REF!</v>
      </c>
      <c r="R65" s="56">
        <f>SUM(R58:R64)</f>
        <v>227991.93</v>
      </c>
    </row>
    <row r="66" spans="1:18" ht="12.75">
      <c r="A66" s="19"/>
      <c r="B66" s="19"/>
      <c r="C66" s="14" t="s">
        <v>2</v>
      </c>
      <c r="D66" s="15">
        <f>D56+D65</f>
        <v>384852.39</v>
      </c>
      <c r="E66" s="15">
        <f aca="true" t="shared" si="19" ref="E66:P66">E56+E65</f>
        <v>416000</v>
      </c>
      <c r="F66" s="15">
        <f t="shared" si="19"/>
        <v>-31147.609999999986</v>
      </c>
      <c r="G66" s="15">
        <f t="shared" si="19"/>
        <v>465741.39</v>
      </c>
      <c r="H66" s="15">
        <f t="shared" si="19"/>
        <v>416000</v>
      </c>
      <c r="I66" s="15">
        <f t="shared" si="19"/>
        <v>49741.390000000014</v>
      </c>
      <c r="J66" s="15">
        <f t="shared" si="19"/>
        <v>890543.39</v>
      </c>
      <c r="K66" s="15">
        <f t="shared" si="19"/>
        <v>1483000</v>
      </c>
      <c r="L66" s="15">
        <f t="shared" si="19"/>
        <v>-592456.61</v>
      </c>
      <c r="M66" s="15">
        <f t="shared" si="19"/>
        <v>1782000.48</v>
      </c>
      <c r="N66" s="15">
        <f t="shared" si="19"/>
        <v>2017000</v>
      </c>
      <c r="O66" s="15">
        <f t="shared" si="19"/>
        <v>-234999.52000000002</v>
      </c>
      <c r="P66" s="15">
        <f t="shared" si="19"/>
        <v>2017000</v>
      </c>
      <c r="Q66" s="39" t="e">
        <f>M66-#REF!</f>
        <v>#REF!</v>
      </c>
      <c r="R66" s="56">
        <f>R56+R65</f>
        <v>1073262.23</v>
      </c>
    </row>
    <row r="67" spans="1:18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</row>
    <row r="68" spans="1:18" ht="12">
      <c r="A68" s="23">
        <v>4220</v>
      </c>
      <c r="B68" s="23">
        <v>4220</v>
      </c>
      <c r="C68" s="3" t="s">
        <v>85</v>
      </c>
      <c r="D68" s="22">
        <v>74000</v>
      </c>
      <c r="E68" s="22">
        <v>80000</v>
      </c>
      <c r="F68" s="22">
        <f aca="true" t="shared" si="20" ref="F68:F81">+E68-D68</f>
        <v>6000</v>
      </c>
      <c r="G68" s="22">
        <v>109723</v>
      </c>
      <c r="H68" s="22">
        <v>120000</v>
      </c>
      <c r="I68" s="22">
        <f aca="true" t="shared" si="21" ref="I68:I80">G68-H68</f>
        <v>-10277</v>
      </c>
      <c r="J68" s="22">
        <v>156323</v>
      </c>
      <c r="K68" s="22">
        <v>120000</v>
      </c>
      <c r="L68" s="22">
        <f aca="true" t="shared" si="22" ref="L68:L80">J68-K68</f>
        <v>36323</v>
      </c>
      <c r="M68" s="22">
        <v>168723</v>
      </c>
      <c r="N68" s="22">
        <v>170000</v>
      </c>
      <c r="O68" s="22">
        <f aca="true" t="shared" si="23" ref="O68:O80">M68-N68</f>
        <v>-1277</v>
      </c>
      <c r="P68" s="22">
        <v>170000</v>
      </c>
      <c r="Q68" s="38" t="e">
        <f>M68-#REF!</f>
        <v>#REF!</v>
      </c>
      <c r="R68" s="55">
        <v>62950</v>
      </c>
    </row>
    <row r="69" spans="1:18" ht="12">
      <c r="A69" s="23">
        <v>4221</v>
      </c>
      <c r="B69" s="23">
        <v>4221</v>
      </c>
      <c r="C69" s="3" t="s">
        <v>29</v>
      </c>
      <c r="D69" s="22">
        <v>0</v>
      </c>
      <c r="E69" s="22">
        <v>0</v>
      </c>
      <c r="F69" s="22">
        <f t="shared" si="20"/>
        <v>0</v>
      </c>
      <c r="G69" s="22">
        <v>0</v>
      </c>
      <c r="H69" s="22">
        <v>0</v>
      </c>
      <c r="I69" s="22">
        <f t="shared" si="21"/>
        <v>0</v>
      </c>
      <c r="J69" s="22">
        <v>0</v>
      </c>
      <c r="K69" s="22">
        <v>0</v>
      </c>
      <c r="L69" s="22">
        <f t="shared" si="22"/>
        <v>0</v>
      </c>
      <c r="M69" s="22">
        <v>0</v>
      </c>
      <c r="N69" s="22">
        <v>0</v>
      </c>
      <c r="O69" s="22">
        <f t="shared" si="23"/>
        <v>0</v>
      </c>
      <c r="P69" s="22">
        <v>0</v>
      </c>
      <c r="Q69" s="38" t="e">
        <f>M69-#REF!</f>
        <v>#REF!</v>
      </c>
      <c r="R69" s="55">
        <v>0</v>
      </c>
    </row>
    <row r="70" spans="1:18" ht="12">
      <c r="A70" s="23">
        <v>4230</v>
      </c>
      <c r="B70" s="23">
        <v>4230</v>
      </c>
      <c r="C70" s="3" t="s">
        <v>169</v>
      </c>
      <c r="D70" s="22">
        <v>63248</v>
      </c>
      <c r="E70" s="22">
        <v>180000</v>
      </c>
      <c r="F70" s="22">
        <f t="shared" si="20"/>
        <v>116752</v>
      </c>
      <c r="G70" s="22">
        <v>103023</v>
      </c>
      <c r="H70" s="22">
        <v>230000</v>
      </c>
      <c r="I70" s="22">
        <f>G70-H70</f>
        <v>-126977</v>
      </c>
      <c r="J70" s="22">
        <v>135423</v>
      </c>
      <c r="K70" s="22">
        <v>290000</v>
      </c>
      <c r="L70" s="22">
        <f>J70-K70</f>
        <v>-154577</v>
      </c>
      <c r="M70" s="22">
        <v>174197.21</v>
      </c>
      <c r="N70" s="22">
        <v>410000</v>
      </c>
      <c r="O70" s="22">
        <f>M70-N70</f>
        <v>-235802.79</v>
      </c>
      <c r="P70" s="22">
        <v>410000</v>
      </c>
      <c r="Q70" s="38" t="e">
        <f>M70-#REF!</f>
        <v>#REF!</v>
      </c>
      <c r="R70" s="55">
        <v>191974</v>
      </c>
    </row>
    <row r="71" spans="1:18" ht="12">
      <c r="A71" s="23">
        <v>4241</v>
      </c>
      <c r="B71" s="23">
        <v>4241</v>
      </c>
      <c r="C71" s="3" t="s">
        <v>87</v>
      </c>
      <c r="D71" s="22">
        <v>48600</v>
      </c>
      <c r="E71" s="22">
        <v>40000</v>
      </c>
      <c r="F71" s="22">
        <f t="shared" si="20"/>
        <v>-8600</v>
      </c>
      <c r="G71" s="22">
        <v>59100</v>
      </c>
      <c r="H71" s="22">
        <v>85000</v>
      </c>
      <c r="I71" s="22">
        <f t="shared" si="21"/>
        <v>-25900</v>
      </c>
      <c r="J71" s="22">
        <v>78500</v>
      </c>
      <c r="K71" s="22">
        <v>100000</v>
      </c>
      <c r="L71" s="22">
        <f t="shared" si="22"/>
        <v>-21500</v>
      </c>
      <c r="M71" s="22">
        <v>138130.25</v>
      </c>
      <c r="N71" s="22">
        <v>120000</v>
      </c>
      <c r="O71" s="22">
        <f t="shared" si="23"/>
        <v>18130.25</v>
      </c>
      <c r="P71" s="22">
        <v>120000</v>
      </c>
      <c r="Q71" s="38" t="e">
        <f>M71-#REF!</f>
        <v>#REF!</v>
      </c>
      <c r="R71" s="55">
        <v>54982</v>
      </c>
    </row>
    <row r="72" spans="1:18" ht="12">
      <c r="A72" s="23">
        <v>4280</v>
      </c>
      <c r="B72" s="23">
        <v>4280</v>
      </c>
      <c r="C72" s="3" t="s">
        <v>89</v>
      </c>
      <c r="D72" s="22">
        <v>14447</v>
      </c>
      <c r="E72" s="22">
        <v>35000</v>
      </c>
      <c r="F72" s="22">
        <f t="shared" si="20"/>
        <v>20553</v>
      </c>
      <c r="G72" s="22">
        <v>15247</v>
      </c>
      <c r="H72" s="22">
        <v>35000</v>
      </c>
      <c r="I72" s="22">
        <f t="shared" si="21"/>
        <v>-19753</v>
      </c>
      <c r="J72" s="22">
        <v>16247</v>
      </c>
      <c r="K72" s="22">
        <v>35000</v>
      </c>
      <c r="L72" s="22">
        <f t="shared" si="22"/>
        <v>-18753</v>
      </c>
      <c r="M72" s="22">
        <v>43467</v>
      </c>
      <c r="N72" s="22">
        <v>45000</v>
      </c>
      <c r="O72" s="22">
        <f t="shared" si="23"/>
        <v>-1533</v>
      </c>
      <c r="P72" s="22">
        <v>45000</v>
      </c>
      <c r="Q72" s="38" t="e">
        <f>M72-#REF!</f>
        <v>#REF!</v>
      </c>
      <c r="R72" s="55">
        <v>10531.4</v>
      </c>
    </row>
    <row r="73" spans="1:18" ht="12">
      <c r="A73" s="23">
        <v>4800</v>
      </c>
      <c r="B73" s="23">
        <v>4800</v>
      </c>
      <c r="C73" s="3" t="s">
        <v>189</v>
      </c>
      <c r="D73" s="22">
        <v>0</v>
      </c>
      <c r="E73" s="22">
        <v>0</v>
      </c>
      <c r="F73" s="22">
        <f>+E73-D73</f>
        <v>0</v>
      </c>
      <c r="G73" s="22">
        <v>0</v>
      </c>
      <c r="H73" s="22">
        <v>0</v>
      </c>
      <c r="I73" s="22">
        <f>G73-H73</f>
        <v>0</v>
      </c>
      <c r="J73" s="22">
        <v>3411</v>
      </c>
      <c r="K73" s="22">
        <v>0</v>
      </c>
      <c r="L73" s="22">
        <f>J73-K73</f>
        <v>3411</v>
      </c>
      <c r="M73" s="22">
        <v>3411</v>
      </c>
      <c r="N73" s="22">
        <v>0</v>
      </c>
      <c r="O73" s="22">
        <f>M73-N73</f>
        <v>3411</v>
      </c>
      <c r="P73" s="22">
        <v>0</v>
      </c>
      <c r="Q73" s="38" t="e">
        <f>M73-#REF!</f>
        <v>#REF!</v>
      </c>
      <c r="R73" s="55">
        <v>0</v>
      </c>
    </row>
    <row r="74" spans="1:18" ht="12">
      <c r="A74" s="23">
        <v>6550</v>
      </c>
      <c r="B74" s="23">
        <v>6550</v>
      </c>
      <c r="C74" s="3" t="s">
        <v>110</v>
      </c>
      <c r="D74" s="22">
        <v>33951</v>
      </c>
      <c r="E74" s="22">
        <v>50000</v>
      </c>
      <c r="F74" s="22">
        <f t="shared" si="20"/>
        <v>16049</v>
      </c>
      <c r="G74" s="22">
        <v>37720.3</v>
      </c>
      <c r="H74" s="22">
        <v>50000</v>
      </c>
      <c r="I74" s="22">
        <f t="shared" si="21"/>
        <v>-12279.699999999997</v>
      </c>
      <c r="J74" s="22">
        <v>51904.3</v>
      </c>
      <c r="K74" s="22">
        <v>50000</v>
      </c>
      <c r="L74" s="22">
        <f t="shared" si="22"/>
        <v>1904.300000000003</v>
      </c>
      <c r="M74" s="22">
        <v>65255.35</v>
      </c>
      <c r="N74" s="22">
        <v>80000</v>
      </c>
      <c r="O74" s="22">
        <f t="shared" si="23"/>
        <v>-14744.650000000001</v>
      </c>
      <c r="P74" s="22">
        <v>80000</v>
      </c>
      <c r="Q74" s="38" t="e">
        <f>M74-#REF!</f>
        <v>#REF!</v>
      </c>
      <c r="R74" s="55">
        <v>56028.3</v>
      </c>
    </row>
    <row r="75" spans="1:18" ht="12">
      <c r="A75" s="23">
        <v>6555</v>
      </c>
      <c r="B75" s="23">
        <v>6555</v>
      </c>
      <c r="C75" s="3" t="s">
        <v>111</v>
      </c>
      <c r="D75" s="22">
        <v>0</v>
      </c>
      <c r="E75" s="22">
        <v>0</v>
      </c>
      <c r="F75" s="22">
        <f t="shared" si="20"/>
        <v>0</v>
      </c>
      <c r="G75" s="22">
        <v>0</v>
      </c>
      <c r="H75" s="22">
        <v>0</v>
      </c>
      <c r="I75" s="22">
        <f t="shared" si="21"/>
        <v>0</v>
      </c>
      <c r="J75" s="22">
        <v>0</v>
      </c>
      <c r="K75" s="22">
        <v>0</v>
      </c>
      <c r="L75" s="22">
        <f t="shared" si="22"/>
        <v>0</v>
      </c>
      <c r="M75" s="22">
        <v>17950</v>
      </c>
      <c r="N75" s="22">
        <v>0</v>
      </c>
      <c r="O75" s="22">
        <f t="shared" si="23"/>
        <v>17950</v>
      </c>
      <c r="P75" s="22">
        <v>0</v>
      </c>
      <c r="Q75" s="38" t="e">
        <f>M75-#REF!</f>
        <v>#REF!</v>
      </c>
      <c r="R75" s="55">
        <v>32175</v>
      </c>
    </row>
    <row r="76" spans="1:18" ht="12.75">
      <c r="A76" s="19"/>
      <c r="B76" s="19"/>
      <c r="C76" s="14" t="s">
        <v>46</v>
      </c>
      <c r="D76" s="15">
        <f>SUM(D68:D75)</f>
        <v>234246</v>
      </c>
      <c r="E76" s="15">
        <f aca="true" t="shared" si="24" ref="E76:P76">SUM(E68:E75)</f>
        <v>385000</v>
      </c>
      <c r="F76" s="15">
        <f t="shared" si="24"/>
        <v>150754</v>
      </c>
      <c r="G76" s="15">
        <f t="shared" si="24"/>
        <v>324813.3</v>
      </c>
      <c r="H76" s="15">
        <f t="shared" si="24"/>
        <v>520000</v>
      </c>
      <c r="I76" s="15">
        <f t="shared" si="24"/>
        <v>-195186.7</v>
      </c>
      <c r="J76" s="15">
        <f t="shared" si="24"/>
        <v>441808.3</v>
      </c>
      <c r="K76" s="15">
        <f t="shared" si="24"/>
        <v>595000</v>
      </c>
      <c r="L76" s="15">
        <f t="shared" si="24"/>
        <v>-153191.7</v>
      </c>
      <c r="M76" s="15">
        <f t="shared" si="24"/>
        <v>611133.8099999999</v>
      </c>
      <c r="N76" s="15">
        <f t="shared" si="24"/>
        <v>825000</v>
      </c>
      <c r="O76" s="15">
        <f t="shared" si="24"/>
        <v>-213866.19</v>
      </c>
      <c r="P76" s="15">
        <f t="shared" si="24"/>
        <v>825000</v>
      </c>
      <c r="Q76" s="39" t="e">
        <f>M76-#REF!</f>
        <v>#REF!</v>
      </c>
      <c r="R76" s="56">
        <f>SUM(R68:R75)</f>
        <v>408640.7</v>
      </c>
    </row>
    <row r="77" spans="1:18" ht="12">
      <c r="A77" s="23"/>
      <c r="B77" s="23"/>
      <c r="C77" s="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8" t="e">
        <f>M77-#REF!</f>
        <v>#REF!</v>
      </c>
      <c r="R77" s="55"/>
    </row>
    <row r="78" spans="1:18" ht="12">
      <c r="A78" s="23">
        <v>4225</v>
      </c>
      <c r="B78" s="23">
        <v>4225</v>
      </c>
      <c r="C78" s="3" t="s">
        <v>170</v>
      </c>
      <c r="D78" s="22">
        <v>0</v>
      </c>
      <c r="E78" s="22">
        <v>0</v>
      </c>
      <c r="F78" s="22">
        <f t="shared" si="20"/>
        <v>0</v>
      </c>
      <c r="G78" s="22">
        <v>0</v>
      </c>
      <c r="H78" s="22">
        <v>0</v>
      </c>
      <c r="I78" s="22">
        <f t="shared" si="21"/>
        <v>0</v>
      </c>
      <c r="J78" s="22">
        <v>0</v>
      </c>
      <c r="K78" s="22">
        <v>0</v>
      </c>
      <c r="L78" s="22">
        <f t="shared" si="22"/>
        <v>0</v>
      </c>
      <c r="M78" s="22">
        <v>45178.76</v>
      </c>
      <c r="N78" s="22">
        <v>0</v>
      </c>
      <c r="O78" s="22">
        <f t="shared" si="23"/>
        <v>45178.76</v>
      </c>
      <c r="P78" s="22">
        <v>0</v>
      </c>
      <c r="Q78" s="38" t="e">
        <f>M78-#REF!</f>
        <v>#REF!</v>
      </c>
      <c r="R78" s="55">
        <v>1595</v>
      </c>
    </row>
    <row r="79" spans="1:18" ht="12">
      <c r="A79" s="23">
        <v>4228</v>
      </c>
      <c r="B79" s="23">
        <v>4228</v>
      </c>
      <c r="C79" s="3" t="s">
        <v>171</v>
      </c>
      <c r="D79" s="22">
        <v>0</v>
      </c>
      <c r="E79" s="22">
        <v>0</v>
      </c>
      <c r="F79" s="22">
        <f t="shared" si="20"/>
        <v>0</v>
      </c>
      <c r="G79" s="22">
        <v>0</v>
      </c>
      <c r="H79" s="22">
        <v>0</v>
      </c>
      <c r="I79" s="22">
        <f t="shared" si="21"/>
        <v>0</v>
      </c>
      <c r="J79" s="22">
        <v>0</v>
      </c>
      <c r="K79" s="22">
        <v>0</v>
      </c>
      <c r="L79" s="22">
        <f t="shared" si="22"/>
        <v>0</v>
      </c>
      <c r="M79" s="22">
        <v>0</v>
      </c>
      <c r="N79" s="22">
        <v>0</v>
      </c>
      <c r="O79" s="22">
        <f t="shared" si="23"/>
        <v>0</v>
      </c>
      <c r="P79" s="22">
        <v>0</v>
      </c>
      <c r="Q79" s="38" t="e">
        <f>M79-#REF!</f>
        <v>#REF!</v>
      </c>
      <c r="R79" s="55">
        <v>0</v>
      </c>
    </row>
    <row r="80" spans="1:18" ht="12">
      <c r="A80" s="23">
        <v>4331</v>
      </c>
      <c r="B80" s="23">
        <v>4331</v>
      </c>
      <c r="C80" s="3" t="s">
        <v>91</v>
      </c>
      <c r="D80" s="22">
        <v>410.6</v>
      </c>
      <c r="E80" s="22">
        <v>0</v>
      </c>
      <c r="F80" s="22">
        <f t="shared" si="20"/>
        <v>-410.6</v>
      </c>
      <c r="G80" s="22">
        <v>410.6</v>
      </c>
      <c r="H80" s="22">
        <v>0</v>
      </c>
      <c r="I80" s="22">
        <f t="shared" si="21"/>
        <v>410.6</v>
      </c>
      <c r="J80" s="22">
        <v>410.6</v>
      </c>
      <c r="K80" s="22">
        <v>0</v>
      </c>
      <c r="L80" s="22">
        <f t="shared" si="22"/>
        <v>410.6</v>
      </c>
      <c r="M80" s="22">
        <v>22448.62</v>
      </c>
      <c r="N80" s="22">
        <v>5000</v>
      </c>
      <c r="O80" s="22">
        <f t="shared" si="23"/>
        <v>17448.62</v>
      </c>
      <c r="P80" s="22">
        <v>5000</v>
      </c>
      <c r="Q80" s="38" t="e">
        <f>M80-#REF!</f>
        <v>#REF!</v>
      </c>
      <c r="R80" s="55">
        <v>1013</v>
      </c>
    </row>
    <row r="81" spans="1:18" ht="12">
      <c r="A81" s="23">
        <v>7400</v>
      </c>
      <c r="B81" s="23">
        <v>7400</v>
      </c>
      <c r="C81" s="3" t="s">
        <v>130</v>
      </c>
      <c r="D81" s="22">
        <v>0</v>
      </c>
      <c r="E81" s="22">
        <v>0</v>
      </c>
      <c r="F81" s="22">
        <f t="shared" si="20"/>
        <v>0</v>
      </c>
      <c r="G81" s="22">
        <v>0</v>
      </c>
      <c r="H81" s="22">
        <v>0</v>
      </c>
      <c r="I81" s="22">
        <f>G81-H81</f>
        <v>0</v>
      </c>
      <c r="J81" s="22">
        <v>0</v>
      </c>
      <c r="K81" s="22">
        <v>0</v>
      </c>
      <c r="L81" s="22">
        <f>J81-K81</f>
        <v>0</v>
      </c>
      <c r="M81" s="22">
        <v>0</v>
      </c>
      <c r="N81" s="22">
        <v>0</v>
      </c>
      <c r="O81" s="22">
        <f>M81-N81</f>
        <v>0</v>
      </c>
      <c r="P81" s="22">
        <v>0</v>
      </c>
      <c r="Q81" s="38" t="e">
        <f>M81-#REF!</f>
        <v>#REF!</v>
      </c>
      <c r="R81" s="55">
        <v>0</v>
      </c>
    </row>
    <row r="82" spans="1:18" ht="12.75">
      <c r="A82" s="19"/>
      <c r="B82" s="19"/>
      <c r="C82" s="14" t="s">
        <v>47</v>
      </c>
      <c r="D82" s="15">
        <f>SUM(D78:D81)</f>
        <v>410.6</v>
      </c>
      <c r="E82" s="15">
        <f aca="true" t="shared" si="25" ref="E82:P82">SUM(E78:E81)</f>
        <v>0</v>
      </c>
      <c r="F82" s="15">
        <f t="shared" si="25"/>
        <v>-410.6</v>
      </c>
      <c r="G82" s="15">
        <f t="shared" si="25"/>
        <v>410.6</v>
      </c>
      <c r="H82" s="15">
        <f t="shared" si="25"/>
        <v>0</v>
      </c>
      <c r="I82" s="15">
        <f t="shared" si="25"/>
        <v>410.6</v>
      </c>
      <c r="J82" s="15">
        <f t="shared" si="25"/>
        <v>410.6</v>
      </c>
      <c r="K82" s="15">
        <f t="shared" si="25"/>
        <v>0</v>
      </c>
      <c r="L82" s="15">
        <f t="shared" si="25"/>
        <v>410.6</v>
      </c>
      <c r="M82" s="15">
        <f t="shared" si="25"/>
        <v>67627.38</v>
      </c>
      <c r="N82" s="15">
        <f t="shared" si="25"/>
        <v>5000</v>
      </c>
      <c r="O82" s="15">
        <f t="shared" si="25"/>
        <v>62627.380000000005</v>
      </c>
      <c r="P82" s="15">
        <f t="shared" si="25"/>
        <v>5000</v>
      </c>
      <c r="Q82" s="39" t="e">
        <f>M82-#REF!</f>
        <v>#REF!</v>
      </c>
      <c r="R82" s="56">
        <f>SUM(R78:R81)</f>
        <v>2608</v>
      </c>
    </row>
    <row r="83" spans="1:18" ht="12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 t="e">
        <f>M83-#REF!</f>
        <v>#REF!</v>
      </c>
      <c r="R83" s="55"/>
    </row>
    <row r="84" spans="1:18" ht="12">
      <c r="A84" s="23">
        <v>4120</v>
      </c>
      <c r="B84" s="23">
        <v>4120</v>
      </c>
      <c r="C84" s="3" t="s">
        <v>84</v>
      </c>
      <c r="D84" s="22">
        <v>0</v>
      </c>
      <c r="E84" s="22">
        <v>0</v>
      </c>
      <c r="F84" s="22">
        <f>+E84-D84</f>
        <v>0</v>
      </c>
      <c r="G84" s="22">
        <v>0</v>
      </c>
      <c r="H84" s="22">
        <v>0</v>
      </c>
      <c r="I84" s="22">
        <f>G84-H84</f>
        <v>0</v>
      </c>
      <c r="J84" s="22">
        <v>0</v>
      </c>
      <c r="K84" s="22">
        <v>0</v>
      </c>
      <c r="L84" s="22">
        <f>J84-K84</f>
        <v>0</v>
      </c>
      <c r="M84" s="22">
        <v>0</v>
      </c>
      <c r="N84" s="22">
        <v>0</v>
      </c>
      <c r="O84" s="22">
        <f>M84-N84</f>
        <v>0</v>
      </c>
      <c r="P84" s="22">
        <v>0</v>
      </c>
      <c r="Q84" s="38"/>
      <c r="R84" s="55">
        <v>0</v>
      </c>
    </row>
    <row r="85" spans="1:18" ht="12">
      <c r="A85" s="23">
        <v>4300</v>
      </c>
      <c r="B85" s="23">
        <v>4300</v>
      </c>
      <c r="C85" s="3" t="s">
        <v>90</v>
      </c>
      <c r="D85" s="22">
        <v>38874</v>
      </c>
      <c r="E85" s="22">
        <v>35000</v>
      </c>
      <c r="F85" s="22">
        <f>+E85-D85</f>
        <v>-3874</v>
      </c>
      <c r="G85" s="22">
        <v>38874</v>
      </c>
      <c r="H85" s="22">
        <v>35000</v>
      </c>
      <c r="I85" s="22">
        <f>G85-H85</f>
        <v>3874</v>
      </c>
      <c r="J85" s="22">
        <v>38874</v>
      </c>
      <c r="K85" s="22">
        <v>35000</v>
      </c>
      <c r="L85" s="22">
        <f>J85-K85</f>
        <v>3874</v>
      </c>
      <c r="M85" s="22">
        <v>105664.09</v>
      </c>
      <c r="N85" s="22">
        <v>150000</v>
      </c>
      <c r="O85" s="22">
        <f>M85-N85</f>
        <v>-44335.91</v>
      </c>
      <c r="P85" s="22">
        <v>150000</v>
      </c>
      <c r="Q85" s="38"/>
      <c r="R85" s="55">
        <v>151328.56</v>
      </c>
    </row>
    <row r="86" spans="1:18" ht="12">
      <c r="A86" s="23">
        <v>4400</v>
      </c>
      <c r="B86" s="23">
        <v>4400</v>
      </c>
      <c r="C86" s="3" t="s">
        <v>172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0</v>
      </c>
    </row>
    <row r="87" spans="1:18" ht="12">
      <c r="A87" s="23">
        <v>4990</v>
      </c>
      <c r="B87" s="23">
        <v>4990</v>
      </c>
      <c r="C87" s="3" t="s">
        <v>92</v>
      </c>
      <c r="D87" s="22">
        <v>-44598</v>
      </c>
      <c r="E87" s="22">
        <v>0</v>
      </c>
      <c r="F87" s="22">
        <f>+E87-D87</f>
        <v>44598</v>
      </c>
      <c r="G87" s="22">
        <v>-41915</v>
      </c>
      <c r="H87" s="22">
        <v>0</v>
      </c>
      <c r="I87" s="22">
        <f>G87-H87</f>
        <v>-41915</v>
      </c>
      <c r="J87" s="22">
        <v>-47428</v>
      </c>
      <c r="K87" s="22">
        <v>0</v>
      </c>
      <c r="L87" s="22">
        <f>J87-K87</f>
        <v>-47428</v>
      </c>
      <c r="M87" s="22">
        <v>22372</v>
      </c>
      <c r="N87" s="22">
        <v>0</v>
      </c>
      <c r="O87" s="22">
        <f>M87-N87</f>
        <v>22372</v>
      </c>
      <c r="P87" s="22">
        <v>0</v>
      </c>
      <c r="Q87" s="38"/>
      <c r="R87" s="55">
        <v>10741</v>
      </c>
    </row>
    <row r="88" spans="1:18" ht="12.75">
      <c r="A88" s="19"/>
      <c r="B88" s="19"/>
      <c r="C88" s="14" t="s">
        <v>48</v>
      </c>
      <c r="D88" s="15">
        <f>SUM(D84:D87)</f>
        <v>-5724</v>
      </c>
      <c r="E88" s="15">
        <f aca="true" t="shared" si="26" ref="E88:P88">SUM(E84:E87)</f>
        <v>35000</v>
      </c>
      <c r="F88" s="15">
        <f t="shared" si="26"/>
        <v>40724</v>
      </c>
      <c r="G88" s="15">
        <f t="shared" si="26"/>
        <v>-3041</v>
      </c>
      <c r="H88" s="15">
        <f t="shared" si="26"/>
        <v>35000</v>
      </c>
      <c r="I88" s="15">
        <f t="shared" si="26"/>
        <v>-38041</v>
      </c>
      <c r="J88" s="15">
        <f t="shared" si="26"/>
        <v>-8554</v>
      </c>
      <c r="K88" s="15">
        <f t="shared" si="26"/>
        <v>35000</v>
      </c>
      <c r="L88" s="15">
        <f t="shared" si="26"/>
        <v>-43554</v>
      </c>
      <c r="M88" s="15">
        <f t="shared" si="26"/>
        <v>128036.09</v>
      </c>
      <c r="N88" s="15">
        <f t="shared" si="26"/>
        <v>150000</v>
      </c>
      <c r="O88" s="15">
        <f t="shared" si="26"/>
        <v>-21963.910000000003</v>
      </c>
      <c r="P88" s="15">
        <f t="shared" si="26"/>
        <v>150000</v>
      </c>
      <c r="Q88" s="39"/>
      <c r="R88" s="56">
        <f>SUM(R84:R87)</f>
        <v>162069.56</v>
      </c>
    </row>
    <row r="89" spans="1:18" ht="12">
      <c r="A89" s="23"/>
      <c r="B89" s="23"/>
      <c r="C89" s="3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8"/>
      <c r="R89" s="55"/>
    </row>
    <row r="90" spans="1:18" ht="12.75">
      <c r="A90" s="19"/>
      <c r="B90" s="19"/>
      <c r="C90" s="14" t="s">
        <v>7</v>
      </c>
      <c r="D90" s="15">
        <f>+D88+D82+D76</f>
        <v>228932.6</v>
      </c>
      <c r="E90" s="15">
        <f aca="true" t="shared" si="27" ref="E90:P90">+E88+E82+E76</f>
        <v>420000</v>
      </c>
      <c r="F90" s="15">
        <f t="shared" si="27"/>
        <v>191067.4</v>
      </c>
      <c r="G90" s="15">
        <f t="shared" si="27"/>
        <v>322182.89999999997</v>
      </c>
      <c r="H90" s="15">
        <f t="shared" si="27"/>
        <v>555000</v>
      </c>
      <c r="I90" s="15">
        <f t="shared" si="27"/>
        <v>-232817.1</v>
      </c>
      <c r="J90" s="15">
        <f t="shared" si="27"/>
        <v>433664.89999999997</v>
      </c>
      <c r="K90" s="15">
        <f t="shared" si="27"/>
        <v>630000</v>
      </c>
      <c r="L90" s="15">
        <f t="shared" si="27"/>
        <v>-196335.1</v>
      </c>
      <c r="M90" s="15">
        <f t="shared" si="27"/>
        <v>806797.2799999999</v>
      </c>
      <c r="N90" s="15">
        <f t="shared" si="27"/>
        <v>980000</v>
      </c>
      <c r="O90" s="15">
        <f t="shared" si="27"/>
        <v>-173202.72</v>
      </c>
      <c r="P90" s="15">
        <f t="shared" si="27"/>
        <v>980000</v>
      </c>
      <c r="Q90" s="39" t="e">
        <f>M90-#REF!</f>
        <v>#REF!</v>
      </c>
      <c r="R90" s="56">
        <f>+R88+R82+R76</f>
        <v>573318.26</v>
      </c>
    </row>
    <row r="91" spans="1:18" ht="12">
      <c r="A91" s="23"/>
      <c r="B91" s="23"/>
      <c r="C91" s="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38"/>
      <c r="R91" s="55"/>
    </row>
    <row r="92" spans="1:18" ht="12">
      <c r="A92" s="23">
        <v>4240</v>
      </c>
      <c r="B92" s="23">
        <v>4240</v>
      </c>
      <c r="C92" s="3" t="s">
        <v>86</v>
      </c>
      <c r="D92" s="22">
        <v>0</v>
      </c>
      <c r="E92" s="22">
        <v>0</v>
      </c>
      <c r="F92" s="22">
        <f aca="true" t="shared" si="28" ref="F92:F114">+E92-D92</f>
        <v>0</v>
      </c>
      <c r="G92" s="22">
        <v>0</v>
      </c>
      <c r="H92" s="22">
        <v>0</v>
      </c>
      <c r="I92" s="22">
        <f aca="true" t="shared" si="29" ref="I92:I114">G92-H92</f>
        <v>0</v>
      </c>
      <c r="J92" s="22">
        <v>0</v>
      </c>
      <c r="K92" s="22">
        <v>0</v>
      </c>
      <c r="L92" s="22">
        <f aca="true" t="shared" si="30" ref="L92:L114">J92-K92</f>
        <v>0</v>
      </c>
      <c r="M92" s="22">
        <v>0</v>
      </c>
      <c r="N92" s="22">
        <v>0</v>
      </c>
      <c r="O92" s="22">
        <f aca="true" t="shared" si="31" ref="O92:O114">M92-N92</f>
        <v>0</v>
      </c>
      <c r="P92" s="22">
        <v>0</v>
      </c>
      <c r="Q92" s="38" t="e">
        <f>M92-#REF!</f>
        <v>#REF!</v>
      </c>
      <c r="R92" s="55">
        <v>0</v>
      </c>
    </row>
    <row r="93" spans="1:18" ht="12">
      <c r="A93" s="23">
        <v>4250</v>
      </c>
      <c r="B93" s="23">
        <v>4250</v>
      </c>
      <c r="C93" s="3" t="s">
        <v>88</v>
      </c>
      <c r="D93" s="22">
        <v>0</v>
      </c>
      <c r="E93" s="22">
        <v>0</v>
      </c>
      <c r="F93" s="22">
        <f t="shared" si="28"/>
        <v>0</v>
      </c>
      <c r="G93" s="22">
        <v>0</v>
      </c>
      <c r="H93" s="22">
        <v>0</v>
      </c>
      <c r="I93" s="22">
        <f>G93-H93</f>
        <v>0</v>
      </c>
      <c r="J93" s="22">
        <v>0</v>
      </c>
      <c r="K93" s="22">
        <v>0</v>
      </c>
      <c r="L93" s="22">
        <f>J93-K93</f>
        <v>0</v>
      </c>
      <c r="M93" s="22">
        <v>0</v>
      </c>
      <c r="N93" s="22">
        <v>0</v>
      </c>
      <c r="O93" s="22">
        <f>M93-N93</f>
        <v>0</v>
      </c>
      <c r="P93" s="22">
        <v>0</v>
      </c>
      <c r="Q93" s="38" t="e">
        <f>M93-#REF!</f>
        <v>#REF!</v>
      </c>
      <c r="R93" s="55">
        <v>0</v>
      </c>
    </row>
    <row r="94" spans="1:18" ht="12">
      <c r="A94" s="23">
        <v>5000</v>
      </c>
      <c r="B94" s="23">
        <v>5000</v>
      </c>
      <c r="C94" s="3" t="s">
        <v>93</v>
      </c>
      <c r="D94" s="22">
        <v>0</v>
      </c>
      <c r="E94" s="22">
        <v>0</v>
      </c>
      <c r="F94" s="22">
        <f t="shared" si="28"/>
        <v>0</v>
      </c>
      <c r="G94" s="22">
        <v>0</v>
      </c>
      <c r="H94" s="22">
        <v>0</v>
      </c>
      <c r="I94" s="22">
        <f>G94-H94</f>
        <v>0</v>
      </c>
      <c r="J94" s="22">
        <v>0</v>
      </c>
      <c r="K94" s="22">
        <v>0</v>
      </c>
      <c r="L94" s="22">
        <f>J94-K94</f>
        <v>0</v>
      </c>
      <c r="M94" s="22">
        <v>0</v>
      </c>
      <c r="N94" s="22">
        <v>0</v>
      </c>
      <c r="O94" s="22">
        <f>M94-N94</f>
        <v>0</v>
      </c>
      <c r="P94" s="22">
        <v>0</v>
      </c>
      <c r="Q94" s="38" t="e">
        <f>M94-#REF!</f>
        <v>#REF!</v>
      </c>
      <c r="R94" s="55">
        <v>0</v>
      </c>
    </row>
    <row r="95" spans="1:18" ht="12">
      <c r="A95" s="23">
        <v>5006</v>
      </c>
      <c r="B95" s="23">
        <v>5006</v>
      </c>
      <c r="C95" s="3" t="s">
        <v>154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>G95-H95</f>
        <v>0</v>
      </c>
      <c r="J95" s="22">
        <v>0</v>
      </c>
      <c r="K95" s="22">
        <v>0</v>
      </c>
      <c r="L95" s="22">
        <f>J95-K95</f>
        <v>0</v>
      </c>
      <c r="M95" s="22">
        <v>0</v>
      </c>
      <c r="N95" s="22">
        <v>0</v>
      </c>
      <c r="O95" s="22">
        <f>M95-N95</f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5007</v>
      </c>
      <c r="B96" s="23">
        <v>5007</v>
      </c>
      <c r="C96" s="3" t="s">
        <v>36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 t="shared" si="29"/>
        <v>0</v>
      </c>
      <c r="J96" s="22">
        <v>0</v>
      </c>
      <c r="K96" s="22">
        <v>0</v>
      </c>
      <c r="L96" s="22">
        <f t="shared" si="30"/>
        <v>0</v>
      </c>
      <c r="M96" s="22">
        <v>0</v>
      </c>
      <c r="N96" s="22">
        <v>0</v>
      </c>
      <c r="O96" s="22">
        <f t="shared" si="31"/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5010</v>
      </c>
      <c r="B97" s="23">
        <v>5010</v>
      </c>
      <c r="C97" s="3" t="s">
        <v>94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0</v>
      </c>
      <c r="I97" s="22">
        <f t="shared" si="29"/>
        <v>0</v>
      </c>
      <c r="J97" s="22">
        <v>0</v>
      </c>
      <c r="K97" s="22">
        <v>0</v>
      </c>
      <c r="L97" s="22">
        <f t="shared" si="30"/>
        <v>0</v>
      </c>
      <c r="M97" s="22">
        <v>0</v>
      </c>
      <c r="N97" s="22">
        <v>0</v>
      </c>
      <c r="O97" s="22">
        <f t="shared" si="31"/>
        <v>0</v>
      </c>
      <c r="P97" s="22">
        <v>0</v>
      </c>
      <c r="Q97" s="38" t="e">
        <f>M97-#REF!</f>
        <v>#REF!</v>
      </c>
      <c r="R97" s="55">
        <v>0</v>
      </c>
    </row>
    <row r="98" spans="1:18" ht="12">
      <c r="A98" s="23">
        <v>5040</v>
      </c>
      <c r="B98" s="23">
        <v>5040</v>
      </c>
      <c r="C98" s="3" t="s">
        <v>26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0</v>
      </c>
      <c r="N98" s="22">
        <v>0</v>
      </c>
      <c r="O98" s="22">
        <f t="shared" si="31"/>
        <v>0</v>
      </c>
      <c r="P98" s="22">
        <v>0</v>
      </c>
      <c r="Q98" s="38" t="e">
        <f>M98-#REF!</f>
        <v>#REF!</v>
      </c>
      <c r="R98" s="55">
        <v>0</v>
      </c>
    </row>
    <row r="99" spans="1:18" ht="12">
      <c r="A99" s="23">
        <v>5090</v>
      </c>
      <c r="B99" s="23">
        <v>5090</v>
      </c>
      <c r="C99" s="3" t="s">
        <v>95</v>
      </c>
      <c r="D99" s="22">
        <v>0</v>
      </c>
      <c r="E99" s="22">
        <v>0</v>
      </c>
      <c r="F99" s="22">
        <f t="shared" si="28"/>
        <v>0</v>
      </c>
      <c r="G99" s="22">
        <v>0</v>
      </c>
      <c r="H99" s="22">
        <v>0</v>
      </c>
      <c r="I99" s="22">
        <f t="shared" si="29"/>
        <v>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0</v>
      </c>
      <c r="O99" s="22">
        <f t="shared" si="31"/>
        <v>0</v>
      </c>
      <c r="P99" s="22">
        <v>0</v>
      </c>
      <c r="Q99" s="38" t="e">
        <f>M99-#REF!</f>
        <v>#REF!</v>
      </c>
      <c r="R99" s="55">
        <v>0</v>
      </c>
    </row>
    <row r="100" spans="1:18" ht="12">
      <c r="A100" s="23">
        <v>5100</v>
      </c>
      <c r="B100" s="23">
        <v>5100</v>
      </c>
      <c r="C100" s="3" t="s">
        <v>31</v>
      </c>
      <c r="D100" s="22">
        <v>81416</v>
      </c>
      <c r="E100" s="22">
        <v>100000</v>
      </c>
      <c r="F100" s="22">
        <f t="shared" si="28"/>
        <v>18584</v>
      </c>
      <c r="G100" s="22">
        <v>84305</v>
      </c>
      <c r="H100" s="22">
        <v>130000</v>
      </c>
      <c r="I100" s="22">
        <f t="shared" si="29"/>
        <v>-45695</v>
      </c>
      <c r="J100" s="22">
        <v>84596</v>
      </c>
      <c r="K100" s="22">
        <v>130000</v>
      </c>
      <c r="L100" s="22">
        <f t="shared" si="30"/>
        <v>-45404</v>
      </c>
      <c r="M100" s="22">
        <v>168483</v>
      </c>
      <c r="N100" s="22">
        <v>305000</v>
      </c>
      <c r="O100" s="22">
        <f t="shared" si="31"/>
        <v>-136517</v>
      </c>
      <c r="P100" s="22">
        <v>305000</v>
      </c>
      <c r="Q100" s="38" t="e">
        <f>M100-#REF!</f>
        <v>#REF!</v>
      </c>
      <c r="R100" s="55">
        <v>214378</v>
      </c>
    </row>
    <row r="101" spans="1:18" ht="12">
      <c r="A101" s="23">
        <v>5180</v>
      </c>
      <c r="B101" s="23">
        <v>5180</v>
      </c>
      <c r="C101" s="3" t="s">
        <v>96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 t="e">
        <f>M101-#REF!</f>
        <v>#REF!</v>
      </c>
      <c r="R101" s="55">
        <v>0</v>
      </c>
    </row>
    <row r="102" spans="1:18" ht="12">
      <c r="A102" s="23">
        <v>5182</v>
      </c>
      <c r="B102" s="23">
        <v>5182</v>
      </c>
      <c r="C102" s="3" t="s">
        <v>97</v>
      </c>
      <c r="D102" s="22">
        <v>0</v>
      </c>
      <c r="E102" s="22">
        <v>0</v>
      </c>
      <c r="F102" s="22">
        <f t="shared" si="28"/>
        <v>0</v>
      </c>
      <c r="G102" s="22">
        <v>0</v>
      </c>
      <c r="H102" s="22">
        <v>0</v>
      </c>
      <c r="I102" s="22">
        <f t="shared" si="29"/>
        <v>0</v>
      </c>
      <c r="J102" s="22">
        <v>0</v>
      </c>
      <c r="K102" s="22">
        <v>0</v>
      </c>
      <c r="L102" s="22">
        <f t="shared" si="30"/>
        <v>0</v>
      </c>
      <c r="M102" s="22">
        <v>0</v>
      </c>
      <c r="N102" s="22">
        <v>0</v>
      </c>
      <c r="O102" s="22">
        <f t="shared" si="31"/>
        <v>0</v>
      </c>
      <c r="P102" s="22">
        <v>0</v>
      </c>
      <c r="Q102" s="38" t="e">
        <f>M102-#REF!</f>
        <v>#REF!</v>
      </c>
      <c r="R102" s="55">
        <v>0</v>
      </c>
    </row>
    <row r="103" spans="1:18" ht="12">
      <c r="A103" s="23">
        <v>5210</v>
      </c>
      <c r="B103" s="23">
        <v>5210</v>
      </c>
      <c r="C103" s="3" t="s">
        <v>98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 t="e">
        <f>M103-#REF!</f>
        <v>#REF!</v>
      </c>
      <c r="R103" s="55">
        <v>0</v>
      </c>
    </row>
    <row r="104" spans="1:18" ht="12">
      <c r="A104" s="23">
        <v>5230</v>
      </c>
      <c r="B104" s="23">
        <v>5230</v>
      </c>
      <c r="C104" s="3" t="s">
        <v>32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</row>
    <row r="105" spans="1:18" ht="12">
      <c r="A105" s="23">
        <v>5231</v>
      </c>
      <c r="B105" s="23">
        <v>5231</v>
      </c>
      <c r="C105" s="3" t="s">
        <v>33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</row>
    <row r="106" spans="1:18" ht="12">
      <c r="A106" s="23">
        <v>5250</v>
      </c>
      <c r="B106" s="23">
        <v>5250</v>
      </c>
      <c r="C106" s="3" t="s">
        <v>99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</row>
    <row r="107" spans="1:18" ht="12">
      <c r="A107" s="23">
        <v>5290</v>
      </c>
      <c r="B107" s="23">
        <v>5290</v>
      </c>
      <c r="C107" s="3" t="s">
        <v>100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</row>
    <row r="108" spans="1:18" ht="12">
      <c r="A108" s="23">
        <v>5330</v>
      </c>
      <c r="B108" s="23">
        <v>5330</v>
      </c>
      <c r="C108" s="3" t="s">
        <v>101</v>
      </c>
      <c r="D108" s="22">
        <v>0</v>
      </c>
      <c r="E108" s="22">
        <v>0</v>
      </c>
      <c r="F108" s="22">
        <f t="shared" si="28"/>
        <v>0</v>
      </c>
      <c r="G108" s="22">
        <v>0</v>
      </c>
      <c r="H108" s="22">
        <v>0</v>
      </c>
      <c r="I108" s="22">
        <f t="shared" si="29"/>
        <v>0</v>
      </c>
      <c r="J108" s="22">
        <v>0</v>
      </c>
      <c r="K108" s="22">
        <v>0</v>
      </c>
      <c r="L108" s="22">
        <f t="shared" si="30"/>
        <v>0</v>
      </c>
      <c r="M108" s="22">
        <v>0</v>
      </c>
      <c r="N108" s="22">
        <v>0</v>
      </c>
      <c r="O108" s="22">
        <f t="shared" si="31"/>
        <v>0</v>
      </c>
      <c r="P108" s="22">
        <v>0</v>
      </c>
      <c r="Q108" s="38" t="e">
        <f>M108-#REF!</f>
        <v>#REF!</v>
      </c>
      <c r="R108" s="55">
        <v>0</v>
      </c>
    </row>
    <row r="109" spans="1:18" ht="12">
      <c r="A109" s="23">
        <v>5400</v>
      </c>
      <c r="B109" s="23">
        <v>5400</v>
      </c>
      <c r="C109" s="3" t="s">
        <v>102</v>
      </c>
      <c r="D109" s="22">
        <v>254.22</v>
      </c>
      <c r="E109" s="22">
        <v>0</v>
      </c>
      <c r="F109" s="22">
        <f t="shared" si="28"/>
        <v>-254.22</v>
      </c>
      <c r="G109" s="22">
        <v>254.22</v>
      </c>
      <c r="H109" s="22">
        <v>0</v>
      </c>
      <c r="I109" s="22">
        <f t="shared" si="29"/>
        <v>254.22</v>
      </c>
      <c r="J109" s="22">
        <v>254.22</v>
      </c>
      <c r="K109" s="22">
        <v>0</v>
      </c>
      <c r="L109" s="22">
        <f t="shared" si="30"/>
        <v>254.22</v>
      </c>
      <c r="M109" s="22">
        <v>254.22</v>
      </c>
      <c r="N109" s="22">
        <v>0</v>
      </c>
      <c r="O109" s="22">
        <f t="shared" si="31"/>
        <v>254.22</v>
      </c>
      <c r="P109" s="22">
        <v>0</v>
      </c>
      <c r="Q109" s="38" t="e">
        <f>M109-#REF!</f>
        <v>#REF!</v>
      </c>
      <c r="R109" s="55">
        <v>0</v>
      </c>
    </row>
    <row r="110" spans="1:18" ht="12">
      <c r="A110" s="23">
        <v>5425</v>
      </c>
      <c r="B110" s="23">
        <v>5425</v>
      </c>
      <c r="C110" s="3" t="s">
        <v>103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 t="e">
        <f>M110-#REF!</f>
        <v>#REF!</v>
      </c>
      <c r="R110" s="55">
        <v>0</v>
      </c>
    </row>
    <row r="111" spans="1:18" ht="12">
      <c r="A111" s="23">
        <v>5800</v>
      </c>
      <c r="B111" s="23">
        <v>5800</v>
      </c>
      <c r="C111" s="3" t="s">
        <v>34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</row>
    <row r="112" spans="1:18" ht="12">
      <c r="A112" s="23">
        <v>5950</v>
      </c>
      <c r="B112" s="23">
        <v>5950</v>
      </c>
      <c r="C112" s="36" t="s">
        <v>104</v>
      </c>
      <c r="D112" s="22">
        <v>0</v>
      </c>
      <c r="E112" s="22">
        <v>10000</v>
      </c>
      <c r="F112" s="22">
        <f t="shared" si="28"/>
        <v>10000</v>
      </c>
      <c r="G112" s="22">
        <v>0</v>
      </c>
      <c r="H112" s="22">
        <v>10000</v>
      </c>
      <c r="I112" s="22">
        <f t="shared" si="29"/>
        <v>-10000</v>
      </c>
      <c r="J112" s="22">
        <v>0</v>
      </c>
      <c r="K112" s="22">
        <v>10000</v>
      </c>
      <c r="L112" s="22">
        <f t="shared" si="30"/>
        <v>-10000</v>
      </c>
      <c r="M112" s="22">
        <v>0</v>
      </c>
      <c r="N112" s="22">
        <v>10000</v>
      </c>
      <c r="O112" s="22">
        <f t="shared" si="31"/>
        <v>-10000</v>
      </c>
      <c r="P112" s="22">
        <v>10000</v>
      </c>
      <c r="Q112" s="38" t="e">
        <f>M112-#REF!</f>
        <v>#REF!</v>
      </c>
      <c r="R112" s="55">
        <v>0</v>
      </c>
    </row>
    <row r="113" spans="1:18" ht="12">
      <c r="A113" s="23">
        <v>5990</v>
      </c>
      <c r="B113" s="23">
        <v>5990</v>
      </c>
      <c r="C113" s="3" t="s">
        <v>105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>G113-H113</f>
        <v>0</v>
      </c>
      <c r="J113" s="22">
        <v>0</v>
      </c>
      <c r="K113" s="22">
        <v>0</v>
      </c>
      <c r="L113" s="22">
        <f>J113-K113</f>
        <v>0</v>
      </c>
      <c r="M113" s="22">
        <v>0</v>
      </c>
      <c r="N113" s="22">
        <v>0</v>
      </c>
      <c r="O113" s="22">
        <f>M113-N113</f>
        <v>0</v>
      </c>
      <c r="P113" s="22">
        <v>0</v>
      </c>
      <c r="Q113" s="38" t="e">
        <f>M113-#REF!</f>
        <v>#REF!</v>
      </c>
      <c r="R113" s="55">
        <v>0</v>
      </c>
    </row>
    <row r="114" spans="1:18" ht="12">
      <c r="A114" s="23">
        <v>7100</v>
      </c>
      <c r="B114" s="23">
        <v>7100</v>
      </c>
      <c r="C114" s="3" t="s">
        <v>127</v>
      </c>
      <c r="D114" s="22">
        <v>0</v>
      </c>
      <c r="E114" s="22">
        <v>0</v>
      </c>
      <c r="F114" s="22">
        <f t="shared" si="28"/>
        <v>0</v>
      </c>
      <c r="G114" s="22">
        <v>0</v>
      </c>
      <c r="H114" s="22">
        <v>0</v>
      </c>
      <c r="I114" s="22">
        <f t="shared" si="29"/>
        <v>0</v>
      </c>
      <c r="J114" s="22">
        <v>0</v>
      </c>
      <c r="K114" s="22">
        <v>0</v>
      </c>
      <c r="L114" s="22">
        <f t="shared" si="30"/>
        <v>0</v>
      </c>
      <c r="M114" s="22">
        <v>0</v>
      </c>
      <c r="N114" s="22">
        <v>0</v>
      </c>
      <c r="O114" s="22">
        <f t="shared" si="31"/>
        <v>0</v>
      </c>
      <c r="P114" s="22">
        <v>0</v>
      </c>
      <c r="Q114" s="38" t="e">
        <f>M114-#REF!</f>
        <v>#REF!</v>
      </c>
      <c r="R114" s="55">
        <v>0</v>
      </c>
    </row>
    <row r="115" spans="1:18" ht="12.75">
      <c r="A115" s="19"/>
      <c r="B115" s="19"/>
      <c r="C115" s="14" t="s">
        <v>8</v>
      </c>
      <c r="D115" s="15">
        <f>SUM(D92:D114)</f>
        <v>81670.22</v>
      </c>
      <c r="E115" s="15">
        <f aca="true" t="shared" si="32" ref="E115:P115">SUM(E92:E114)</f>
        <v>110000</v>
      </c>
      <c r="F115" s="15">
        <f t="shared" si="32"/>
        <v>28329.78</v>
      </c>
      <c r="G115" s="15">
        <f t="shared" si="32"/>
        <v>84559.22</v>
      </c>
      <c r="H115" s="15">
        <f t="shared" si="32"/>
        <v>140000</v>
      </c>
      <c r="I115" s="15">
        <f t="shared" si="32"/>
        <v>-55440.78</v>
      </c>
      <c r="J115" s="15">
        <f t="shared" si="32"/>
        <v>84850.22</v>
      </c>
      <c r="K115" s="15">
        <f t="shared" si="32"/>
        <v>140000</v>
      </c>
      <c r="L115" s="15">
        <f t="shared" si="32"/>
        <v>-55149.78</v>
      </c>
      <c r="M115" s="15">
        <f t="shared" si="32"/>
        <v>168737.22</v>
      </c>
      <c r="N115" s="15">
        <f t="shared" si="32"/>
        <v>315000</v>
      </c>
      <c r="O115" s="15">
        <f t="shared" si="32"/>
        <v>-146262.78</v>
      </c>
      <c r="P115" s="15">
        <f t="shared" si="32"/>
        <v>315000</v>
      </c>
      <c r="Q115" s="39" t="e">
        <f>M115-#REF!</f>
        <v>#REF!</v>
      </c>
      <c r="R115" s="56">
        <f>SUM(R92:R114)</f>
        <v>214378</v>
      </c>
    </row>
    <row r="116" spans="1:18" ht="12">
      <c r="A116" s="23"/>
      <c r="B116" s="23"/>
      <c r="C116" s="3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38"/>
      <c r="R116" s="55"/>
    </row>
    <row r="117" spans="1:18" ht="12">
      <c r="A117" s="23">
        <v>4120</v>
      </c>
      <c r="B117" s="23">
        <v>4120</v>
      </c>
      <c r="C117" s="3" t="s">
        <v>106</v>
      </c>
      <c r="D117" s="22">
        <v>0</v>
      </c>
      <c r="E117" s="22">
        <v>0</v>
      </c>
      <c r="F117" s="22">
        <f aca="true" t="shared" si="33" ref="F117:F154">+E117-D117</f>
        <v>0</v>
      </c>
      <c r="G117" s="22">
        <v>0</v>
      </c>
      <c r="H117" s="22">
        <v>0</v>
      </c>
      <c r="I117" s="22">
        <f aca="true" t="shared" si="34" ref="I117:I154">G117-H117</f>
        <v>0</v>
      </c>
      <c r="J117" s="22">
        <v>0</v>
      </c>
      <c r="K117" s="22">
        <v>0</v>
      </c>
      <c r="L117" s="22">
        <f aca="true" t="shared" si="35" ref="L117:L154">J117-K117</f>
        <v>0</v>
      </c>
      <c r="M117" s="22">
        <v>0</v>
      </c>
      <c r="N117" s="22">
        <v>0</v>
      </c>
      <c r="O117" s="22">
        <f aca="true" t="shared" si="36" ref="O117:O154">M117-N117</f>
        <v>0</v>
      </c>
      <c r="P117" s="22">
        <v>0</v>
      </c>
      <c r="Q117" s="38" t="e">
        <f>M117-#REF!</f>
        <v>#REF!</v>
      </c>
      <c r="R117" s="55">
        <v>0</v>
      </c>
    </row>
    <row r="118" spans="1:18" ht="12">
      <c r="A118" s="23">
        <v>6320</v>
      </c>
      <c r="B118" s="23">
        <v>6320</v>
      </c>
      <c r="C118" s="3" t="s">
        <v>106</v>
      </c>
      <c r="D118" s="22">
        <v>0</v>
      </c>
      <c r="E118" s="22">
        <v>0</v>
      </c>
      <c r="F118" s="22">
        <f t="shared" si="33"/>
        <v>0</v>
      </c>
      <c r="G118" s="22">
        <v>0</v>
      </c>
      <c r="H118" s="22">
        <v>0</v>
      </c>
      <c r="I118" s="22">
        <f>G118-H118</f>
        <v>0</v>
      </c>
      <c r="J118" s="22">
        <v>1458.83</v>
      </c>
      <c r="K118" s="22">
        <v>0</v>
      </c>
      <c r="L118" s="22">
        <f>J118-K118</f>
        <v>1458.83</v>
      </c>
      <c r="M118" s="22">
        <v>1458.83</v>
      </c>
      <c r="N118" s="22">
        <v>0</v>
      </c>
      <c r="O118" s="22">
        <f>M118-N118</f>
        <v>1458.83</v>
      </c>
      <c r="P118" s="22">
        <v>0</v>
      </c>
      <c r="Q118" s="38" t="e">
        <f>M118-#REF!</f>
        <v>#REF!</v>
      </c>
      <c r="R118" s="55">
        <v>0</v>
      </c>
    </row>
    <row r="119" spans="1:18" ht="12">
      <c r="A119" s="23">
        <v>6340</v>
      </c>
      <c r="B119" s="23">
        <v>6340</v>
      </c>
      <c r="C119" s="3" t="s">
        <v>107</v>
      </c>
      <c r="D119" s="22">
        <v>0</v>
      </c>
      <c r="E119" s="22">
        <v>0</v>
      </c>
      <c r="F119" s="22">
        <f t="shared" si="33"/>
        <v>0</v>
      </c>
      <c r="G119" s="22">
        <v>0</v>
      </c>
      <c r="H119" s="22">
        <v>0</v>
      </c>
      <c r="I119" s="22">
        <f t="shared" si="34"/>
        <v>0</v>
      </c>
      <c r="J119" s="22">
        <v>4434.02</v>
      </c>
      <c r="K119" s="22">
        <v>0</v>
      </c>
      <c r="L119" s="22">
        <f t="shared" si="35"/>
        <v>4434.02</v>
      </c>
      <c r="M119" s="22">
        <v>556735.26</v>
      </c>
      <c r="N119" s="22">
        <v>420000</v>
      </c>
      <c r="O119" s="22">
        <f t="shared" si="36"/>
        <v>136735.26</v>
      </c>
      <c r="P119" s="22">
        <v>420000</v>
      </c>
      <c r="Q119" s="38" t="e">
        <f>M119-#REF!</f>
        <v>#REF!</v>
      </c>
      <c r="R119" s="55">
        <v>0</v>
      </c>
    </row>
    <row r="120" spans="1:18" ht="12">
      <c r="A120" s="23">
        <v>6420</v>
      </c>
      <c r="B120" s="23">
        <v>6420</v>
      </c>
      <c r="C120" s="3" t="s">
        <v>108</v>
      </c>
      <c r="D120" s="22">
        <v>0</v>
      </c>
      <c r="E120" s="22">
        <v>0</v>
      </c>
      <c r="F120" s="22">
        <f t="shared" si="33"/>
        <v>0</v>
      </c>
      <c r="G120" s="22">
        <v>0</v>
      </c>
      <c r="H120" s="22">
        <v>0</v>
      </c>
      <c r="I120" s="22">
        <f t="shared" si="34"/>
        <v>0</v>
      </c>
      <c r="J120" s="22">
        <v>0</v>
      </c>
      <c r="K120" s="22">
        <v>0</v>
      </c>
      <c r="L120" s="22">
        <f t="shared" si="35"/>
        <v>0</v>
      </c>
      <c r="M120" s="22">
        <v>0</v>
      </c>
      <c r="N120" s="22">
        <v>0</v>
      </c>
      <c r="O120" s="22">
        <f t="shared" si="36"/>
        <v>0</v>
      </c>
      <c r="P120" s="22">
        <v>0</v>
      </c>
      <c r="Q120" s="38" t="e">
        <f>M120-#REF!</f>
        <v>#REF!</v>
      </c>
      <c r="R120" s="55">
        <v>0</v>
      </c>
    </row>
    <row r="121" spans="1:18" ht="12">
      <c r="A121" s="23">
        <v>6430</v>
      </c>
      <c r="B121" s="23">
        <v>6430</v>
      </c>
      <c r="C121" s="3" t="s">
        <v>165</v>
      </c>
      <c r="D121" s="22">
        <v>0</v>
      </c>
      <c r="E121" s="22">
        <v>0</v>
      </c>
      <c r="F121" s="22">
        <f>+E121-D121</f>
        <v>0</v>
      </c>
      <c r="G121" s="22">
        <v>0</v>
      </c>
      <c r="H121" s="22">
        <v>0</v>
      </c>
      <c r="I121" s="22">
        <f>G121-H121</f>
        <v>0</v>
      </c>
      <c r="J121" s="22">
        <v>0</v>
      </c>
      <c r="K121" s="22">
        <v>0</v>
      </c>
      <c r="L121" s="22">
        <f>J121-K121</f>
        <v>0</v>
      </c>
      <c r="M121" s="22">
        <v>0</v>
      </c>
      <c r="N121" s="22">
        <v>0</v>
      </c>
      <c r="O121" s="22">
        <f>M121-N121</f>
        <v>0</v>
      </c>
      <c r="P121" s="22">
        <v>0</v>
      </c>
      <c r="Q121" s="38" t="e">
        <f>M121-#REF!</f>
        <v>#REF!</v>
      </c>
      <c r="R121" s="55">
        <v>0</v>
      </c>
    </row>
    <row r="122" spans="1:18" ht="12">
      <c r="A122" s="23">
        <v>6500</v>
      </c>
      <c r="B122" s="23">
        <v>6500</v>
      </c>
      <c r="C122" s="3" t="s">
        <v>109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 t="shared" si="34"/>
        <v>0</v>
      </c>
      <c r="J122" s="22">
        <v>0</v>
      </c>
      <c r="K122" s="22">
        <v>0</v>
      </c>
      <c r="L122" s="22">
        <f t="shared" si="35"/>
        <v>0</v>
      </c>
      <c r="M122" s="22">
        <v>32255.27</v>
      </c>
      <c r="N122" s="22">
        <v>0</v>
      </c>
      <c r="O122" s="22">
        <f t="shared" si="36"/>
        <v>32255.27</v>
      </c>
      <c r="P122" s="22">
        <v>0</v>
      </c>
      <c r="Q122" s="38" t="e">
        <f>M122-#REF!</f>
        <v>#REF!</v>
      </c>
      <c r="R122" s="55">
        <v>8000</v>
      </c>
    </row>
    <row r="123" spans="1:18" ht="12">
      <c r="A123" s="23">
        <v>6600</v>
      </c>
      <c r="B123" s="23">
        <v>6600</v>
      </c>
      <c r="C123" s="3" t="s">
        <v>112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0</v>
      </c>
      <c r="O123" s="22">
        <f t="shared" si="36"/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6620</v>
      </c>
      <c r="B124" s="23">
        <v>6620</v>
      </c>
      <c r="C124" s="3" t="s">
        <v>113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 t="shared" si="34"/>
        <v>0</v>
      </c>
      <c r="J124" s="22">
        <v>0</v>
      </c>
      <c r="K124" s="22">
        <v>0</v>
      </c>
      <c r="L124" s="22">
        <f t="shared" si="35"/>
        <v>0</v>
      </c>
      <c r="M124" s="22">
        <v>48974.05</v>
      </c>
      <c r="N124" s="22">
        <v>0</v>
      </c>
      <c r="O124" s="22">
        <f t="shared" si="36"/>
        <v>48974.05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6625</v>
      </c>
      <c r="B125" s="23">
        <v>6625</v>
      </c>
      <c r="C125" s="3" t="s">
        <v>114</v>
      </c>
      <c r="D125" s="22">
        <v>0</v>
      </c>
      <c r="E125" s="22">
        <v>0</v>
      </c>
      <c r="F125" s="22">
        <f t="shared" si="33"/>
        <v>0</v>
      </c>
      <c r="G125" s="22">
        <v>0</v>
      </c>
      <c r="H125" s="22">
        <v>0</v>
      </c>
      <c r="I125" s="22">
        <f t="shared" si="34"/>
        <v>0</v>
      </c>
      <c r="J125" s="22">
        <v>0</v>
      </c>
      <c r="K125" s="22">
        <v>0</v>
      </c>
      <c r="L125" s="22">
        <f t="shared" si="35"/>
        <v>0</v>
      </c>
      <c r="M125" s="22">
        <v>0</v>
      </c>
      <c r="N125" s="22">
        <v>0</v>
      </c>
      <c r="O125" s="22">
        <f t="shared" si="36"/>
        <v>0</v>
      </c>
      <c r="P125" s="22">
        <v>0</v>
      </c>
      <c r="Q125" s="38" t="e">
        <f>M125-#REF!</f>
        <v>#REF!</v>
      </c>
      <c r="R125" s="55">
        <v>0</v>
      </c>
    </row>
    <row r="126" spans="1:18" ht="12">
      <c r="A126" s="23">
        <v>6630</v>
      </c>
      <c r="B126" s="23">
        <v>6630</v>
      </c>
      <c r="C126" s="3" t="s">
        <v>115</v>
      </c>
      <c r="D126" s="22">
        <v>18500.5</v>
      </c>
      <c r="E126" s="22">
        <v>15000</v>
      </c>
      <c r="F126" s="22">
        <f t="shared" si="33"/>
        <v>-3500.5</v>
      </c>
      <c r="G126" s="22">
        <v>18500.5</v>
      </c>
      <c r="H126" s="22">
        <v>15000</v>
      </c>
      <c r="I126" s="22">
        <f t="shared" si="34"/>
        <v>3500.5</v>
      </c>
      <c r="J126" s="22">
        <v>18500.5</v>
      </c>
      <c r="K126" s="22">
        <v>15000</v>
      </c>
      <c r="L126" s="22">
        <f t="shared" si="35"/>
        <v>3500.5</v>
      </c>
      <c r="M126" s="22">
        <v>100714.25</v>
      </c>
      <c r="N126" s="22">
        <v>205000</v>
      </c>
      <c r="O126" s="22">
        <f t="shared" si="36"/>
        <v>-104285.75</v>
      </c>
      <c r="P126" s="22">
        <v>205000</v>
      </c>
      <c r="Q126" s="38" t="e">
        <f>M126-#REF!</f>
        <v>#REF!</v>
      </c>
      <c r="R126" s="55">
        <v>81098.92</v>
      </c>
    </row>
    <row r="127" spans="1:18" ht="12">
      <c r="A127" s="23">
        <v>6700</v>
      </c>
      <c r="B127" s="23">
        <v>6700</v>
      </c>
      <c r="C127" s="3" t="s">
        <v>116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</row>
    <row r="128" spans="1:18" ht="12">
      <c r="A128" s="23">
        <v>6710</v>
      </c>
      <c r="B128" s="23">
        <v>6710</v>
      </c>
      <c r="C128" s="3" t="s">
        <v>117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6790</v>
      </c>
      <c r="B129" s="23">
        <v>6790</v>
      </c>
      <c r="C129" s="3" t="s">
        <v>118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6800</v>
      </c>
      <c r="B130" s="23">
        <v>6800</v>
      </c>
      <c r="C130" s="3" t="s">
        <v>119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6815</v>
      </c>
      <c r="B131" s="23">
        <v>6815</v>
      </c>
      <c r="C131" s="3" t="s">
        <v>120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0</v>
      </c>
      <c r="N131" s="22">
        <v>0</v>
      </c>
      <c r="O131" s="22">
        <f t="shared" si="36"/>
        <v>0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6820</v>
      </c>
      <c r="B132" s="23">
        <v>6820</v>
      </c>
      <c r="C132" s="3" t="s">
        <v>121</v>
      </c>
      <c r="D132" s="22">
        <v>0</v>
      </c>
      <c r="E132" s="22">
        <v>5000</v>
      </c>
      <c r="F132" s="22">
        <f t="shared" si="33"/>
        <v>5000</v>
      </c>
      <c r="G132" s="22">
        <v>0</v>
      </c>
      <c r="H132" s="22">
        <v>5000</v>
      </c>
      <c r="I132" s="22">
        <f t="shared" si="34"/>
        <v>-5000</v>
      </c>
      <c r="J132" s="22">
        <v>0</v>
      </c>
      <c r="K132" s="22">
        <v>5000</v>
      </c>
      <c r="L132" s="22">
        <f t="shared" si="35"/>
        <v>-5000</v>
      </c>
      <c r="M132" s="22">
        <v>6218.75</v>
      </c>
      <c r="N132" s="22">
        <v>5000</v>
      </c>
      <c r="O132" s="22">
        <f t="shared" si="36"/>
        <v>1218.75</v>
      </c>
      <c r="P132" s="22">
        <v>5000</v>
      </c>
      <c r="Q132" s="38" t="e">
        <f>M132-#REF!</f>
        <v>#REF!</v>
      </c>
      <c r="R132" s="55">
        <v>10719.38</v>
      </c>
    </row>
    <row r="133" spans="1:18" ht="12">
      <c r="A133" s="23">
        <v>6860</v>
      </c>
      <c r="B133" s="23">
        <v>6860</v>
      </c>
      <c r="C133" s="3" t="s">
        <v>122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0</v>
      </c>
      <c r="O133" s="22">
        <f t="shared" si="36"/>
        <v>0</v>
      </c>
      <c r="P133" s="22">
        <v>0</v>
      </c>
      <c r="Q133" s="38" t="e">
        <f>M133-#REF!</f>
        <v>#REF!</v>
      </c>
      <c r="R133" s="55">
        <v>0</v>
      </c>
    </row>
    <row r="134" spans="1:18" ht="12">
      <c r="A134" s="23">
        <v>6900</v>
      </c>
      <c r="B134" s="23">
        <v>6900</v>
      </c>
      <c r="C134" s="3" t="s">
        <v>123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0</v>
      </c>
      <c r="O134" s="22">
        <f t="shared" si="36"/>
        <v>0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6920</v>
      </c>
      <c r="B135" s="23">
        <v>6920</v>
      </c>
      <c r="C135" s="3" t="s">
        <v>124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6930</v>
      </c>
      <c r="B136" s="23">
        <v>6930</v>
      </c>
      <c r="C136" s="3" t="s">
        <v>125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6940</v>
      </c>
      <c r="B137" s="23">
        <v>6940</v>
      </c>
      <c r="C137" s="3" t="s">
        <v>126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7140</v>
      </c>
      <c r="B138" s="23">
        <v>7140</v>
      </c>
      <c r="C138" s="3" t="s">
        <v>128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7320</v>
      </c>
      <c r="B139" s="23">
        <v>7320</v>
      </c>
      <c r="C139" s="3" t="s">
        <v>129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7430</v>
      </c>
      <c r="B140" s="23">
        <v>7430</v>
      </c>
      <c r="C140" s="3" t="s">
        <v>131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7500</v>
      </c>
      <c r="B141" s="23">
        <v>7500</v>
      </c>
      <c r="C141" s="3" t="s">
        <v>132</v>
      </c>
      <c r="D141" s="22">
        <v>8680</v>
      </c>
      <c r="E141" s="22">
        <v>3000</v>
      </c>
      <c r="F141" s="22">
        <f t="shared" si="33"/>
        <v>-5680</v>
      </c>
      <c r="G141" s="22">
        <v>8680</v>
      </c>
      <c r="H141" s="22">
        <v>6000</v>
      </c>
      <c r="I141" s="22">
        <f t="shared" si="34"/>
        <v>2680</v>
      </c>
      <c r="J141" s="22">
        <v>14197</v>
      </c>
      <c r="K141" s="22">
        <v>9000</v>
      </c>
      <c r="L141" s="22">
        <f t="shared" si="35"/>
        <v>5197</v>
      </c>
      <c r="M141" s="22">
        <v>10611.75</v>
      </c>
      <c r="N141" s="22">
        <v>12000</v>
      </c>
      <c r="O141" s="22">
        <f t="shared" si="36"/>
        <v>-1388.25</v>
      </c>
      <c r="P141" s="22">
        <v>12000</v>
      </c>
      <c r="Q141" s="38" t="e">
        <f>M141-#REF!</f>
        <v>#REF!</v>
      </c>
      <c r="R141" s="55">
        <v>12823.15</v>
      </c>
    </row>
    <row r="142" spans="1:18" ht="12">
      <c r="A142" s="23">
        <v>7601</v>
      </c>
      <c r="B142" s="23">
        <v>7601</v>
      </c>
      <c r="C142" s="3" t="s">
        <v>133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</row>
    <row r="143" spans="1:18" ht="12">
      <c r="A143" s="23">
        <v>7740</v>
      </c>
      <c r="B143" s="23">
        <v>7740</v>
      </c>
      <c r="C143" s="3" t="s">
        <v>134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7770</v>
      </c>
      <c r="B144" s="23">
        <v>7770</v>
      </c>
      <c r="C144" s="3" t="s">
        <v>135</v>
      </c>
      <c r="D144" s="22">
        <v>79</v>
      </c>
      <c r="E144" s="22">
        <v>500</v>
      </c>
      <c r="F144" s="22">
        <f t="shared" si="33"/>
        <v>421</v>
      </c>
      <c r="G144" s="22">
        <v>119.5</v>
      </c>
      <c r="H144" s="22">
        <v>500</v>
      </c>
      <c r="I144" s="22">
        <f t="shared" si="34"/>
        <v>-380.5</v>
      </c>
      <c r="J144" s="22">
        <v>132.75</v>
      </c>
      <c r="K144" s="22">
        <v>500</v>
      </c>
      <c r="L144" s="22">
        <f t="shared" si="35"/>
        <v>-367.25</v>
      </c>
      <c r="M144" s="22">
        <v>174.25</v>
      </c>
      <c r="N144" s="22">
        <v>500</v>
      </c>
      <c r="O144" s="22">
        <f t="shared" si="36"/>
        <v>-325.75</v>
      </c>
      <c r="P144" s="22">
        <v>500</v>
      </c>
      <c r="Q144" s="38" t="e">
        <f>M144-#REF!</f>
        <v>#REF!</v>
      </c>
      <c r="R144" s="55">
        <v>288.25</v>
      </c>
    </row>
    <row r="145" spans="1:18" ht="12">
      <c r="A145" s="23">
        <v>7780</v>
      </c>
      <c r="B145" s="23">
        <v>7780</v>
      </c>
      <c r="C145" s="3" t="s">
        <v>136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 t="shared" si="34"/>
        <v>0</v>
      </c>
      <c r="J145" s="22">
        <v>0</v>
      </c>
      <c r="K145" s="22">
        <v>0</v>
      </c>
      <c r="L145" s="22">
        <f t="shared" si="35"/>
        <v>0</v>
      </c>
      <c r="M145" s="22">
        <v>0</v>
      </c>
      <c r="N145" s="22">
        <v>0</v>
      </c>
      <c r="O145" s="22">
        <f t="shared" si="36"/>
        <v>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7790</v>
      </c>
      <c r="B146" s="23">
        <v>7790</v>
      </c>
      <c r="C146" s="3" t="s">
        <v>137</v>
      </c>
      <c r="D146" s="22">
        <v>2200</v>
      </c>
      <c r="E146" s="22">
        <v>0</v>
      </c>
      <c r="F146" s="22">
        <f t="shared" si="33"/>
        <v>-2200</v>
      </c>
      <c r="G146" s="22">
        <v>2200</v>
      </c>
      <c r="H146" s="22">
        <v>0</v>
      </c>
      <c r="I146" s="22">
        <f t="shared" si="34"/>
        <v>2200</v>
      </c>
      <c r="J146" s="22">
        <v>2200</v>
      </c>
      <c r="K146" s="22">
        <v>0</v>
      </c>
      <c r="L146" s="22">
        <f t="shared" si="35"/>
        <v>2200</v>
      </c>
      <c r="M146" s="22">
        <v>9754.25</v>
      </c>
      <c r="N146" s="22">
        <v>0</v>
      </c>
      <c r="O146" s="22">
        <f t="shared" si="36"/>
        <v>9754.25</v>
      </c>
      <c r="P146" s="22">
        <v>0</v>
      </c>
      <c r="Q146" s="38" t="e">
        <f>M146-#REF!</f>
        <v>#REF!</v>
      </c>
      <c r="R146" s="55">
        <v>10390</v>
      </c>
    </row>
    <row r="147" spans="1:18" ht="12">
      <c r="A147" s="23">
        <v>7791</v>
      </c>
      <c r="B147" s="23">
        <v>7791</v>
      </c>
      <c r="C147" s="3" t="s">
        <v>153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 aca="true" t="shared" si="37" ref="I147:I152">G147-H147</f>
        <v>0</v>
      </c>
      <c r="J147" s="22">
        <v>0</v>
      </c>
      <c r="K147" s="22">
        <v>0</v>
      </c>
      <c r="L147" s="22">
        <f aca="true" t="shared" si="38" ref="L147:L152">J147-K147</f>
        <v>0</v>
      </c>
      <c r="M147" s="22">
        <v>0</v>
      </c>
      <c r="N147" s="22">
        <v>0</v>
      </c>
      <c r="O147" s="22">
        <f aca="true" t="shared" si="39" ref="O147:O152">M147-N147</f>
        <v>0</v>
      </c>
      <c r="P147" s="22">
        <v>0</v>
      </c>
      <c r="Q147" s="38" t="e">
        <f>M147-#REF!</f>
        <v>#REF!</v>
      </c>
      <c r="R147" s="55">
        <v>0</v>
      </c>
    </row>
    <row r="148" spans="1:18" ht="12">
      <c r="A148" s="23">
        <v>7795</v>
      </c>
      <c r="B148" s="23">
        <v>7795</v>
      </c>
      <c r="C148" s="3" t="s">
        <v>157</v>
      </c>
      <c r="D148" s="22">
        <v>1390.12</v>
      </c>
      <c r="E148" s="22">
        <v>2000</v>
      </c>
      <c r="F148" s="22">
        <f t="shared" si="33"/>
        <v>609.8800000000001</v>
      </c>
      <c r="G148" s="22">
        <v>1404.12</v>
      </c>
      <c r="H148" s="22">
        <v>2000</v>
      </c>
      <c r="I148" s="22">
        <f t="shared" si="37"/>
        <v>-595.8800000000001</v>
      </c>
      <c r="J148" s="22">
        <v>1587.6</v>
      </c>
      <c r="K148" s="22">
        <v>2000</v>
      </c>
      <c r="L148" s="22">
        <f t="shared" si="38"/>
        <v>-412.4000000000001</v>
      </c>
      <c r="M148" s="22">
        <v>7099.16</v>
      </c>
      <c r="N148" s="22">
        <v>2000</v>
      </c>
      <c r="O148" s="22">
        <f t="shared" si="39"/>
        <v>5099.16</v>
      </c>
      <c r="P148" s="22">
        <v>2000</v>
      </c>
      <c r="Q148" s="38" t="e">
        <f>M148-#REF!</f>
        <v>#REF!</v>
      </c>
      <c r="R148" s="55">
        <v>6943.22</v>
      </c>
    </row>
    <row r="149" spans="1:18" ht="12">
      <c r="A149" s="23">
        <v>7796</v>
      </c>
      <c r="B149" s="23">
        <v>7796</v>
      </c>
      <c r="C149" s="3" t="s">
        <v>158</v>
      </c>
      <c r="D149" s="22">
        <v>0</v>
      </c>
      <c r="E149" s="22">
        <v>0</v>
      </c>
      <c r="F149" s="22">
        <f t="shared" si="33"/>
        <v>0</v>
      </c>
      <c r="G149" s="22">
        <v>0</v>
      </c>
      <c r="H149" s="22">
        <v>0</v>
      </c>
      <c r="I149" s="22">
        <f t="shared" si="37"/>
        <v>0</v>
      </c>
      <c r="J149" s="22">
        <v>0</v>
      </c>
      <c r="K149" s="22">
        <v>0</v>
      </c>
      <c r="L149" s="22">
        <f t="shared" si="38"/>
        <v>0</v>
      </c>
      <c r="M149" s="22">
        <v>0</v>
      </c>
      <c r="N149" s="22">
        <v>0</v>
      </c>
      <c r="O149" s="22">
        <f t="shared" si="39"/>
        <v>0</v>
      </c>
      <c r="P149" s="22">
        <v>0</v>
      </c>
      <c r="Q149" s="38"/>
      <c r="R149" s="55">
        <v>0</v>
      </c>
    </row>
    <row r="150" spans="1:18" ht="12">
      <c r="A150" s="23">
        <v>7797</v>
      </c>
      <c r="B150" s="23">
        <v>7797</v>
      </c>
      <c r="C150" s="3" t="s">
        <v>159</v>
      </c>
      <c r="D150" s="22">
        <v>949.08</v>
      </c>
      <c r="E150" s="22">
        <v>3000</v>
      </c>
      <c r="F150" s="22">
        <f t="shared" si="33"/>
        <v>2050.92</v>
      </c>
      <c r="G150" s="22">
        <v>977.57</v>
      </c>
      <c r="H150" s="22">
        <v>3000</v>
      </c>
      <c r="I150" s="22">
        <f t="shared" si="37"/>
        <v>-2022.4299999999998</v>
      </c>
      <c r="J150" s="22">
        <v>1006.06</v>
      </c>
      <c r="K150" s="22">
        <v>3000</v>
      </c>
      <c r="L150" s="22">
        <f t="shared" si="38"/>
        <v>-1993.94</v>
      </c>
      <c r="M150" s="22">
        <v>3787.31</v>
      </c>
      <c r="N150" s="22">
        <v>3000</v>
      </c>
      <c r="O150" s="22">
        <f t="shared" si="39"/>
        <v>787.31</v>
      </c>
      <c r="P150" s="22">
        <v>3000</v>
      </c>
      <c r="Q150" s="38"/>
      <c r="R150" s="55">
        <v>3145.74</v>
      </c>
    </row>
    <row r="151" spans="1:18" ht="12">
      <c r="A151" s="23">
        <v>7798</v>
      </c>
      <c r="B151" s="23">
        <v>7798</v>
      </c>
      <c r="C151" s="3" t="s">
        <v>166</v>
      </c>
      <c r="D151" s="22">
        <v>142.07</v>
      </c>
      <c r="E151" s="22">
        <v>0</v>
      </c>
      <c r="F151" s="22">
        <f>+E151-D151</f>
        <v>-142.07</v>
      </c>
      <c r="G151" s="22">
        <v>142.07</v>
      </c>
      <c r="H151" s="22">
        <v>0</v>
      </c>
      <c r="I151" s="22">
        <f t="shared" si="37"/>
        <v>142.07</v>
      </c>
      <c r="J151" s="22">
        <v>408.93</v>
      </c>
      <c r="K151" s="22">
        <v>0</v>
      </c>
      <c r="L151" s="22">
        <f t="shared" si="38"/>
        <v>408.93</v>
      </c>
      <c r="M151" s="22">
        <v>1044.23</v>
      </c>
      <c r="N151" s="22">
        <v>0</v>
      </c>
      <c r="O151" s="22">
        <f t="shared" si="39"/>
        <v>1044.23</v>
      </c>
      <c r="P151" s="22">
        <v>0</v>
      </c>
      <c r="Q151" s="38"/>
      <c r="R151" s="55">
        <v>1151.19</v>
      </c>
    </row>
    <row r="152" spans="1:18" ht="12">
      <c r="A152" s="23">
        <v>7799</v>
      </c>
      <c r="B152" s="23">
        <v>7799</v>
      </c>
      <c r="C152" s="3" t="s">
        <v>186</v>
      </c>
      <c r="D152" s="22">
        <v>0</v>
      </c>
      <c r="E152" s="22">
        <v>0</v>
      </c>
      <c r="F152" s="22">
        <f>+E152-D152</f>
        <v>0</v>
      </c>
      <c r="G152" s="22">
        <v>0</v>
      </c>
      <c r="H152" s="22">
        <v>0</v>
      </c>
      <c r="I152" s="22">
        <f t="shared" si="37"/>
        <v>0</v>
      </c>
      <c r="J152" s="22">
        <v>0</v>
      </c>
      <c r="K152" s="22">
        <v>0</v>
      </c>
      <c r="L152" s="22">
        <f t="shared" si="38"/>
        <v>0</v>
      </c>
      <c r="M152" s="22">
        <v>1630.25</v>
      </c>
      <c r="N152" s="22">
        <v>0</v>
      </c>
      <c r="O152" s="22">
        <f t="shared" si="39"/>
        <v>1630.25</v>
      </c>
      <c r="P152" s="22">
        <v>0</v>
      </c>
      <c r="Q152" s="38"/>
      <c r="R152" s="55">
        <v>0</v>
      </c>
    </row>
    <row r="153" spans="1:18" ht="12">
      <c r="A153" s="23">
        <v>7830</v>
      </c>
      <c r="B153" s="23">
        <v>7830</v>
      </c>
      <c r="C153" s="3" t="s">
        <v>138</v>
      </c>
      <c r="D153" s="22">
        <v>0</v>
      </c>
      <c r="E153" s="22">
        <v>0</v>
      </c>
      <c r="F153" s="22">
        <f t="shared" si="33"/>
        <v>0</v>
      </c>
      <c r="G153" s="22">
        <v>0</v>
      </c>
      <c r="H153" s="22">
        <v>0</v>
      </c>
      <c r="I153" s="22">
        <f t="shared" si="34"/>
        <v>0</v>
      </c>
      <c r="J153" s="22">
        <v>0</v>
      </c>
      <c r="K153" s="22">
        <v>0</v>
      </c>
      <c r="L153" s="22">
        <f t="shared" si="35"/>
        <v>0</v>
      </c>
      <c r="M153" s="22">
        <v>-45750</v>
      </c>
      <c r="N153" s="22">
        <v>0</v>
      </c>
      <c r="O153" s="22">
        <f t="shared" si="36"/>
        <v>-45750</v>
      </c>
      <c r="P153" s="22">
        <v>0</v>
      </c>
      <c r="Q153" s="38" t="e">
        <f>M153-#REF!</f>
        <v>#REF!</v>
      </c>
      <c r="R153" s="55">
        <v>0</v>
      </c>
    </row>
    <row r="154" spans="1:18" ht="12">
      <c r="A154" s="23">
        <v>7990</v>
      </c>
      <c r="B154" s="23">
        <v>7990</v>
      </c>
      <c r="C154" s="3" t="s">
        <v>139</v>
      </c>
      <c r="D154" s="22">
        <v>0</v>
      </c>
      <c r="E154" s="22">
        <v>0</v>
      </c>
      <c r="F154" s="22">
        <f t="shared" si="33"/>
        <v>0</v>
      </c>
      <c r="G154" s="22">
        <v>0</v>
      </c>
      <c r="H154" s="22">
        <v>0</v>
      </c>
      <c r="I154" s="22">
        <f t="shared" si="34"/>
        <v>0</v>
      </c>
      <c r="J154" s="22">
        <v>0</v>
      </c>
      <c r="K154" s="22">
        <v>0</v>
      </c>
      <c r="L154" s="22">
        <f t="shared" si="35"/>
        <v>0</v>
      </c>
      <c r="M154" s="22">
        <v>0</v>
      </c>
      <c r="N154" s="22">
        <v>0</v>
      </c>
      <c r="O154" s="22">
        <f t="shared" si="36"/>
        <v>0</v>
      </c>
      <c r="P154" s="22">
        <v>0</v>
      </c>
      <c r="Q154" s="38" t="e">
        <f>M154-#REF!</f>
        <v>#REF!</v>
      </c>
      <c r="R154" s="55">
        <v>0</v>
      </c>
    </row>
    <row r="155" spans="1:18" ht="12">
      <c r="A155" s="23"/>
      <c r="B155" s="23"/>
      <c r="C155" s="3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38"/>
      <c r="R155" s="55"/>
    </row>
    <row r="156" spans="1:18" ht="12.75">
      <c r="A156" s="19"/>
      <c r="B156" s="19"/>
      <c r="C156" s="14" t="s">
        <v>9</v>
      </c>
      <c r="D156" s="15">
        <f aca="true" t="shared" si="40" ref="D156:P156">SUM(D117:D155)</f>
        <v>31940.77</v>
      </c>
      <c r="E156" s="15">
        <f t="shared" si="40"/>
        <v>28500</v>
      </c>
      <c r="F156" s="15">
        <f t="shared" si="40"/>
        <v>-3440.77</v>
      </c>
      <c r="G156" s="15">
        <f t="shared" si="40"/>
        <v>32023.76</v>
      </c>
      <c r="H156" s="15">
        <f t="shared" si="40"/>
        <v>31500</v>
      </c>
      <c r="I156" s="15">
        <f t="shared" si="40"/>
        <v>523.76</v>
      </c>
      <c r="J156" s="15">
        <f t="shared" si="40"/>
        <v>43925.689999999995</v>
      </c>
      <c r="K156" s="15">
        <f t="shared" si="40"/>
        <v>34500</v>
      </c>
      <c r="L156" s="15">
        <f t="shared" si="40"/>
        <v>9425.69</v>
      </c>
      <c r="M156" s="15">
        <f t="shared" si="40"/>
        <v>734707.6100000001</v>
      </c>
      <c r="N156" s="15">
        <f t="shared" si="40"/>
        <v>647500</v>
      </c>
      <c r="O156" s="15">
        <f t="shared" si="40"/>
        <v>87207.60999999999</v>
      </c>
      <c r="P156" s="15">
        <f t="shared" si="40"/>
        <v>647500</v>
      </c>
      <c r="Q156" s="39" t="e">
        <f>M156-#REF!</f>
        <v>#REF!</v>
      </c>
      <c r="R156" s="56">
        <f>SUM(R117:R155)</f>
        <v>134559.85</v>
      </c>
    </row>
    <row r="157" spans="1:18" ht="12.75">
      <c r="A157" s="19"/>
      <c r="B157" s="19"/>
      <c r="C157" s="14"/>
      <c r="D157" s="22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38"/>
      <c r="R157" s="56"/>
    </row>
    <row r="158" spans="1:18" ht="12">
      <c r="A158" s="23">
        <v>6000</v>
      </c>
      <c r="B158" s="23">
        <v>6000</v>
      </c>
      <c r="C158" s="3" t="s">
        <v>140</v>
      </c>
      <c r="D158" s="22">
        <v>0</v>
      </c>
      <c r="E158" s="22">
        <v>0</v>
      </c>
      <c r="F158" s="22">
        <f>+E158-D158</f>
        <v>0</v>
      </c>
      <c r="G158" s="22">
        <v>0</v>
      </c>
      <c r="H158" s="22">
        <v>0</v>
      </c>
      <c r="I158" s="22">
        <f>G158-H158</f>
        <v>0</v>
      </c>
      <c r="J158" s="22">
        <v>0</v>
      </c>
      <c r="K158" s="22">
        <v>0</v>
      </c>
      <c r="L158" s="22">
        <f>J158-K158</f>
        <v>0</v>
      </c>
      <c r="M158" s="22">
        <v>0</v>
      </c>
      <c r="N158" s="22">
        <v>0</v>
      </c>
      <c r="O158" s="22">
        <f>M158-N158</f>
        <v>0</v>
      </c>
      <c r="P158" s="22">
        <v>0</v>
      </c>
      <c r="Q158" s="38" t="e">
        <f>M158-#REF!</f>
        <v>#REF!</v>
      </c>
      <c r="R158" s="55">
        <v>0</v>
      </c>
    </row>
    <row r="159" spans="1:18" ht="12">
      <c r="A159" s="23">
        <v>6010</v>
      </c>
      <c r="B159" s="23">
        <v>6010</v>
      </c>
      <c r="C159" s="3" t="s">
        <v>141</v>
      </c>
      <c r="D159" s="22">
        <v>0</v>
      </c>
      <c r="E159" s="22">
        <v>6000</v>
      </c>
      <c r="F159" s="22">
        <f>+E159-D159</f>
        <v>6000</v>
      </c>
      <c r="G159" s="22">
        <v>0</v>
      </c>
      <c r="H159" s="22">
        <v>12000</v>
      </c>
      <c r="I159" s="22">
        <f>G159-H159</f>
        <v>-12000</v>
      </c>
      <c r="J159" s="22">
        <v>6600</v>
      </c>
      <c r="K159" s="22">
        <v>18000</v>
      </c>
      <c r="L159" s="22">
        <f>J159-K159</f>
        <v>-11400</v>
      </c>
      <c r="M159" s="22">
        <v>11532.3</v>
      </c>
      <c r="N159" s="22">
        <v>24000</v>
      </c>
      <c r="O159" s="22">
        <f>M159-N159</f>
        <v>-12467.7</v>
      </c>
      <c r="P159" s="22">
        <v>24000</v>
      </c>
      <c r="Q159" s="38" t="e">
        <f>M159-#REF!</f>
        <v>#REF!</v>
      </c>
      <c r="R159" s="55">
        <v>9417</v>
      </c>
    </row>
    <row r="160" spans="1:18" ht="12.75">
      <c r="A160" s="19"/>
      <c r="B160" s="19"/>
      <c r="C160" s="14" t="s">
        <v>16</v>
      </c>
      <c r="D160" s="15">
        <f>SUM(D158:D159)</f>
        <v>0</v>
      </c>
      <c r="E160" s="15">
        <f aca="true" t="shared" si="41" ref="E160:P160">SUM(E158:E159)</f>
        <v>6000</v>
      </c>
      <c r="F160" s="15">
        <f t="shared" si="41"/>
        <v>6000</v>
      </c>
      <c r="G160" s="15">
        <f t="shared" si="41"/>
        <v>0</v>
      </c>
      <c r="H160" s="15">
        <f t="shared" si="41"/>
        <v>12000</v>
      </c>
      <c r="I160" s="15">
        <f t="shared" si="41"/>
        <v>-12000</v>
      </c>
      <c r="J160" s="15">
        <f t="shared" si="41"/>
        <v>6600</v>
      </c>
      <c r="K160" s="15">
        <f t="shared" si="41"/>
        <v>18000</v>
      </c>
      <c r="L160" s="15">
        <f t="shared" si="41"/>
        <v>-11400</v>
      </c>
      <c r="M160" s="15">
        <f t="shared" si="41"/>
        <v>11532.3</v>
      </c>
      <c r="N160" s="15">
        <f t="shared" si="41"/>
        <v>24000</v>
      </c>
      <c r="O160" s="15">
        <f t="shared" si="41"/>
        <v>-12467.7</v>
      </c>
      <c r="P160" s="15">
        <f t="shared" si="41"/>
        <v>24000</v>
      </c>
      <c r="Q160" s="38" t="e">
        <f>M160-#REF!</f>
        <v>#REF!</v>
      </c>
      <c r="R160" s="56">
        <f>SUM(R158:R159)</f>
        <v>9417</v>
      </c>
    </row>
    <row r="161" spans="1:18" ht="12">
      <c r="A161" s="23"/>
      <c r="B161" s="23"/>
      <c r="C161" s="3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38"/>
      <c r="R161" s="55"/>
    </row>
    <row r="162" spans="1:18" ht="13.5" customHeight="1">
      <c r="A162" s="19"/>
      <c r="B162" s="19"/>
      <c r="C162" s="14" t="s">
        <v>5</v>
      </c>
      <c r="D162" s="15">
        <f>D66-D90-D115-D156-D160</f>
        <v>42308.8</v>
      </c>
      <c r="E162" s="15">
        <f>E66-E90-E115-E156-E160</f>
        <v>-148500</v>
      </c>
      <c r="F162" s="15">
        <f>F66+F90+F115+F156+F160</f>
        <v>190808.80000000002</v>
      </c>
      <c r="G162" s="15">
        <f aca="true" t="shared" si="42" ref="G162:P162">G66-G90-G115-G156-G160</f>
        <v>26975.51000000005</v>
      </c>
      <c r="H162" s="15">
        <f t="shared" si="42"/>
        <v>-322500</v>
      </c>
      <c r="I162" s="15">
        <f t="shared" si="42"/>
        <v>349475.51</v>
      </c>
      <c r="J162" s="15">
        <f t="shared" si="42"/>
        <v>321502.58</v>
      </c>
      <c r="K162" s="15">
        <f t="shared" si="42"/>
        <v>660500</v>
      </c>
      <c r="L162" s="15">
        <f t="shared" si="42"/>
        <v>-338997.42</v>
      </c>
      <c r="M162" s="15">
        <f t="shared" si="42"/>
        <v>60226.06999999999</v>
      </c>
      <c r="N162" s="15">
        <f t="shared" si="42"/>
        <v>50500</v>
      </c>
      <c r="O162" s="15">
        <f t="shared" si="42"/>
        <v>9726.069999999996</v>
      </c>
      <c r="P162" s="15">
        <f t="shared" si="42"/>
        <v>50500</v>
      </c>
      <c r="Q162" s="39" t="e">
        <f>M162-#REF!</f>
        <v>#REF!</v>
      </c>
      <c r="R162" s="56">
        <f>R66-R90-R115-R156-R160</f>
        <v>141589.11999999997</v>
      </c>
    </row>
    <row r="163" spans="1:18" ht="13.5" customHeight="1">
      <c r="A163" s="23"/>
      <c r="B163" s="23"/>
      <c r="C163" s="3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38"/>
      <c r="R163" s="55"/>
    </row>
    <row r="164" spans="1:18" ht="13.5" customHeight="1">
      <c r="A164" s="23">
        <v>8050</v>
      </c>
      <c r="B164" s="23">
        <v>8050</v>
      </c>
      <c r="C164" s="3" t="s">
        <v>11</v>
      </c>
      <c r="D164" s="22">
        <v>0</v>
      </c>
      <c r="E164" s="22">
        <v>0</v>
      </c>
      <c r="F164" s="22">
        <f>+E164-D164</f>
        <v>0</v>
      </c>
      <c r="G164" s="22">
        <v>0</v>
      </c>
      <c r="H164" s="22">
        <v>0</v>
      </c>
      <c r="I164" s="22">
        <f>G164-H164</f>
        <v>0</v>
      </c>
      <c r="J164" s="22">
        <v>0</v>
      </c>
      <c r="K164" s="22">
        <v>0</v>
      </c>
      <c r="L164" s="22">
        <f>J164-K164</f>
        <v>0</v>
      </c>
      <c r="M164" s="22">
        <v>0</v>
      </c>
      <c r="N164" s="22">
        <v>0</v>
      </c>
      <c r="O164" s="22">
        <f>M164-N164</f>
        <v>0</v>
      </c>
      <c r="P164" s="22">
        <v>0</v>
      </c>
      <c r="Q164" s="38" t="e">
        <f>M164-#REF!</f>
        <v>#REF!</v>
      </c>
      <c r="R164" s="55">
        <v>0</v>
      </c>
    </row>
    <row r="165" spans="1:18" ht="13.5" customHeight="1">
      <c r="A165" s="23">
        <v>8070</v>
      </c>
      <c r="B165" s="23">
        <v>8070</v>
      </c>
      <c r="C165" s="3" t="s">
        <v>35</v>
      </c>
      <c r="D165" s="22">
        <v>0</v>
      </c>
      <c r="E165" s="22">
        <v>0</v>
      </c>
      <c r="F165" s="22">
        <f>+E165-D165</f>
        <v>0</v>
      </c>
      <c r="G165" s="22">
        <v>0</v>
      </c>
      <c r="H165" s="22">
        <v>0</v>
      </c>
      <c r="I165" s="22">
        <f>G165-H165</f>
        <v>0</v>
      </c>
      <c r="J165" s="22">
        <v>0</v>
      </c>
      <c r="K165" s="22">
        <v>0</v>
      </c>
      <c r="L165" s="22">
        <f>J165-K165</f>
        <v>0</v>
      </c>
      <c r="M165" s="22">
        <v>0</v>
      </c>
      <c r="N165" s="22">
        <v>0</v>
      </c>
      <c r="O165" s="22">
        <f>M165-N165</f>
        <v>0</v>
      </c>
      <c r="P165" s="22">
        <v>0</v>
      </c>
      <c r="Q165" s="38" t="e">
        <f>M165-#REF!</f>
        <v>#REF!</v>
      </c>
      <c r="R165" s="55">
        <v>0</v>
      </c>
    </row>
    <row r="166" spans="1:18" ht="13.5" customHeight="1">
      <c r="A166" s="23">
        <v>8150</v>
      </c>
      <c r="B166" s="23">
        <v>8150</v>
      </c>
      <c r="C166" s="3" t="s">
        <v>142</v>
      </c>
      <c r="D166" s="22">
        <v>0</v>
      </c>
      <c r="E166" s="22">
        <v>0</v>
      </c>
      <c r="F166" s="22">
        <f>+E166-D166</f>
        <v>0</v>
      </c>
      <c r="G166" s="22">
        <v>0</v>
      </c>
      <c r="H166" s="22">
        <v>0</v>
      </c>
      <c r="I166" s="22">
        <f>G166-H166</f>
        <v>0</v>
      </c>
      <c r="J166" s="22">
        <v>0</v>
      </c>
      <c r="K166" s="22">
        <v>0</v>
      </c>
      <c r="L166" s="22">
        <f>J166-K166</f>
        <v>0</v>
      </c>
      <c r="M166" s="22">
        <v>0</v>
      </c>
      <c r="N166" s="22">
        <v>0</v>
      </c>
      <c r="O166" s="22">
        <f>M166-N166</f>
        <v>0</v>
      </c>
      <c r="P166" s="22">
        <v>0</v>
      </c>
      <c r="Q166" s="38" t="e">
        <f>M166-#REF!</f>
        <v>#REF!</v>
      </c>
      <c r="R166" s="55">
        <v>0</v>
      </c>
    </row>
    <row r="167" spans="1:18" ht="13.5" customHeight="1">
      <c r="A167" s="19"/>
      <c r="B167" s="19"/>
      <c r="C167" s="14" t="s">
        <v>24</v>
      </c>
      <c r="D167" s="15">
        <f>SUM(D164:D166)</f>
        <v>0</v>
      </c>
      <c r="E167" s="15">
        <f aca="true" t="shared" si="43" ref="E167:P167">SUM(E164:E166)</f>
        <v>0</v>
      </c>
      <c r="F167" s="15">
        <f t="shared" si="43"/>
        <v>0</v>
      </c>
      <c r="G167" s="15">
        <f t="shared" si="43"/>
        <v>0</v>
      </c>
      <c r="H167" s="15">
        <f t="shared" si="43"/>
        <v>0</v>
      </c>
      <c r="I167" s="15">
        <f t="shared" si="43"/>
        <v>0</v>
      </c>
      <c r="J167" s="15">
        <f t="shared" si="43"/>
        <v>0</v>
      </c>
      <c r="K167" s="15">
        <f t="shared" si="43"/>
        <v>0</v>
      </c>
      <c r="L167" s="15">
        <f t="shared" si="43"/>
        <v>0</v>
      </c>
      <c r="M167" s="15">
        <f t="shared" si="43"/>
        <v>0</v>
      </c>
      <c r="N167" s="15">
        <f t="shared" si="43"/>
        <v>0</v>
      </c>
      <c r="O167" s="15">
        <f t="shared" si="43"/>
        <v>0</v>
      </c>
      <c r="P167" s="15">
        <f t="shared" si="43"/>
        <v>0</v>
      </c>
      <c r="Q167" s="38" t="e">
        <f>M167-#REF!</f>
        <v>#REF!</v>
      </c>
      <c r="R167" s="56">
        <f>SUM(R164:R166)</f>
        <v>0</v>
      </c>
    </row>
    <row r="168" spans="1:18" ht="12">
      <c r="A168" s="23"/>
      <c r="B168" s="23"/>
      <c r="C168" s="3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38"/>
      <c r="R168" s="55"/>
    </row>
    <row r="169" spans="1:18" ht="12.75">
      <c r="A169" s="19"/>
      <c r="B169" s="19"/>
      <c r="C169" s="16" t="s">
        <v>14</v>
      </c>
      <c r="D169" s="17">
        <f>D162-D167</f>
        <v>42308.8</v>
      </c>
      <c r="E169" s="17">
        <f aca="true" t="shared" si="44" ref="E169:P169">E162-E167</f>
        <v>-148500</v>
      </c>
      <c r="F169" s="17">
        <f>F162+F167</f>
        <v>190808.80000000002</v>
      </c>
      <c r="G169" s="17">
        <f t="shared" si="44"/>
        <v>26975.51000000005</v>
      </c>
      <c r="H169" s="17">
        <f t="shared" si="44"/>
        <v>-322500</v>
      </c>
      <c r="I169" s="17">
        <f t="shared" si="44"/>
        <v>349475.51</v>
      </c>
      <c r="J169" s="17">
        <f t="shared" si="44"/>
        <v>321502.58</v>
      </c>
      <c r="K169" s="17">
        <f t="shared" si="44"/>
        <v>660500</v>
      </c>
      <c r="L169" s="17">
        <f t="shared" si="44"/>
        <v>-338997.42</v>
      </c>
      <c r="M169" s="17">
        <f t="shared" si="44"/>
        <v>60226.06999999999</v>
      </c>
      <c r="N169" s="17">
        <f t="shared" si="44"/>
        <v>50500</v>
      </c>
      <c r="O169" s="17">
        <f t="shared" si="44"/>
        <v>9726.069999999996</v>
      </c>
      <c r="P169" s="17">
        <f t="shared" si="44"/>
        <v>50500</v>
      </c>
      <c r="Q169" s="40" t="e">
        <f>M169-#REF!</f>
        <v>#REF!</v>
      </c>
      <c r="R169" s="58">
        <f>R162-R167</f>
        <v>141589.11999999997</v>
      </c>
    </row>
    <row r="170" spans="5:18" ht="15.75" customHeight="1"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116</v>
      </c>
      <c r="C1" s="1" t="s">
        <v>149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>+D31-D165</f>
        <v>0</v>
      </c>
      <c r="E3" s="51">
        <f aca="true" t="shared" si="0" ref="E3:P3">+E31-E165</f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0</v>
      </c>
      <c r="N3" s="51">
        <f t="shared" si="0"/>
        <v>0</v>
      </c>
      <c r="O3" s="51">
        <f t="shared" si="0"/>
        <v>0</v>
      </c>
      <c r="P3" s="51">
        <f t="shared" si="0"/>
        <v>0</v>
      </c>
      <c r="R3" s="51">
        <f>+R31-R165</f>
        <v>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202201</v>
      </c>
      <c r="E5" s="43">
        <f>Totalt!E5</f>
        <v>202201</v>
      </c>
      <c r="F5" s="43">
        <f>Totalt!F5</f>
        <v>0</v>
      </c>
      <c r="G5" s="43">
        <f>Totalt!G5</f>
        <v>202201</v>
      </c>
      <c r="H5" s="43">
        <f>+Totalt!H5</f>
        <v>202201</v>
      </c>
      <c r="I5" s="43">
        <f>Totalt!I5</f>
        <v>0</v>
      </c>
      <c r="J5" s="43">
        <f>Totalt!J5</f>
        <v>202201</v>
      </c>
      <c r="K5" s="43">
        <f>Totalt!K5</f>
        <v>202201</v>
      </c>
      <c r="L5" s="43">
        <f>Totalt!L5</f>
        <v>0</v>
      </c>
      <c r="M5" s="43">
        <f>Totalt!M5</f>
        <v>202201</v>
      </c>
      <c r="N5" s="43">
        <f>Totalt!N5</f>
        <v>202201</v>
      </c>
      <c r="O5" s="43">
        <f>Totalt!O5</f>
        <v>0</v>
      </c>
      <c r="P5" s="43">
        <f>Totalt!P5</f>
        <v>202201</v>
      </c>
      <c r="Q5" s="42"/>
      <c r="R5" s="43">
        <f>+Totalt!R5</f>
        <v>202101</v>
      </c>
    </row>
    <row r="6" spans="1:18" s="44" customFormat="1" ht="11.25">
      <c r="A6" s="42"/>
      <c r="B6" s="42"/>
      <c r="C6" s="43"/>
      <c r="D6" s="43">
        <f>'HS'!D6</f>
        <v>202203</v>
      </c>
      <c r="E6" s="43">
        <f>'HS'!E6</f>
        <v>202203</v>
      </c>
      <c r="F6" s="43">
        <f>'HS'!F6</f>
        <v>0</v>
      </c>
      <c r="G6" s="43">
        <f>'HS'!G6</f>
        <v>202206</v>
      </c>
      <c r="H6" s="43">
        <f>'HS'!H6</f>
        <v>202206</v>
      </c>
      <c r="I6" s="43">
        <f>'HS'!I6</f>
        <v>0</v>
      </c>
      <c r="J6" s="43">
        <f>'HS'!J6</f>
        <v>202209</v>
      </c>
      <c r="K6" s="43">
        <f>'HS'!K6</f>
        <v>202209</v>
      </c>
      <c r="L6" s="43">
        <f>'HS'!L6</f>
        <v>0</v>
      </c>
      <c r="M6" s="43">
        <f>'HS'!M6</f>
        <v>202212</v>
      </c>
      <c r="N6" s="43">
        <f>'HS'!N6</f>
        <v>202212</v>
      </c>
      <c r="O6" s="43">
        <f>'HS'!O6</f>
        <v>0</v>
      </c>
      <c r="P6" s="43">
        <f>'HS'!P6</f>
        <v>202212</v>
      </c>
      <c r="Q6" s="42"/>
      <c r="R6" s="43">
        <f>+Totalt!R6</f>
        <v>202112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f>+'HS'!P8</f>
        <v>2022</v>
      </c>
      <c r="Q8" s="11" t="s">
        <v>61</v>
      </c>
      <c r="R8" s="53">
        <f>+'HS'!R8</f>
        <v>2021</v>
      </c>
    </row>
    <row r="9" spans="1:18" ht="12">
      <c r="A9" s="2">
        <v>321</v>
      </c>
      <c r="B9" s="2">
        <v>321</v>
      </c>
      <c r="C9" s="3" t="s">
        <v>37</v>
      </c>
      <c r="D9" s="21">
        <v>5600</v>
      </c>
      <c r="E9" s="21">
        <v>4800</v>
      </c>
      <c r="F9" s="21">
        <f aca="true" t="shared" si="1" ref="F9:F15">D9-E9</f>
        <v>800</v>
      </c>
      <c r="G9" s="21">
        <v>4200</v>
      </c>
      <c r="H9" s="21">
        <v>4800</v>
      </c>
      <c r="I9" s="21">
        <f aca="true" t="shared" si="2" ref="I9:I15">G9-H9</f>
        <v>-600</v>
      </c>
      <c r="J9" s="21">
        <v>4200</v>
      </c>
      <c r="K9" s="21">
        <v>4800</v>
      </c>
      <c r="L9" s="21">
        <f aca="true" t="shared" si="3" ref="L9:L15">J9-K9</f>
        <v>-600</v>
      </c>
      <c r="M9" s="21">
        <v>4200</v>
      </c>
      <c r="N9" s="21">
        <v>4800</v>
      </c>
      <c r="O9" s="21">
        <f aca="true" t="shared" si="4" ref="O9:O15">M9-N9</f>
        <v>-600</v>
      </c>
      <c r="P9" s="21">
        <v>4800</v>
      </c>
      <c r="Q9" s="37" t="e">
        <f>M9-#REF!</f>
        <v>#REF!</v>
      </c>
      <c r="R9" s="54">
        <v>7640</v>
      </c>
    </row>
    <row r="10" spans="1:18" ht="12">
      <c r="A10" s="2">
        <v>322</v>
      </c>
      <c r="B10" s="2">
        <v>322</v>
      </c>
      <c r="C10" s="3" t="s">
        <v>38</v>
      </c>
      <c r="D10" s="22">
        <v>0</v>
      </c>
      <c r="E10" s="22">
        <v>0</v>
      </c>
      <c r="F10" s="22">
        <f t="shared" si="1"/>
        <v>0</v>
      </c>
      <c r="G10" s="22">
        <v>0</v>
      </c>
      <c r="H10" s="22">
        <v>0</v>
      </c>
      <c r="I10" s="22">
        <f t="shared" si="2"/>
        <v>0</v>
      </c>
      <c r="J10" s="22">
        <v>0</v>
      </c>
      <c r="K10" s="22">
        <v>0</v>
      </c>
      <c r="L10" s="22">
        <f t="shared" si="3"/>
        <v>0</v>
      </c>
      <c r="M10" s="22">
        <v>0</v>
      </c>
      <c r="N10" s="22">
        <v>0</v>
      </c>
      <c r="O10" s="22">
        <f t="shared" si="4"/>
        <v>0</v>
      </c>
      <c r="P10" s="22">
        <v>0</v>
      </c>
      <c r="Q10" s="38" t="e">
        <f>M10-#REF!</f>
        <v>#REF!</v>
      </c>
      <c r="R10" s="55">
        <v>0</v>
      </c>
    </row>
    <row r="11" spans="1:18" ht="12">
      <c r="A11" s="2">
        <v>323</v>
      </c>
      <c r="B11" s="2">
        <v>323</v>
      </c>
      <c r="C11" s="3" t="s">
        <v>39</v>
      </c>
      <c r="D11" s="22">
        <v>0</v>
      </c>
      <c r="E11" s="22">
        <v>400</v>
      </c>
      <c r="F11" s="22">
        <f t="shared" si="1"/>
        <v>-400</v>
      </c>
      <c r="G11" s="22">
        <v>0</v>
      </c>
      <c r="H11" s="22">
        <v>400</v>
      </c>
      <c r="I11" s="22">
        <f t="shared" si="2"/>
        <v>-400</v>
      </c>
      <c r="J11" s="22">
        <v>0</v>
      </c>
      <c r="K11" s="22">
        <v>400</v>
      </c>
      <c r="L11" s="22">
        <f t="shared" si="3"/>
        <v>-400</v>
      </c>
      <c r="M11" s="22">
        <v>0</v>
      </c>
      <c r="N11" s="22">
        <v>400</v>
      </c>
      <c r="O11" s="22">
        <f t="shared" si="4"/>
        <v>-400</v>
      </c>
      <c r="P11" s="22">
        <v>400</v>
      </c>
      <c r="Q11" s="38" t="e">
        <f>M11-#REF!</f>
        <v>#REF!</v>
      </c>
      <c r="R11" s="55">
        <v>0</v>
      </c>
    </row>
    <row r="12" spans="1:18" ht="12">
      <c r="A12" s="2">
        <v>324</v>
      </c>
      <c r="B12" s="2">
        <v>324</v>
      </c>
      <c r="C12" s="3" t="s">
        <v>40</v>
      </c>
      <c r="D12" s="22">
        <v>0</v>
      </c>
      <c r="E12" s="22">
        <v>0</v>
      </c>
      <c r="F12" s="22">
        <f t="shared" si="1"/>
        <v>0</v>
      </c>
      <c r="G12" s="22">
        <v>0</v>
      </c>
      <c r="H12" s="22">
        <v>0</v>
      </c>
      <c r="I12" s="22">
        <f t="shared" si="2"/>
        <v>0</v>
      </c>
      <c r="J12" s="22">
        <v>0</v>
      </c>
      <c r="K12" s="22">
        <v>0</v>
      </c>
      <c r="L12" s="22">
        <f t="shared" si="3"/>
        <v>0</v>
      </c>
      <c r="M12" s="22">
        <v>0</v>
      </c>
      <c r="N12" s="22">
        <v>0</v>
      </c>
      <c r="O12" s="22">
        <f t="shared" si="4"/>
        <v>0</v>
      </c>
      <c r="P12" s="22">
        <v>0</v>
      </c>
      <c r="Q12" s="38" t="e">
        <f>M12-#REF!</f>
        <v>#REF!</v>
      </c>
      <c r="R12" s="55">
        <v>0</v>
      </c>
    </row>
    <row r="13" spans="1:18" ht="12">
      <c r="A13" s="2">
        <v>325</v>
      </c>
      <c r="B13" s="2">
        <v>325</v>
      </c>
      <c r="C13" s="3" t="s">
        <v>41</v>
      </c>
      <c r="D13" s="22">
        <v>40388.02</v>
      </c>
      <c r="E13" s="22">
        <v>22000</v>
      </c>
      <c r="F13" s="22">
        <f t="shared" si="1"/>
        <v>18388.019999999997</v>
      </c>
      <c r="G13" s="22">
        <v>72191.45</v>
      </c>
      <c r="H13" s="22">
        <v>28000</v>
      </c>
      <c r="I13" s="22">
        <f t="shared" si="2"/>
        <v>44191.45</v>
      </c>
      <c r="J13" s="22">
        <v>134183.47</v>
      </c>
      <c r="K13" s="22">
        <v>34000</v>
      </c>
      <c r="L13" s="22">
        <f t="shared" si="3"/>
        <v>100183.47</v>
      </c>
      <c r="M13" s="22">
        <v>164023.87</v>
      </c>
      <c r="N13" s="22">
        <v>40000</v>
      </c>
      <c r="O13" s="22">
        <f t="shared" si="4"/>
        <v>124023.87</v>
      </c>
      <c r="P13" s="22">
        <v>40000</v>
      </c>
      <c r="Q13" s="38" t="e">
        <f>M13-#REF!</f>
        <v>#REF!</v>
      </c>
      <c r="R13" s="55">
        <v>65689.16</v>
      </c>
    </row>
    <row r="14" spans="1:18" ht="12">
      <c r="A14" s="2">
        <v>326</v>
      </c>
      <c r="B14" s="2">
        <v>326</v>
      </c>
      <c r="C14" s="3" t="s">
        <v>1</v>
      </c>
      <c r="D14" s="22">
        <v>2250</v>
      </c>
      <c r="E14" s="22">
        <v>400</v>
      </c>
      <c r="F14" s="22">
        <f t="shared" si="1"/>
        <v>1850</v>
      </c>
      <c r="G14" s="22">
        <v>5250</v>
      </c>
      <c r="H14" s="22">
        <v>400</v>
      </c>
      <c r="I14" s="22">
        <f t="shared" si="2"/>
        <v>4850</v>
      </c>
      <c r="J14" s="22">
        <v>5250</v>
      </c>
      <c r="K14" s="22">
        <v>400</v>
      </c>
      <c r="L14" s="22">
        <f t="shared" si="3"/>
        <v>4850</v>
      </c>
      <c r="M14" s="22">
        <v>5250</v>
      </c>
      <c r="N14" s="22">
        <v>400</v>
      </c>
      <c r="O14" s="22">
        <f t="shared" si="4"/>
        <v>4850</v>
      </c>
      <c r="P14" s="22">
        <v>400</v>
      </c>
      <c r="Q14" s="38" t="e">
        <f>M14-#REF!</f>
        <v>#REF!</v>
      </c>
      <c r="R14" s="55">
        <v>500</v>
      </c>
    </row>
    <row r="15" spans="1:18" ht="12.75">
      <c r="A15" s="12"/>
      <c r="B15" s="13"/>
      <c r="C15" s="14" t="s">
        <v>156</v>
      </c>
      <c r="D15" s="15">
        <f>SUM(D9:D14)</f>
        <v>48238.02</v>
      </c>
      <c r="E15" s="15">
        <f>SUM(E9:E14)</f>
        <v>27600</v>
      </c>
      <c r="F15" s="15">
        <f t="shared" si="1"/>
        <v>20638.019999999997</v>
      </c>
      <c r="G15" s="15">
        <f>SUM(G9:G14)</f>
        <v>81641.45</v>
      </c>
      <c r="H15" s="15">
        <f>SUM(H9:H14)</f>
        <v>33600</v>
      </c>
      <c r="I15" s="15">
        <f t="shared" si="2"/>
        <v>48041.45</v>
      </c>
      <c r="J15" s="15">
        <f>SUM(J9:J14)</f>
        <v>143633.47</v>
      </c>
      <c r="K15" s="15">
        <f>SUM(K9:K14)</f>
        <v>39600</v>
      </c>
      <c r="L15" s="15">
        <f t="shared" si="3"/>
        <v>104033.47</v>
      </c>
      <c r="M15" s="15">
        <f>SUM(M9:M14)</f>
        <v>173473.87</v>
      </c>
      <c r="N15" s="15">
        <f>SUM(N9:N14)</f>
        <v>45600</v>
      </c>
      <c r="O15" s="15">
        <f t="shared" si="4"/>
        <v>127873.87</v>
      </c>
      <c r="P15" s="15">
        <f>SUM(P9:P14)</f>
        <v>45600</v>
      </c>
      <c r="Q15" s="39" t="e">
        <f>M15-#REF!</f>
        <v>#REF!</v>
      </c>
      <c r="R15" s="56">
        <f>SUM(R9:R14)</f>
        <v>73829.16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800</v>
      </c>
      <c r="E17" s="22">
        <v>8000</v>
      </c>
      <c r="F17" s="22">
        <f>+E17-D17</f>
        <v>7200</v>
      </c>
      <c r="G17" s="22">
        <v>800</v>
      </c>
      <c r="H17" s="22">
        <v>19000</v>
      </c>
      <c r="I17" s="22">
        <f aca="true" t="shared" si="5" ref="I17:I24">G17-H17</f>
        <v>-18200</v>
      </c>
      <c r="J17" s="22">
        <v>800</v>
      </c>
      <c r="K17" s="22">
        <v>27000</v>
      </c>
      <c r="L17" s="22">
        <f aca="true" t="shared" si="6" ref="L17:L24">J17-K17</f>
        <v>-26200</v>
      </c>
      <c r="M17" s="22">
        <v>1200</v>
      </c>
      <c r="N17" s="22">
        <v>35000</v>
      </c>
      <c r="O17" s="22">
        <f aca="true" t="shared" si="7" ref="O17:O24">M17-N17</f>
        <v>-33800</v>
      </c>
      <c r="P17" s="22">
        <v>35000</v>
      </c>
      <c r="Q17" s="38" t="e">
        <f>M17-#REF!</f>
        <v>#REF!</v>
      </c>
      <c r="R17" s="55">
        <v>400</v>
      </c>
    </row>
    <row r="18" spans="1:18" ht="12">
      <c r="A18" s="2">
        <v>410</v>
      </c>
      <c r="B18" s="2">
        <v>410</v>
      </c>
      <c r="C18" s="3" t="s">
        <v>43</v>
      </c>
      <c r="D18" s="22">
        <v>0</v>
      </c>
      <c r="E18" s="22">
        <v>0</v>
      </c>
      <c r="F18" s="22">
        <f>+E18-D18</f>
        <v>0</v>
      </c>
      <c r="G18" s="22">
        <v>0</v>
      </c>
      <c r="H18" s="22">
        <v>0</v>
      </c>
      <c r="I18" s="22">
        <f t="shared" si="5"/>
        <v>0</v>
      </c>
      <c r="J18" s="22">
        <v>0</v>
      </c>
      <c r="K18" s="22">
        <v>0</v>
      </c>
      <c r="L18" s="22">
        <f t="shared" si="6"/>
        <v>0</v>
      </c>
      <c r="M18" s="22">
        <v>0</v>
      </c>
      <c r="N18" s="22">
        <v>0</v>
      </c>
      <c r="O18" s="22">
        <f t="shared" si="7"/>
        <v>0</v>
      </c>
      <c r="P18" s="22">
        <v>0</v>
      </c>
      <c r="Q18" s="38" t="e">
        <f>M18-#REF!</f>
        <v>#REF!</v>
      </c>
      <c r="R18" s="55">
        <v>1100</v>
      </c>
    </row>
    <row r="19" spans="1:18" ht="12">
      <c r="A19" s="2">
        <v>420</v>
      </c>
      <c r="B19" s="2">
        <v>420</v>
      </c>
      <c r="C19" s="3" t="s">
        <v>44</v>
      </c>
      <c r="D19" s="22">
        <v>0</v>
      </c>
      <c r="E19" s="22">
        <v>0</v>
      </c>
      <c r="F19" s="22">
        <f>+E19-D19</f>
        <v>0</v>
      </c>
      <c r="G19" s="22">
        <v>0</v>
      </c>
      <c r="H19" s="22">
        <v>0</v>
      </c>
      <c r="I19" s="22">
        <f t="shared" si="5"/>
        <v>0</v>
      </c>
      <c r="J19" s="22">
        <v>0</v>
      </c>
      <c r="K19" s="22">
        <v>0</v>
      </c>
      <c r="L19" s="22">
        <f t="shared" si="6"/>
        <v>0</v>
      </c>
      <c r="M19" s="22">
        <v>0</v>
      </c>
      <c r="N19" s="22">
        <v>0</v>
      </c>
      <c r="O19" s="22">
        <f t="shared" si="7"/>
        <v>0</v>
      </c>
      <c r="P19" s="22">
        <v>0</v>
      </c>
      <c r="Q19" s="38" t="e">
        <f>M19-#REF!</f>
        <v>#REF!</v>
      </c>
      <c r="R19" s="55">
        <v>0</v>
      </c>
    </row>
    <row r="20" spans="1:18" ht="12">
      <c r="A20" s="2">
        <v>500</v>
      </c>
      <c r="B20" s="2">
        <v>500</v>
      </c>
      <c r="C20" s="3" t="s">
        <v>45</v>
      </c>
      <c r="D20" s="22">
        <v>5460</v>
      </c>
      <c r="E20" s="22">
        <v>6000</v>
      </c>
      <c r="F20" s="22">
        <f>+E20-D20</f>
        <v>540</v>
      </c>
      <c r="G20" s="22">
        <v>12040</v>
      </c>
      <c r="H20" s="22">
        <v>8000</v>
      </c>
      <c r="I20" s="22">
        <f t="shared" si="5"/>
        <v>4040</v>
      </c>
      <c r="J20" s="22">
        <v>12320</v>
      </c>
      <c r="K20" s="22">
        <v>9000</v>
      </c>
      <c r="L20" s="22">
        <f t="shared" si="6"/>
        <v>3320</v>
      </c>
      <c r="M20" s="22">
        <v>12320</v>
      </c>
      <c r="N20" s="22">
        <v>12000</v>
      </c>
      <c r="O20" s="22">
        <f t="shared" si="7"/>
        <v>320</v>
      </c>
      <c r="P20" s="22">
        <v>12000</v>
      </c>
      <c r="Q20" s="38" t="e">
        <f>M20-#REF!</f>
        <v>#REF!</v>
      </c>
      <c r="R20" s="55">
        <v>15020</v>
      </c>
    </row>
    <row r="21" spans="1:18" ht="12">
      <c r="A21" s="2">
        <v>610</v>
      </c>
      <c r="B21" s="2">
        <v>610</v>
      </c>
      <c r="C21" s="3" t="s">
        <v>4</v>
      </c>
      <c r="D21" s="22">
        <v>104.72</v>
      </c>
      <c r="E21" s="22">
        <v>1000</v>
      </c>
      <c r="F21" s="22">
        <f>+E21-D21</f>
        <v>895.28</v>
      </c>
      <c r="G21" s="22">
        <v>116.72</v>
      </c>
      <c r="H21" s="22">
        <v>2000</v>
      </c>
      <c r="I21" s="22">
        <f t="shared" si="5"/>
        <v>-1883.28</v>
      </c>
      <c r="J21" s="22">
        <v>120.22</v>
      </c>
      <c r="K21" s="22">
        <v>3000</v>
      </c>
      <c r="L21" s="22">
        <f t="shared" si="6"/>
        <v>-2879.78</v>
      </c>
      <c r="M21" s="22">
        <v>123.47</v>
      </c>
      <c r="N21" s="22">
        <v>4000</v>
      </c>
      <c r="O21" s="22">
        <f t="shared" si="7"/>
        <v>-3876.53</v>
      </c>
      <c r="P21" s="22">
        <v>4000</v>
      </c>
      <c r="Q21" s="38" t="e">
        <f>M21-#REF!</f>
        <v>#REF!</v>
      </c>
      <c r="R21" s="55">
        <v>2495.13</v>
      </c>
    </row>
    <row r="22" spans="1:18" ht="12.75">
      <c r="A22" s="12"/>
      <c r="B22" s="13"/>
      <c r="C22" s="14" t="s">
        <v>155</v>
      </c>
      <c r="D22" s="15">
        <f>SUM(D17:D21)</f>
        <v>6364.72</v>
      </c>
      <c r="E22" s="15">
        <f aca="true" t="shared" si="8" ref="E22:P22">SUM(E17:E21)</f>
        <v>15000</v>
      </c>
      <c r="F22" s="15">
        <f t="shared" si="8"/>
        <v>8635.28</v>
      </c>
      <c r="G22" s="15">
        <f t="shared" si="8"/>
        <v>12956.72</v>
      </c>
      <c r="H22" s="15">
        <f t="shared" si="8"/>
        <v>29000</v>
      </c>
      <c r="I22" s="15">
        <f t="shared" si="8"/>
        <v>-16043.28</v>
      </c>
      <c r="J22" s="15">
        <f t="shared" si="8"/>
        <v>13240.22</v>
      </c>
      <c r="K22" s="15">
        <f t="shared" si="8"/>
        <v>39000</v>
      </c>
      <c r="L22" s="15">
        <f t="shared" si="8"/>
        <v>-25759.78</v>
      </c>
      <c r="M22" s="15">
        <f t="shared" si="8"/>
        <v>13643.47</v>
      </c>
      <c r="N22" s="15">
        <f t="shared" si="8"/>
        <v>51000</v>
      </c>
      <c r="O22" s="15">
        <f t="shared" si="8"/>
        <v>-37356.53</v>
      </c>
      <c r="P22" s="15">
        <f t="shared" si="8"/>
        <v>51000</v>
      </c>
      <c r="Q22" s="39" t="e">
        <f>M22-#REF!</f>
        <v>#REF!</v>
      </c>
      <c r="R22" s="56">
        <f>SUM(R17:R21)</f>
        <v>19015.13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2371.26</v>
      </c>
      <c r="E24" s="48">
        <v>2500</v>
      </c>
      <c r="F24" s="48">
        <f>+E24-D24</f>
        <v>128.73999999999978</v>
      </c>
      <c r="G24" s="48">
        <v>4742.52</v>
      </c>
      <c r="H24" s="48">
        <v>5000</v>
      </c>
      <c r="I24" s="48">
        <f t="shared" si="5"/>
        <v>-257.47999999999956</v>
      </c>
      <c r="J24" s="48">
        <v>7113.78</v>
      </c>
      <c r="K24" s="48">
        <v>7500</v>
      </c>
      <c r="L24" s="48">
        <f t="shared" si="6"/>
        <v>-386.22000000000025</v>
      </c>
      <c r="M24" s="48">
        <v>9485</v>
      </c>
      <c r="N24" s="48">
        <v>10000</v>
      </c>
      <c r="O24" s="48">
        <f t="shared" si="7"/>
        <v>-515</v>
      </c>
      <c r="P24" s="48">
        <v>10000</v>
      </c>
      <c r="Q24" s="50" t="e">
        <f>M24-#REF!</f>
        <v>#REF!</v>
      </c>
      <c r="R24" s="57">
        <v>9485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39502.03999999999</v>
      </c>
      <c r="E26" s="15">
        <f aca="true" t="shared" si="9" ref="E26:P26">E15-E22-E24</f>
        <v>10100</v>
      </c>
      <c r="F26" s="15">
        <f>F15+F22+F24</f>
        <v>29402.039999999994</v>
      </c>
      <c r="G26" s="15">
        <f t="shared" si="9"/>
        <v>63942.20999999999</v>
      </c>
      <c r="H26" s="15">
        <f t="shared" si="9"/>
        <v>-400</v>
      </c>
      <c r="I26" s="15">
        <f t="shared" si="9"/>
        <v>64342.20999999999</v>
      </c>
      <c r="J26" s="15">
        <f t="shared" si="9"/>
        <v>123279.47</v>
      </c>
      <c r="K26" s="15">
        <f t="shared" si="9"/>
        <v>-6900</v>
      </c>
      <c r="L26" s="15">
        <f t="shared" si="9"/>
        <v>130179.47</v>
      </c>
      <c r="M26" s="15">
        <f t="shared" si="9"/>
        <v>150345.4</v>
      </c>
      <c r="N26" s="15">
        <f t="shared" si="9"/>
        <v>-15400</v>
      </c>
      <c r="O26" s="15">
        <f t="shared" si="9"/>
        <v>165745.4</v>
      </c>
      <c r="P26" s="15">
        <f t="shared" si="9"/>
        <v>-15400</v>
      </c>
      <c r="Q26" s="39" t="e">
        <f>M26-#REF!</f>
        <v>#REF!</v>
      </c>
      <c r="R26" s="56">
        <f>R15-R22-R24</f>
        <v>45329.03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39502.03999999999</v>
      </c>
      <c r="E31" s="17">
        <f>E26+E28*-1-E29</f>
        <v>10100</v>
      </c>
      <c r="F31" s="17">
        <f>D31-E31</f>
        <v>29402.039999999994</v>
      </c>
      <c r="G31" s="17">
        <f>G26+G28*-1-G29</f>
        <v>63942.20999999999</v>
      </c>
      <c r="H31" s="17">
        <f>H26+H28*-1-H29</f>
        <v>-400</v>
      </c>
      <c r="I31" s="17">
        <f>G31-H31</f>
        <v>64342.20999999999</v>
      </c>
      <c r="J31" s="17">
        <f>J26+J28*-1-J29</f>
        <v>123279.47</v>
      </c>
      <c r="K31" s="17">
        <f>K26+K28*-1-K29</f>
        <v>-6900</v>
      </c>
      <c r="L31" s="17">
        <f>J31-K31</f>
        <v>130179.47</v>
      </c>
      <c r="M31" s="17">
        <f>M26+M28*-1-M29</f>
        <v>150345.4</v>
      </c>
      <c r="N31" s="17">
        <f>N26+N28*-1-N29</f>
        <v>-15400</v>
      </c>
      <c r="O31" s="17">
        <f>M31-N31</f>
        <v>165745.4</v>
      </c>
      <c r="P31" s="17">
        <f>P26+P28*-1-P29</f>
        <v>-15400</v>
      </c>
      <c r="Q31" s="40" t="e">
        <f>M31-#REF!</f>
        <v>#REF!</v>
      </c>
      <c r="R31" s="58">
        <f>R26+R28*-1-R29</f>
        <v>45329.03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f>+'HS'!P35</f>
        <v>2022</v>
      </c>
      <c r="Q35" s="11" t="s">
        <v>61</v>
      </c>
      <c r="R35" s="53">
        <f>+'HS'!R35</f>
        <v>2021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3100</v>
      </c>
      <c r="B37" s="23">
        <v>3100</v>
      </c>
      <c r="C37" s="3" t="s">
        <v>64</v>
      </c>
      <c r="D37" s="22">
        <v>0</v>
      </c>
      <c r="E37" s="22">
        <v>0</v>
      </c>
      <c r="F37" s="22">
        <f aca="true" t="shared" si="10" ref="F37:F56">D37-E37</f>
        <v>0</v>
      </c>
      <c r="G37" s="22">
        <v>0</v>
      </c>
      <c r="H37" s="22">
        <v>0</v>
      </c>
      <c r="I37" s="22">
        <f aca="true" t="shared" si="11" ref="I37:I56">G37-H37</f>
        <v>0</v>
      </c>
      <c r="J37" s="22">
        <v>0</v>
      </c>
      <c r="K37" s="22">
        <v>0</v>
      </c>
      <c r="L37" s="22">
        <f aca="true" t="shared" si="12" ref="L37:L56">J37-K37</f>
        <v>0</v>
      </c>
      <c r="M37" s="22">
        <v>0</v>
      </c>
      <c r="N37" s="22">
        <v>0</v>
      </c>
      <c r="O37" s="22">
        <f aca="true" t="shared" si="13" ref="O37:O56">M37-N37</f>
        <v>0</v>
      </c>
      <c r="P37" s="22">
        <v>0</v>
      </c>
      <c r="Q37" s="38" t="e">
        <f>M37-#REF!</f>
        <v>#REF!</v>
      </c>
      <c r="R37" s="55">
        <v>0</v>
      </c>
    </row>
    <row r="38" spans="1:18" ht="12">
      <c r="A38" s="23">
        <v>3120</v>
      </c>
      <c r="B38" s="23">
        <v>3120</v>
      </c>
      <c r="C38" s="3" t="s">
        <v>65</v>
      </c>
      <c r="D38" s="22">
        <v>0</v>
      </c>
      <c r="E38" s="22">
        <v>0</v>
      </c>
      <c r="F38" s="22">
        <f t="shared" si="10"/>
        <v>0</v>
      </c>
      <c r="G38" s="22">
        <v>0</v>
      </c>
      <c r="H38" s="22">
        <v>0</v>
      </c>
      <c r="I38" s="22">
        <f t="shared" si="11"/>
        <v>0</v>
      </c>
      <c r="J38" s="22">
        <v>0</v>
      </c>
      <c r="K38" s="22">
        <v>0</v>
      </c>
      <c r="L38" s="22">
        <f t="shared" si="12"/>
        <v>0</v>
      </c>
      <c r="M38" s="22">
        <v>0</v>
      </c>
      <c r="N38" s="22">
        <v>0</v>
      </c>
      <c r="O38" s="22">
        <f t="shared" si="13"/>
        <v>0</v>
      </c>
      <c r="P38" s="22">
        <v>0</v>
      </c>
      <c r="Q38" s="38" t="e">
        <f>M38-#REF!</f>
        <v>#REF!</v>
      </c>
      <c r="R38" s="55">
        <v>0</v>
      </c>
    </row>
    <row r="39" spans="1:18" ht="12">
      <c r="A39" s="23">
        <v>3125</v>
      </c>
      <c r="B39" s="23">
        <v>3125</v>
      </c>
      <c r="C39" s="3" t="s">
        <v>66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3130</v>
      </c>
      <c r="B40" s="23">
        <v>3130</v>
      </c>
      <c r="C40" s="3" t="s">
        <v>67</v>
      </c>
      <c r="D40" s="22">
        <v>0</v>
      </c>
      <c r="E40" s="22">
        <v>0</v>
      </c>
      <c r="F40" s="22">
        <f t="shared" si="10"/>
        <v>0</v>
      </c>
      <c r="G40" s="22">
        <v>0</v>
      </c>
      <c r="H40" s="22">
        <v>0</v>
      </c>
      <c r="I40" s="22">
        <f t="shared" si="11"/>
        <v>0</v>
      </c>
      <c r="J40" s="22">
        <v>0</v>
      </c>
      <c r="K40" s="22">
        <v>0</v>
      </c>
      <c r="L40" s="22">
        <f t="shared" si="12"/>
        <v>0</v>
      </c>
      <c r="M40" s="22">
        <v>0</v>
      </c>
      <c r="N40" s="22">
        <v>0</v>
      </c>
      <c r="O40" s="22">
        <f t="shared" si="13"/>
        <v>0</v>
      </c>
      <c r="P40" s="22">
        <v>0</v>
      </c>
      <c r="Q40" s="38" t="e">
        <f>M40-#REF!</f>
        <v>#REF!</v>
      </c>
      <c r="R40" s="55">
        <v>0</v>
      </c>
    </row>
    <row r="41" spans="1:18" ht="12">
      <c r="A41" s="23">
        <v>3200</v>
      </c>
      <c r="B41" s="23">
        <v>3200</v>
      </c>
      <c r="C41" s="3" t="s">
        <v>68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0</v>
      </c>
      <c r="I41" s="22">
        <f t="shared" si="11"/>
        <v>0</v>
      </c>
      <c r="J41" s="22">
        <v>0</v>
      </c>
      <c r="K41" s="22">
        <v>0</v>
      </c>
      <c r="L41" s="22">
        <f t="shared" si="12"/>
        <v>0</v>
      </c>
      <c r="M41" s="22">
        <v>0</v>
      </c>
      <c r="N41" s="22">
        <v>0</v>
      </c>
      <c r="O41" s="22">
        <f t="shared" si="13"/>
        <v>0</v>
      </c>
      <c r="P41" s="22">
        <v>0</v>
      </c>
      <c r="Q41" s="38" t="e">
        <f>M41-#REF!</f>
        <v>#REF!</v>
      </c>
      <c r="R41" s="55">
        <v>0</v>
      </c>
    </row>
    <row r="42" spans="1:18" ht="12">
      <c r="A42" s="23">
        <v>3210</v>
      </c>
      <c r="B42" s="23">
        <v>3210</v>
      </c>
      <c r="C42" s="3" t="s">
        <v>69</v>
      </c>
      <c r="D42" s="22">
        <v>5600</v>
      </c>
      <c r="E42" s="22">
        <v>4800</v>
      </c>
      <c r="F42" s="22">
        <f t="shared" si="10"/>
        <v>800</v>
      </c>
      <c r="G42" s="22">
        <v>4200</v>
      </c>
      <c r="H42" s="22">
        <v>4800</v>
      </c>
      <c r="I42" s="22">
        <f t="shared" si="11"/>
        <v>-600</v>
      </c>
      <c r="J42" s="22">
        <v>4200</v>
      </c>
      <c r="K42" s="22">
        <v>4800</v>
      </c>
      <c r="L42" s="22">
        <f t="shared" si="12"/>
        <v>-600</v>
      </c>
      <c r="M42" s="22">
        <v>4200</v>
      </c>
      <c r="N42" s="22">
        <v>4800</v>
      </c>
      <c r="O42" s="22">
        <f t="shared" si="13"/>
        <v>-600</v>
      </c>
      <c r="P42" s="22">
        <v>4800</v>
      </c>
      <c r="Q42" s="38" t="e">
        <f>M42-#REF!</f>
        <v>#REF!</v>
      </c>
      <c r="R42" s="55">
        <v>7640</v>
      </c>
    </row>
    <row r="43" spans="1:18" ht="12">
      <c r="A43" s="23">
        <v>3215</v>
      </c>
      <c r="B43" s="23">
        <v>3215</v>
      </c>
      <c r="C43" s="3" t="s">
        <v>70</v>
      </c>
      <c r="D43" s="22">
        <v>0</v>
      </c>
      <c r="E43" s="22">
        <v>0</v>
      </c>
      <c r="F43" s="22">
        <f t="shared" si="10"/>
        <v>0</v>
      </c>
      <c r="G43" s="22">
        <v>0</v>
      </c>
      <c r="H43" s="22">
        <v>0</v>
      </c>
      <c r="I43" s="22">
        <f t="shared" si="11"/>
        <v>0</v>
      </c>
      <c r="J43" s="22">
        <v>0</v>
      </c>
      <c r="K43" s="22">
        <v>0</v>
      </c>
      <c r="L43" s="22">
        <f t="shared" si="12"/>
        <v>0</v>
      </c>
      <c r="M43" s="22">
        <v>0</v>
      </c>
      <c r="N43" s="22">
        <v>0</v>
      </c>
      <c r="O43" s="22">
        <f t="shared" si="13"/>
        <v>0</v>
      </c>
      <c r="P43" s="22">
        <v>0</v>
      </c>
      <c r="Q43" s="38" t="e">
        <f>M43-#REF!</f>
        <v>#REF!</v>
      </c>
      <c r="R43" s="55">
        <v>0</v>
      </c>
    </row>
    <row r="44" spans="1:18" ht="12">
      <c r="A44" s="23">
        <v>3217</v>
      </c>
      <c r="B44" s="23">
        <v>3217</v>
      </c>
      <c r="C44" s="3" t="s">
        <v>71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3218</v>
      </c>
      <c r="B45" s="23">
        <v>3218</v>
      </c>
      <c r="C45" s="3" t="s">
        <v>192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3220</v>
      </c>
      <c r="B46" s="23">
        <v>3220</v>
      </c>
      <c r="C46" s="3" t="s">
        <v>73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</row>
    <row r="47" spans="1:18" ht="12">
      <c r="A47" s="23">
        <v>3320</v>
      </c>
      <c r="B47" s="23">
        <v>3320</v>
      </c>
      <c r="C47" s="3" t="s">
        <v>74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3321</v>
      </c>
      <c r="B48" s="23">
        <v>3321</v>
      </c>
      <c r="C48" s="3" t="s">
        <v>75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 t="e">
        <f>M48-#REF!</f>
        <v>#REF!</v>
      </c>
      <c r="R48" s="55">
        <v>0</v>
      </c>
    </row>
    <row r="49" spans="1:18" ht="12">
      <c r="A49" s="23">
        <v>3325</v>
      </c>
      <c r="B49" s="23">
        <v>3325</v>
      </c>
      <c r="C49" s="3" t="s">
        <v>22</v>
      </c>
      <c r="D49" s="22">
        <v>0</v>
      </c>
      <c r="E49" s="22">
        <v>400</v>
      </c>
      <c r="F49" s="22">
        <f t="shared" si="10"/>
        <v>-400</v>
      </c>
      <c r="G49" s="22">
        <v>0</v>
      </c>
      <c r="H49" s="22">
        <v>400</v>
      </c>
      <c r="I49" s="22">
        <f t="shared" si="11"/>
        <v>-400</v>
      </c>
      <c r="J49" s="22">
        <v>0</v>
      </c>
      <c r="K49" s="22">
        <v>400</v>
      </c>
      <c r="L49" s="22">
        <f t="shared" si="12"/>
        <v>-400</v>
      </c>
      <c r="M49" s="22">
        <v>0</v>
      </c>
      <c r="N49" s="22">
        <v>400</v>
      </c>
      <c r="O49" s="22">
        <f t="shared" si="13"/>
        <v>-400</v>
      </c>
      <c r="P49" s="22">
        <v>400</v>
      </c>
      <c r="Q49" s="38" t="e">
        <f>M49-#REF!</f>
        <v>#REF!</v>
      </c>
      <c r="R49" s="55">
        <v>0</v>
      </c>
    </row>
    <row r="50" spans="1:18" ht="12">
      <c r="A50" s="23">
        <v>3350</v>
      </c>
      <c r="B50" s="23">
        <v>3350</v>
      </c>
      <c r="C50" s="3" t="s">
        <v>76</v>
      </c>
      <c r="D50" s="22">
        <v>0</v>
      </c>
      <c r="E50" s="22">
        <v>0</v>
      </c>
      <c r="F50" s="22">
        <f t="shared" si="10"/>
        <v>0</v>
      </c>
      <c r="G50" s="22">
        <v>0</v>
      </c>
      <c r="H50" s="22">
        <v>0</v>
      </c>
      <c r="I50" s="22">
        <f t="shared" si="11"/>
        <v>0</v>
      </c>
      <c r="J50" s="22">
        <v>0</v>
      </c>
      <c r="K50" s="22">
        <v>0</v>
      </c>
      <c r="L50" s="22">
        <f t="shared" si="12"/>
        <v>0</v>
      </c>
      <c r="M50" s="22">
        <v>0</v>
      </c>
      <c r="N50" s="22">
        <v>0</v>
      </c>
      <c r="O50" s="22">
        <f t="shared" si="13"/>
        <v>0</v>
      </c>
      <c r="P50" s="22">
        <v>0</v>
      </c>
      <c r="Q50" s="38" t="e">
        <f>M50-#REF!</f>
        <v>#REF!</v>
      </c>
      <c r="R50" s="55">
        <v>0</v>
      </c>
    </row>
    <row r="51" spans="1:18" ht="12">
      <c r="A51" s="23">
        <v>3360</v>
      </c>
      <c r="B51" s="23">
        <v>3360</v>
      </c>
      <c r="C51" s="3" t="s">
        <v>77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0</v>
      </c>
      <c r="I51" s="22">
        <f t="shared" si="11"/>
        <v>0</v>
      </c>
      <c r="J51" s="22">
        <v>0</v>
      </c>
      <c r="K51" s="22">
        <v>0</v>
      </c>
      <c r="L51" s="22">
        <f t="shared" si="12"/>
        <v>0</v>
      </c>
      <c r="M51" s="22">
        <v>0</v>
      </c>
      <c r="N51" s="22">
        <v>0</v>
      </c>
      <c r="O51" s="22">
        <f t="shared" si="13"/>
        <v>0</v>
      </c>
      <c r="P51" s="22">
        <v>0</v>
      </c>
      <c r="Q51" s="38" t="e">
        <f>M51-#REF!</f>
        <v>#REF!</v>
      </c>
      <c r="R51" s="55">
        <v>0</v>
      </c>
    </row>
    <row r="52" spans="1:18" ht="12">
      <c r="A52" s="23">
        <v>3440</v>
      </c>
      <c r="B52" s="23">
        <v>3440</v>
      </c>
      <c r="C52" s="3" t="s">
        <v>27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</row>
    <row r="53" spans="1:18" ht="12">
      <c r="A53" s="23">
        <v>3500</v>
      </c>
      <c r="B53" s="23">
        <v>3500</v>
      </c>
      <c r="C53" s="3" t="s">
        <v>23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3605</v>
      </c>
      <c r="B54" s="23">
        <v>3605</v>
      </c>
      <c r="C54" s="3" t="s">
        <v>78</v>
      </c>
      <c r="D54" s="22">
        <v>0</v>
      </c>
      <c r="E54" s="22">
        <v>400</v>
      </c>
      <c r="F54" s="22">
        <f t="shared" si="10"/>
        <v>-400</v>
      </c>
      <c r="G54" s="22">
        <v>0</v>
      </c>
      <c r="H54" s="22">
        <v>400</v>
      </c>
      <c r="I54" s="22">
        <f t="shared" si="11"/>
        <v>-400</v>
      </c>
      <c r="J54" s="22">
        <v>0</v>
      </c>
      <c r="K54" s="22">
        <v>400</v>
      </c>
      <c r="L54" s="22">
        <f t="shared" si="12"/>
        <v>-400</v>
      </c>
      <c r="M54" s="22">
        <v>0</v>
      </c>
      <c r="N54" s="22">
        <v>400</v>
      </c>
      <c r="O54" s="22">
        <f t="shared" si="13"/>
        <v>-400</v>
      </c>
      <c r="P54" s="22">
        <v>400</v>
      </c>
      <c r="Q54" s="38" t="e">
        <f>M54-#REF!</f>
        <v>#REF!</v>
      </c>
      <c r="R54" s="55">
        <v>500</v>
      </c>
    </row>
    <row r="55" spans="1:18" ht="12">
      <c r="A55" s="23">
        <v>3610</v>
      </c>
      <c r="B55" s="23">
        <v>3610</v>
      </c>
      <c r="C55" s="3" t="s">
        <v>79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</row>
    <row r="56" spans="1:18" ht="12.75">
      <c r="A56" s="23"/>
      <c r="B56" s="23"/>
      <c r="C56" s="14" t="s">
        <v>6</v>
      </c>
      <c r="D56" s="15">
        <f>SUM(D37:D55)</f>
        <v>5600</v>
      </c>
      <c r="E56" s="15">
        <f>SUM(E37:E55)</f>
        <v>5600</v>
      </c>
      <c r="F56" s="15">
        <f t="shared" si="10"/>
        <v>0</v>
      </c>
      <c r="G56" s="15">
        <f>SUM(G37:G55)</f>
        <v>4200</v>
      </c>
      <c r="H56" s="15">
        <f>SUM(H37:H55)</f>
        <v>5600</v>
      </c>
      <c r="I56" s="15">
        <f t="shared" si="11"/>
        <v>-1400</v>
      </c>
      <c r="J56" s="15">
        <f>SUM(J37:J55)</f>
        <v>4200</v>
      </c>
      <c r="K56" s="15">
        <f>SUM(K37:K55)</f>
        <v>5600</v>
      </c>
      <c r="L56" s="15">
        <f t="shared" si="12"/>
        <v>-1400</v>
      </c>
      <c r="M56" s="15">
        <f>SUM(M37:M55)</f>
        <v>4200</v>
      </c>
      <c r="N56" s="15">
        <f>SUM(N37:N55)</f>
        <v>5600</v>
      </c>
      <c r="O56" s="15">
        <f t="shared" si="13"/>
        <v>-1400</v>
      </c>
      <c r="P56" s="15">
        <f>SUM(P37:P55)</f>
        <v>5600</v>
      </c>
      <c r="Q56" s="39" t="e">
        <f>M56-#REF!</f>
        <v>#REF!</v>
      </c>
      <c r="R56" s="56">
        <f>SUM(R37:R55)</f>
        <v>8140</v>
      </c>
    </row>
    <row r="57" spans="1:18" ht="12">
      <c r="A57" s="23"/>
      <c r="B57" s="23"/>
      <c r="C57" s="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38"/>
      <c r="R57" s="55"/>
    </row>
    <row r="58" spans="1:18" ht="12">
      <c r="A58" s="23">
        <v>3240</v>
      </c>
      <c r="B58" s="23">
        <v>3240</v>
      </c>
      <c r="C58" s="3" t="s">
        <v>182</v>
      </c>
      <c r="D58" s="22">
        <v>40388.02</v>
      </c>
      <c r="E58" s="22">
        <v>6000</v>
      </c>
      <c r="F58" s="22">
        <f aca="true" t="shared" si="14" ref="F58:F64">D58-E58</f>
        <v>34388.02</v>
      </c>
      <c r="G58" s="22">
        <v>72191.45</v>
      </c>
      <c r="H58" s="22">
        <v>12000</v>
      </c>
      <c r="I58" s="22">
        <f aca="true" t="shared" si="15" ref="I58:I64">G58-H58</f>
        <v>60191.45</v>
      </c>
      <c r="J58" s="22">
        <v>119145.47</v>
      </c>
      <c r="K58" s="22">
        <v>18000</v>
      </c>
      <c r="L58" s="22">
        <f aca="true" t="shared" si="16" ref="L58:L64">J58-K58</f>
        <v>101145.47</v>
      </c>
      <c r="M58" s="22">
        <v>147758.87</v>
      </c>
      <c r="N58" s="22">
        <v>24000</v>
      </c>
      <c r="O58" s="22">
        <f aca="true" t="shared" si="17" ref="O58:O64">M58-N58</f>
        <v>123758.87</v>
      </c>
      <c r="P58" s="22">
        <v>24000</v>
      </c>
      <c r="Q58" s="38" t="e">
        <f>M58-#REF!</f>
        <v>#REF!</v>
      </c>
      <c r="R58" s="55">
        <v>48096.16</v>
      </c>
    </row>
    <row r="59" spans="1:18" ht="12">
      <c r="A59" s="23">
        <v>3441</v>
      </c>
      <c r="B59" s="23">
        <v>3441</v>
      </c>
      <c r="C59" s="3" t="s">
        <v>80</v>
      </c>
      <c r="D59" s="22">
        <v>0</v>
      </c>
      <c r="E59" s="22">
        <v>1000</v>
      </c>
      <c r="F59" s="22">
        <f t="shared" si="14"/>
        <v>-1000</v>
      </c>
      <c r="G59" s="22">
        <v>0</v>
      </c>
      <c r="H59" s="22">
        <v>1000</v>
      </c>
      <c r="I59" s="22">
        <f t="shared" si="15"/>
        <v>-1000</v>
      </c>
      <c r="J59" s="22">
        <v>0</v>
      </c>
      <c r="K59" s="22">
        <v>1000</v>
      </c>
      <c r="L59" s="22">
        <f t="shared" si="16"/>
        <v>-1000</v>
      </c>
      <c r="M59" s="22">
        <v>1227</v>
      </c>
      <c r="N59" s="22">
        <v>1000</v>
      </c>
      <c r="O59" s="22">
        <f t="shared" si="17"/>
        <v>227</v>
      </c>
      <c r="P59" s="22">
        <v>1000</v>
      </c>
      <c r="Q59" s="38" t="e">
        <f>M59-#REF!</f>
        <v>#REF!</v>
      </c>
      <c r="R59" s="55">
        <v>2593</v>
      </c>
    </row>
    <row r="60" spans="1:18" ht="12">
      <c r="A60" s="23">
        <v>3461</v>
      </c>
      <c r="B60" s="23">
        <v>3461</v>
      </c>
      <c r="C60" s="3" t="s">
        <v>81</v>
      </c>
      <c r="D60" s="22">
        <v>0</v>
      </c>
      <c r="E60" s="22">
        <v>15000</v>
      </c>
      <c r="F60" s="22">
        <f t="shared" si="14"/>
        <v>-15000</v>
      </c>
      <c r="G60" s="22">
        <v>0</v>
      </c>
      <c r="H60" s="22">
        <v>15000</v>
      </c>
      <c r="I60" s="22">
        <f t="shared" si="15"/>
        <v>-15000</v>
      </c>
      <c r="J60" s="22">
        <v>15038</v>
      </c>
      <c r="K60" s="22">
        <v>15000</v>
      </c>
      <c r="L60" s="22">
        <f t="shared" si="16"/>
        <v>38</v>
      </c>
      <c r="M60" s="22">
        <v>15038</v>
      </c>
      <c r="N60" s="22">
        <v>15000</v>
      </c>
      <c r="O60" s="22">
        <f t="shared" si="17"/>
        <v>38</v>
      </c>
      <c r="P60" s="22">
        <v>15000</v>
      </c>
      <c r="Q60" s="38" t="e">
        <f>M60-#REF!</f>
        <v>#REF!</v>
      </c>
      <c r="R60" s="55">
        <v>15000</v>
      </c>
    </row>
    <row r="61" spans="1:18" ht="12">
      <c r="A61" s="23">
        <v>3630</v>
      </c>
      <c r="B61" s="23">
        <v>3630</v>
      </c>
      <c r="C61" s="3" t="s">
        <v>82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0</v>
      </c>
      <c r="K61" s="22">
        <v>0</v>
      </c>
      <c r="L61" s="22">
        <f t="shared" si="16"/>
        <v>0</v>
      </c>
      <c r="M61" s="22">
        <v>0</v>
      </c>
      <c r="N61" s="22">
        <v>0</v>
      </c>
      <c r="O61" s="22">
        <f t="shared" si="17"/>
        <v>0</v>
      </c>
      <c r="P61" s="22">
        <v>0</v>
      </c>
      <c r="Q61" s="38" t="e">
        <f>M61-#REF!</f>
        <v>#REF!</v>
      </c>
      <c r="R61" s="55">
        <v>0</v>
      </c>
    </row>
    <row r="62" spans="1:18" ht="12">
      <c r="A62" s="23">
        <v>3800</v>
      </c>
      <c r="B62" s="23">
        <v>3800</v>
      </c>
      <c r="C62" s="3" t="s">
        <v>160</v>
      </c>
      <c r="D62" s="22">
        <v>0</v>
      </c>
      <c r="E62" s="22">
        <v>0</v>
      </c>
      <c r="F62" s="22">
        <f>D62-E62</f>
        <v>0</v>
      </c>
      <c r="G62" s="22">
        <v>0</v>
      </c>
      <c r="H62" s="22">
        <v>0</v>
      </c>
      <c r="I62" s="22">
        <f>G62-H62</f>
        <v>0</v>
      </c>
      <c r="J62" s="22">
        <v>0</v>
      </c>
      <c r="K62" s="22">
        <v>0</v>
      </c>
      <c r="L62" s="22">
        <f>J62-K62</f>
        <v>0</v>
      </c>
      <c r="M62" s="22">
        <v>0</v>
      </c>
      <c r="N62" s="22">
        <v>0</v>
      </c>
      <c r="O62" s="22">
        <f>M62-N62</f>
        <v>0</v>
      </c>
      <c r="P62" s="22">
        <v>0</v>
      </c>
      <c r="Q62" s="38" t="e">
        <f>M62-#REF!</f>
        <v>#REF!</v>
      </c>
      <c r="R62" s="55">
        <v>0</v>
      </c>
    </row>
    <row r="63" spans="1:18" ht="12">
      <c r="A63" s="23">
        <v>3990</v>
      </c>
      <c r="B63" s="23">
        <v>3990</v>
      </c>
      <c r="C63" s="3" t="s">
        <v>83</v>
      </c>
      <c r="D63" s="22">
        <v>2250</v>
      </c>
      <c r="E63" s="22">
        <v>0</v>
      </c>
      <c r="F63" s="22">
        <f t="shared" si="14"/>
        <v>2250</v>
      </c>
      <c r="G63" s="22">
        <v>5250</v>
      </c>
      <c r="H63" s="22">
        <v>0</v>
      </c>
      <c r="I63" s="22">
        <f t="shared" si="15"/>
        <v>5250</v>
      </c>
      <c r="J63" s="22">
        <v>5250</v>
      </c>
      <c r="K63" s="22">
        <v>0</v>
      </c>
      <c r="L63" s="22">
        <f t="shared" si="16"/>
        <v>5250</v>
      </c>
      <c r="M63" s="22">
        <v>5250</v>
      </c>
      <c r="N63" s="22">
        <v>0</v>
      </c>
      <c r="O63" s="22">
        <f t="shared" si="17"/>
        <v>5250</v>
      </c>
      <c r="P63" s="22">
        <v>0</v>
      </c>
      <c r="Q63" s="38" t="e">
        <f>M63-#REF!</f>
        <v>#REF!</v>
      </c>
      <c r="R63" s="55">
        <v>0</v>
      </c>
    </row>
    <row r="64" spans="1:18" ht="12">
      <c r="A64" s="23">
        <v>3995</v>
      </c>
      <c r="B64" s="23">
        <v>3995</v>
      </c>
      <c r="C64" s="3" t="s">
        <v>28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.75">
      <c r="A65" s="23"/>
      <c r="B65" s="23"/>
      <c r="C65" s="14" t="s">
        <v>15</v>
      </c>
      <c r="D65" s="15">
        <f>SUM(D58:D64)</f>
        <v>42638.02</v>
      </c>
      <c r="E65" s="15">
        <f aca="true" t="shared" si="18" ref="E65:P65">SUM(E58:E64)</f>
        <v>22000</v>
      </c>
      <c r="F65" s="15">
        <f t="shared" si="18"/>
        <v>20638.019999999997</v>
      </c>
      <c r="G65" s="15">
        <f t="shared" si="18"/>
        <v>77441.45</v>
      </c>
      <c r="H65" s="15">
        <f t="shared" si="18"/>
        <v>28000</v>
      </c>
      <c r="I65" s="15">
        <f t="shared" si="18"/>
        <v>49441.45</v>
      </c>
      <c r="J65" s="15">
        <f t="shared" si="18"/>
        <v>139433.47</v>
      </c>
      <c r="K65" s="15">
        <f t="shared" si="18"/>
        <v>34000</v>
      </c>
      <c r="L65" s="15">
        <f t="shared" si="18"/>
        <v>105433.47</v>
      </c>
      <c r="M65" s="15">
        <f t="shared" si="18"/>
        <v>169273.87</v>
      </c>
      <c r="N65" s="15">
        <f t="shared" si="18"/>
        <v>40000</v>
      </c>
      <c r="O65" s="15">
        <f t="shared" si="18"/>
        <v>129273.87</v>
      </c>
      <c r="P65" s="15">
        <f t="shared" si="18"/>
        <v>40000</v>
      </c>
      <c r="Q65" s="39" t="e">
        <f>M65-#REF!</f>
        <v>#REF!</v>
      </c>
      <c r="R65" s="56">
        <f>SUM(R58:R64)</f>
        <v>65689.16</v>
      </c>
    </row>
    <row r="66" spans="1:18" ht="12.75">
      <c r="A66" s="19"/>
      <c r="B66" s="19"/>
      <c r="C66" s="14" t="s">
        <v>2</v>
      </c>
      <c r="D66" s="15">
        <f>D56+D65</f>
        <v>48238.02</v>
      </c>
      <c r="E66" s="15">
        <f aca="true" t="shared" si="19" ref="E66:P66">E56+E65</f>
        <v>27600</v>
      </c>
      <c r="F66" s="15">
        <f t="shared" si="19"/>
        <v>20638.019999999997</v>
      </c>
      <c r="G66" s="15">
        <f t="shared" si="19"/>
        <v>81641.45</v>
      </c>
      <c r="H66" s="15">
        <f t="shared" si="19"/>
        <v>33600</v>
      </c>
      <c r="I66" s="15">
        <f t="shared" si="19"/>
        <v>48041.45</v>
      </c>
      <c r="J66" s="15">
        <f t="shared" si="19"/>
        <v>143633.47</v>
      </c>
      <c r="K66" s="15">
        <f t="shared" si="19"/>
        <v>39600</v>
      </c>
      <c r="L66" s="15">
        <f t="shared" si="19"/>
        <v>104033.47</v>
      </c>
      <c r="M66" s="15">
        <f t="shared" si="19"/>
        <v>173473.87</v>
      </c>
      <c r="N66" s="15">
        <f t="shared" si="19"/>
        <v>45600</v>
      </c>
      <c r="O66" s="15">
        <f t="shared" si="19"/>
        <v>127873.87</v>
      </c>
      <c r="P66" s="15">
        <f t="shared" si="19"/>
        <v>45600</v>
      </c>
      <c r="Q66" s="39" t="e">
        <f>M66-#REF!</f>
        <v>#REF!</v>
      </c>
      <c r="R66" s="56">
        <f>R56+R65</f>
        <v>73829.16</v>
      </c>
    </row>
    <row r="67" spans="1:18" ht="12">
      <c r="A67" s="23"/>
      <c r="B67" s="23"/>
      <c r="C67" s="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55"/>
    </row>
    <row r="68" spans="1:18" ht="12">
      <c r="A68" s="23">
        <v>4220</v>
      </c>
      <c r="B68" s="23">
        <v>4220</v>
      </c>
      <c r="C68" s="3" t="s">
        <v>85</v>
      </c>
      <c r="D68" s="22">
        <v>800</v>
      </c>
      <c r="E68" s="22">
        <v>0</v>
      </c>
      <c r="F68" s="22">
        <f aca="true" t="shared" si="20" ref="F68:F80">+E68-D68</f>
        <v>-800</v>
      </c>
      <c r="G68" s="22">
        <v>800</v>
      </c>
      <c r="H68" s="22">
        <v>0</v>
      </c>
      <c r="I68" s="22">
        <f aca="true" t="shared" si="21" ref="I68:I79">G68-H68</f>
        <v>800</v>
      </c>
      <c r="J68" s="22">
        <v>800</v>
      </c>
      <c r="K68" s="22">
        <v>0</v>
      </c>
      <c r="L68" s="22">
        <f aca="true" t="shared" si="22" ref="L68:L79">J68-K68</f>
        <v>800</v>
      </c>
      <c r="M68" s="22">
        <v>1200</v>
      </c>
      <c r="N68" s="22">
        <v>0</v>
      </c>
      <c r="O68" s="22">
        <f aca="true" t="shared" si="23" ref="O68:O79">M68-N68</f>
        <v>1200</v>
      </c>
      <c r="P68" s="22">
        <v>0</v>
      </c>
      <c r="Q68" s="38" t="e">
        <f>M68-#REF!</f>
        <v>#REF!</v>
      </c>
      <c r="R68" s="55">
        <v>400</v>
      </c>
    </row>
    <row r="69" spans="1:18" ht="12">
      <c r="A69" s="23">
        <v>4221</v>
      </c>
      <c r="B69" s="23">
        <v>4221</v>
      </c>
      <c r="C69" s="3" t="s">
        <v>29</v>
      </c>
      <c r="D69" s="22">
        <v>0</v>
      </c>
      <c r="E69" s="22">
        <v>0</v>
      </c>
      <c r="F69" s="22">
        <f t="shared" si="20"/>
        <v>0</v>
      </c>
      <c r="G69" s="22">
        <v>0</v>
      </c>
      <c r="H69" s="22">
        <v>0</v>
      </c>
      <c r="I69" s="22">
        <f t="shared" si="21"/>
        <v>0</v>
      </c>
      <c r="J69" s="22">
        <v>0</v>
      </c>
      <c r="K69" s="22">
        <v>0</v>
      </c>
      <c r="L69" s="22">
        <f t="shared" si="22"/>
        <v>0</v>
      </c>
      <c r="M69" s="22">
        <v>0</v>
      </c>
      <c r="N69" s="22">
        <v>0</v>
      </c>
      <c r="O69" s="22">
        <f t="shared" si="23"/>
        <v>0</v>
      </c>
      <c r="P69" s="22">
        <v>0</v>
      </c>
      <c r="Q69" s="38" t="e">
        <f>M69-#REF!</f>
        <v>#REF!</v>
      </c>
      <c r="R69" s="55">
        <v>0</v>
      </c>
    </row>
    <row r="70" spans="1:18" ht="12">
      <c r="A70" s="23">
        <v>4230</v>
      </c>
      <c r="B70" s="23">
        <v>4230</v>
      </c>
      <c r="C70" s="3" t="s">
        <v>169</v>
      </c>
      <c r="D70" s="22">
        <v>0</v>
      </c>
      <c r="E70" s="22">
        <v>0</v>
      </c>
      <c r="F70" s="22">
        <f t="shared" si="20"/>
        <v>0</v>
      </c>
      <c r="G70" s="22">
        <v>0</v>
      </c>
      <c r="H70" s="22">
        <v>0</v>
      </c>
      <c r="I70" s="22">
        <f>G70-H70</f>
        <v>0</v>
      </c>
      <c r="J70" s="22">
        <v>0</v>
      </c>
      <c r="K70" s="22">
        <v>0</v>
      </c>
      <c r="L70" s="22">
        <f>J70-K70</f>
        <v>0</v>
      </c>
      <c r="M70" s="22">
        <v>0</v>
      </c>
      <c r="N70" s="22">
        <v>0</v>
      </c>
      <c r="O70" s="22">
        <f>M70-N70</f>
        <v>0</v>
      </c>
      <c r="P70" s="22">
        <v>0</v>
      </c>
      <c r="Q70" s="38" t="e">
        <f>M70-#REF!</f>
        <v>#REF!</v>
      </c>
      <c r="R70" s="55">
        <v>0</v>
      </c>
    </row>
    <row r="71" spans="1:18" ht="12">
      <c r="A71" s="23">
        <v>4241</v>
      </c>
      <c r="B71" s="23">
        <v>4241</v>
      </c>
      <c r="C71" s="3" t="s">
        <v>87</v>
      </c>
      <c r="D71" s="22">
        <v>0</v>
      </c>
      <c r="E71" s="22">
        <v>0</v>
      </c>
      <c r="F71" s="22">
        <f t="shared" si="20"/>
        <v>0</v>
      </c>
      <c r="G71" s="22">
        <v>0</v>
      </c>
      <c r="H71" s="22">
        <v>3000</v>
      </c>
      <c r="I71" s="22">
        <f t="shared" si="21"/>
        <v>-3000</v>
      </c>
      <c r="J71" s="22">
        <v>0</v>
      </c>
      <c r="K71" s="22">
        <v>3000</v>
      </c>
      <c r="L71" s="22">
        <f t="shared" si="22"/>
        <v>-3000</v>
      </c>
      <c r="M71" s="22">
        <v>0</v>
      </c>
      <c r="N71" s="22">
        <v>3000</v>
      </c>
      <c r="O71" s="22">
        <f t="shared" si="23"/>
        <v>-3000</v>
      </c>
      <c r="P71" s="22">
        <v>3000</v>
      </c>
      <c r="Q71" s="38" t="e">
        <f>M71-#REF!</f>
        <v>#REF!</v>
      </c>
      <c r="R71" s="55">
        <v>0</v>
      </c>
    </row>
    <row r="72" spans="1:18" ht="12">
      <c r="A72" s="23">
        <v>4280</v>
      </c>
      <c r="B72" s="23">
        <v>4280</v>
      </c>
      <c r="C72" s="3" t="s">
        <v>89</v>
      </c>
      <c r="D72" s="22">
        <v>0</v>
      </c>
      <c r="E72" s="22">
        <v>0</v>
      </c>
      <c r="F72" s="22">
        <f t="shared" si="20"/>
        <v>0</v>
      </c>
      <c r="G72" s="22">
        <v>0</v>
      </c>
      <c r="H72" s="22">
        <v>0</v>
      </c>
      <c r="I72" s="22">
        <f t="shared" si="21"/>
        <v>0</v>
      </c>
      <c r="J72" s="22">
        <v>0</v>
      </c>
      <c r="K72" s="22">
        <v>0</v>
      </c>
      <c r="L72" s="22">
        <f t="shared" si="22"/>
        <v>0</v>
      </c>
      <c r="M72" s="22">
        <v>0</v>
      </c>
      <c r="N72" s="22">
        <v>0</v>
      </c>
      <c r="O72" s="22">
        <f t="shared" si="23"/>
        <v>0</v>
      </c>
      <c r="P72" s="22">
        <v>0</v>
      </c>
      <c r="Q72" s="38" t="e">
        <f>M72-#REF!</f>
        <v>#REF!</v>
      </c>
      <c r="R72" s="55">
        <v>0</v>
      </c>
    </row>
    <row r="73" spans="1:18" ht="12">
      <c r="A73" s="23">
        <v>6550</v>
      </c>
      <c r="B73" s="23">
        <v>6550</v>
      </c>
      <c r="C73" s="3" t="s">
        <v>110</v>
      </c>
      <c r="D73" s="22">
        <v>0</v>
      </c>
      <c r="E73" s="22">
        <v>8000</v>
      </c>
      <c r="F73" s="22">
        <f t="shared" si="20"/>
        <v>8000</v>
      </c>
      <c r="G73" s="22">
        <v>0</v>
      </c>
      <c r="H73" s="22">
        <v>16000</v>
      </c>
      <c r="I73" s="22">
        <f t="shared" si="21"/>
        <v>-16000</v>
      </c>
      <c r="J73" s="22">
        <v>0</v>
      </c>
      <c r="K73" s="22">
        <v>24000</v>
      </c>
      <c r="L73" s="22">
        <f t="shared" si="22"/>
        <v>-24000</v>
      </c>
      <c r="M73" s="22">
        <v>0</v>
      </c>
      <c r="N73" s="22">
        <v>32000</v>
      </c>
      <c r="O73" s="22">
        <f t="shared" si="23"/>
        <v>-32000</v>
      </c>
      <c r="P73" s="22">
        <v>32000</v>
      </c>
      <c r="Q73" s="38" t="e">
        <f>M73-#REF!</f>
        <v>#REF!</v>
      </c>
      <c r="R73" s="55">
        <v>0</v>
      </c>
    </row>
    <row r="74" spans="1:18" ht="12">
      <c r="A74" s="23">
        <v>6555</v>
      </c>
      <c r="B74" s="23">
        <v>6555</v>
      </c>
      <c r="C74" s="3" t="s">
        <v>111</v>
      </c>
      <c r="D74" s="22">
        <v>0</v>
      </c>
      <c r="E74" s="22">
        <v>0</v>
      </c>
      <c r="F74" s="22">
        <f t="shared" si="20"/>
        <v>0</v>
      </c>
      <c r="G74" s="22">
        <v>0</v>
      </c>
      <c r="H74" s="22">
        <v>0</v>
      </c>
      <c r="I74" s="22">
        <f t="shared" si="21"/>
        <v>0</v>
      </c>
      <c r="J74" s="22">
        <v>0</v>
      </c>
      <c r="K74" s="22">
        <v>0</v>
      </c>
      <c r="L74" s="22">
        <f t="shared" si="22"/>
        <v>0</v>
      </c>
      <c r="M74" s="22">
        <v>0</v>
      </c>
      <c r="N74" s="22">
        <v>0</v>
      </c>
      <c r="O74" s="22">
        <f t="shared" si="23"/>
        <v>0</v>
      </c>
      <c r="P74" s="22">
        <v>0</v>
      </c>
      <c r="Q74" s="38" t="e">
        <f>M74-#REF!</f>
        <v>#REF!</v>
      </c>
      <c r="R74" s="55">
        <v>0</v>
      </c>
    </row>
    <row r="75" spans="1:18" ht="12.75">
      <c r="A75" s="19"/>
      <c r="B75" s="19"/>
      <c r="C75" s="14" t="s">
        <v>46</v>
      </c>
      <c r="D75" s="15">
        <f>SUM(D68:D74)</f>
        <v>800</v>
      </c>
      <c r="E75" s="15">
        <f aca="true" t="shared" si="24" ref="E75:P75">SUM(E68:E74)</f>
        <v>8000</v>
      </c>
      <c r="F75" s="15">
        <f t="shared" si="24"/>
        <v>7200</v>
      </c>
      <c r="G75" s="15">
        <f t="shared" si="24"/>
        <v>800</v>
      </c>
      <c r="H75" s="15">
        <f t="shared" si="24"/>
        <v>19000</v>
      </c>
      <c r="I75" s="15">
        <f t="shared" si="24"/>
        <v>-18200</v>
      </c>
      <c r="J75" s="15">
        <f t="shared" si="24"/>
        <v>800</v>
      </c>
      <c r="K75" s="15">
        <f t="shared" si="24"/>
        <v>27000</v>
      </c>
      <c r="L75" s="15">
        <f t="shared" si="24"/>
        <v>-26200</v>
      </c>
      <c r="M75" s="15">
        <f t="shared" si="24"/>
        <v>1200</v>
      </c>
      <c r="N75" s="15">
        <f t="shared" si="24"/>
        <v>35000</v>
      </c>
      <c r="O75" s="15">
        <f t="shared" si="24"/>
        <v>-33800</v>
      </c>
      <c r="P75" s="15">
        <f t="shared" si="24"/>
        <v>35000</v>
      </c>
      <c r="Q75" s="39" t="e">
        <f>M75-#REF!</f>
        <v>#REF!</v>
      </c>
      <c r="R75" s="56">
        <f>SUM(R68:R74)</f>
        <v>400</v>
      </c>
    </row>
    <row r="76" spans="1:18" ht="12">
      <c r="A76" s="23"/>
      <c r="B76" s="23"/>
      <c r="C76" s="3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38" t="e">
        <f>M76-#REF!</f>
        <v>#REF!</v>
      </c>
      <c r="R76" s="55"/>
    </row>
    <row r="77" spans="1:18" ht="12">
      <c r="A77" s="23">
        <v>4225</v>
      </c>
      <c r="B77" s="23">
        <v>4225</v>
      </c>
      <c r="C77" s="3" t="s">
        <v>170</v>
      </c>
      <c r="D77" s="22">
        <v>0</v>
      </c>
      <c r="E77" s="22">
        <v>0</v>
      </c>
      <c r="F77" s="22">
        <f t="shared" si="20"/>
        <v>0</v>
      </c>
      <c r="G77" s="22">
        <v>0</v>
      </c>
      <c r="H77" s="22">
        <v>0</v>
      </c>
      <c r="I77" s="22">
        <f t="shared" si="21"/>
        <v>0</v>
      </c>
      <c r="J77" s="22">
        <v>0</v>
      </c>
      <c r="K77" s="22">
        <v>0</v>
      </c>
      <c r="L77" s="22">
        <f t="shared" si="22"/>
        <v>0</v>
      </c>
      <c r="M77" s="22">
        <v>0</v>
      </c>
      <c r="N77" s="22">
        <v>0</v>
      </c>
      <c r="O77" s="22">
        <f t="shared" si="23"/>
        <v>0</v>
      </c>
      <c r="P77" s="22">
        <v>0</v>
      </c>
      <c r="Q77" s="38" t="e">
        <f>M77-#REF!</f>
        <v>#REF!</v>
      </c>
      <c r="R77" s="55">
        <v>1100</v>
      </c>
    </row>
    <row r="78" spans="1:18" ht="12">
      <c r="A78" s="23">
        <v>4228</v>
      </c>
      <c r="B78" s="23">
        <v>4228</v>
      </c>
      <c r="C78" s="3" t="s">
        <v>171</v>
      </c>
      <c r="D78" s="22">
        <v>0</v>
      </c>
      <c r="E78" s="22">
        <v>0</v>
      </c>
      <c r="F78" s="22">
        <f t="shared" si="20"/>
        <v>0</v>
      </c>
      <c r="G78" s="22">
        <v>0</v>
      </c>
      <c r="H78" s="22">
        <v>0</v>
      </c>
      <c r="I78" s="22">
        <f t="shared" si="21"/>
        <v>0</v>
      </c>
      <c r="J78" s="22">
        <v>0</v>
      </c>
      <c r="K78" s="22">
        <v>0</v>
      </c>
      <c r="L78" s="22">
        <f t="shared" si="22"/>
        <v>0</v>
      </c>
      <c r="M78" s="22">
        <v>0</v>
      </c>
      <c r="N78" s="22">
        <v>0</v>
      </c>
      <c r="O78" s="22">
        <f t="shared" si="23"/>
        <v>0</v>
      </c>
      <c r="P78" s="22">
        <v>0</v>
      </c>
      <c r="Q78" s="38" t="e">
        <f>M78-#REF!</f>
        <v>#REF!</v>
      </c>
      <c r="R78" s="55">
        <v>0</v>
      </c>
    </row>
    <row r="79" spans="1:18" ht="12">
      <c r="A79" s="23">
        <v>4331</v>
      </c>
      <c r="B79" s="23">
        <v>4331</v>
      </c>
      <c r="C79" s="3" t="s">
        <v>91</v>
      </c>
      <c r="D79" s="22">
        <v>0</v>
      </c>
      <c r="E79" s="22">
        <v>0</v>
      </c>
      <c r="F79" s="22">
        <f t="shared" si="20"/>
        <v>0</v>
      </c>
      <c r="G79" s="22">
        <v>0</v>
      </c>
      <c r="H79" s="22">
        <v>0</v>
      </c>
      <c r="I79" s="22">
        <f t="shared" si="21"/>
        <v>0</v>
      </c>
      <c r="J79" s="22">
        <v>0</v>
      </c>
      <c r="K79" s="22">
        <v>0</v>
      </c>
      <c r="L79" s="22">
        <f t="shared" si="22"/>
        <v>0</v>
      </c>
      <c r="M79" s="22">
        <v>0</v>
      </c>
      <c r="N79" s="22">
        <v>0</v>
      </c>
      <c r="O79" s="22">
        <f t="shared" si="23"/>
        <v>0</v>
      </c>
      <c r="P79" s="22">
        <v>0</v>
      </c>
      <c r="Q79" s="38" t="e">
        <f>M79-#REF!</f>
        <v>#REF!</v>
      </c>
      <c r="R79" s="55">
        <v>0</v>
      </c>
    </row>
    <row r="80" spans="1:18" ht="12">
      <c r="A80" s="23">
        <v>7400</v>
      </c>
      <c r="B80" s="23">
        <v>7400</v>
      </c>
      <c r="C80" s="3" t="s">
        <v>130</v>
      </c>
      <c r="D80" s="22">
        <v>0</v>
      </c>
      <c r="E80" s="22">
        <v>0</v>
      </c>
      <c r="F80" s="22">
        <f t="shared" si="20"/>
        <v>0</v>
      </c>
      <c r="G80" s="22">
        <v>0</v>
      </c>
      <c r="H80" s="22">
        <v>0</v>
      </c>
      <c r="I80" s="22">
        <f>G80-H80</f>
        <v>0</v>
      </c>
      <c r="J80" s="22">
        <v>0</v>
      </c>
      <c r="K80" s="22">
        <v>0</v>
      </c>
      <c r="L80" s="22">
        <f>J80-K80</f>
        <v>0</v>
      </c>
      <c r="M80" s="22">
        <v>0</v>
      </c>
      <c r="N80" s="22">
        <v>0</v>
      </c>
      <c r="O80" s="22">
        <f>M80-N80</f>
        <v>0</v>
      </c>
      <c r="P80" s="22">
        <v>0</v>
      </c>
      <c r="Q80" s="38" t="e">
        <f>M80-#REF!</f>
        <v>#REF!</v>
      </c>
      <c r="R80" s="55">
        <v>0</v>
      </c>
    </row>
    <row r="81" spans="1:18" ht="12.75">
      <c r="A81" s="19"/>
      <c r="B81" s="19"/>
      <c r="C81" s="14" t="s">
        <v>47</v>
      </c>
      <c r="D81" s="15">
        <f>SUM(D77:D80)</f>
        <v>0</v>
      </c>
      <c r="E81" s="15">
        <f aca="true" t="shared" si="25" ref="E81:P81">SUM(E77:E80)</f>
        <v>0</v>
      </c>
      <c r="F81" s="15">
        <f t="shared" si="25"/>
        <v>0</v>
      </c>
      <c r="G81" s="15">
        <f t="shared" si="25"/>
        <v>0</v>
      </c>
      <c r="H81" s="15">
        <f t="shared" si="25"/>
        <v>0</v>
      </c>
      <c r="I81" s="15">
        <f t="shared" si="25"/>
        <v>0</v>
      </c>
      <c r="J81" s="15">
        <f t="shared" si="25"/>
        <v>0</v>
      </c>
      <c r="K81" s="15">
        <f t="shared" si="25"/>
        <v>0</v>
      </c>
      <c r="L81" s="15">
        <f t="shared" si="25"/>
        <v>0</v>
      </c>
      <c r="M81" s="15">
        <f t="shared" si="25"/>
        <v>0</v>
      </c>
      <c r="N81" s="15">
        <f t="shared" si="25"/>
        <v>0</v>
      </c>
      <c r="O81" s="15">
        <f t="shared" si="25"/>
        <v>0</v>
      </c>
      <c r="P81" s="15">
        <f t="shared" si="25"/>
        <v>0</v>
      </c>
      <c r="Q81" s="39" t="e">
        <f>M81-#REF!</f>
        <v>#REF!</v>
      </c>
      <c r="R81" s="56">
        <f>SUM(R77:R80)</f>
        <v>1100</v>
      </c>
    </row>
    <row r="82" spans="1:18" ht="12">
      <c r="A82" s="23"/>
      <c r="B82" s="23"/>
      <c r="C82" s="3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38" t="e">
        <f>M82-#REF!</f>
        <v>#REF!</v>
      </c>
      <c r="R82" s="55"/>
    </row>
    <row r="83" spans="1:18" ht="12">
      <c r="A83" s="23">
        <v>4120</v>
      </c>
      <c r="B83" s="23">
        <v>4120</v>
      </c>
      <c r="C83" s="3" t="s">
        <v>84</v>
      </c>
      <c r="D83" s="22">
        <v>0</v>
      </c>
      <c r="E83" s="22">
        <v>0</v>
      </c>
      <c r="F83" s="22">
        <f>+E83-D83</f>
        <v>0</v>
      </c>
      <c r="G83" s="22">
        <v>0</v>
      </c>
      <c r="H83" s="22">
        <v>0</v>
      </c>
      <c r="I83" s="22">
        <f>G83-H83</f>
        <v>0</v>
      </c>
      <c r="J83" s="22">
        <v>0</v>
      </c>
      <c r="K83" s="22">
        <v>0</v>
      </c>
      <c r="L83" s="22">
        <f>J83-K83</f>
        <v>0</v>
      </c>
      <c r="M83" s="22">
        <v>0</v>
      </c>
      <c r="N83" s="22">
        <v>0</v>
      </c>
      <c r="O83" s="22">
        <f>M83-N83</f>
        <v>0</v>
      </c>
      <c r="P83" s="22">
        <v>0</v>
      </c>
      <c r="Q83" s="38"/>
      <c r="R83" s="55">
        <v>0</v>
      </c>
    </row>
    <row r="84" spans="1:18" ht="12">
      <c r="A84" s="23">
        <v>4300</v>
      </c>
      <c r="B84" s="23">
        <v>4300</v>
      </c>
      <c r="C84" s="3" t="s">
        <v>90</v>
      </c>
      <c r="D84" s="22">
        <v>0</v>
      </c>
      <c r="E84" s="22">
        <v>0</v>
      </c>
      <c r="F84" s="22">
        <f>+E84-D84</f>
        <v>0</v>
      </c>
      <c r="G84" s="22">
        <v>0</v>
      </c>
      <c r="H84" s="22">
        <v>0</v>
      </c>
      <c r="I84" s="22">
        <f>G84-H84</f>
        <v>0</v>
      </c>
      <c r="J84" s="22">
        <v>0</v>
      </c>
      <c r="K84" s="22">
        <v>0</v>
      </c>
      <c r="L84" s="22">
        <f>J84-K84</f>
        <v>0</v>
      </c>
      <c r="M84" s="22">
        <v>0</v>
      </c>
      <c r="N84" s="22">
        <v>0</v>
      </c>
      <c r="O84" s="22">
        <f>M84-N84</f>
        <v>0</v>
      </c>
      <c r="P84" s="22">
        <v>0</v>
      </c>
      <c r="Q84" s="38"/>
      <c r="R84" s="55">
        <v>0</v>
      </c>
    </row>
    <row r="85" spans="1:18" ht="12">
      <c r="A85" s="23">
        <v>4400</v>
      </c>
      <c r="B85" s="23">
        <v>4400</v>
      </c>
      <c r="C85" s="3" t="s">
        <v>172</v>
      </c>
      <c r="D85" s="22">
        <v>0</v>
      </c>
      <c r="E85" s="22">
        <v>0</v>
      </c>
      <c r="F85" s="22">
        <f>+E85-D85</f>
        <v>0</v>
      </c>
      <c r="G85" s="22">
        <v>0</v>
      </c>
      <c r="H85" s="22">
        <v>0</v>
      </c>
      <c r="I85" s="22">
        <f>G85-H85</f>
        <v>0</v>
      </c>
      <c r="J85" s="22">
        <v>0</v>
      </c>
      <c r="K85" s="22">
        <v>0</v>
      </c>
      <c r="L85" s="22">
        <f>J85-K85</f>
        <v>0</v>
      </c>
      <c r="M85" s="22">
        <v>0</v>
      </c>
      <c r="N85" s="22">
        <v>0</v>
      </c>
      <c r="O85" s="22">
        <f>M85-N85</f>
        <v>0</v>
      </c>
      <c r="P85" s="22">
        <v>0</v>
      </c>
      <c r="Q85" s="38"/>
      <c r="R85" s="55">
        <v>0</v>
      </c>
    </row>
    <row r="86" spans="1:18" ht="12">
      <c r="A86" s="23">
        <v>4990</v>
      </c>
      <c r="B86" s="23">
        <v>4990</v>
      </c>
      <c r="C86" s="3" t="s">
        <v>92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0</v>
      </c>
    </row>
    <row r="87" spans="1:18" ht="12.75">
      <c r="A87" s="19"/>
      <c r="B87" s="19"/>
      <c r="C87" s="14" t="s">
        <v>48</v>
      </c>
      <c r="D87" s="15">
        <f>SUM(D83:D86)</f>
        <v>0</v>
      </c>
      <c r="E87" s="15">
        <f aca="true" t="shared" si="26" ref="E87:P87">SUM(E83:E86)</f>
        <v>0</v>
      </c>
      <c r="F87" s="15">
        <f t="shared" si="26"/>
        <v>0</v>
      </c>
      <c r="G87" s="15">
        <f t="shared" si="26"/>
        <v>0</v>
      </c>
      <c r="H87" s="15">
        <f t="shared" si="26"/>
        <v>0</v>
      </c>
      <c r="I87" s="15">
        <f t="shared" si="26"/>
        <v>0</v>
      </c>
      <c r="J87" s="15">
        <f t="shared" si="26"/>
        <v>0</v>
      </c>
      <c r="K87" s="15">
        <f t="shared" si="26"/>
        <v>0</v>
      </c>
      <c r="L87" s="15">
        <f t="shared" si="26"/>
        <v>0</v>
      </c>
      <c r="M87" s="15">
        <f t="shared" si="26"/>
        <v>0</v>
      </c>
      <c r="N87" s="15">
        <f t="shared" si="26"/>
        <v>0</v>
      </c>
      <c r="O87" s="15">
        <f t="shared" si="26"/>
        <v>0</v>
      </c>
      <c r="P87" s="15">
        <f t="shared" si="26"/>
        <v>0</v>
      </c>
      <c r="Q87" s="39"/>
      <c r="R87" s="56">
        <f>SUM(R83:R86)</f>
        <v>0</v>
      </c>
    </row>
    <row r="88" spans="1:18" ht="12">
      <c r="A88" s="23"/>
      <c r="B88" s="23"/>
      <c r="C88" s="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8"/>
      <c r="R88" s="55"/>
    </row>
    <row r="89" spans="1:18" ht="12.75">
      <c r="A89" s="19"/>
      <c r="B89" s="19"/>
      <c r="C89" s="14" t="s">
        <v>7</v>
      </c>
      <c r="D89" s="15">
        <f>+D87+D81+D75</f>
        <v>800</v>
      </c>
      <c r="E89" s="15">
        <f aca="true" t="shared" si="27" ref="E89:P89">+E87+E81+E75</f>
        <v>8000</v>
      </c>
      <c r="F89" s="15">
        <f t="shared" si="27"/>
        <v>7200</v>
      </c>
      <c r="G89" s="15">
        <f t="shared" si="27"/>
        <v>800</v>
      </c>
      <c r="H89" s="15">
        <f t="shared" si="27"/>
        <v>19000</v>
      </c>
      <c r="I89" s="15">
        <f t="shared" si="27"/>
        <v>-18200</v>
      </c>
      <c r="J89" s="15">
        <f t="shared" si="27"/>
        <v>800</v>
      </c>
      <c r="K89" s="15">
        <f t="shared" si="27"/>
        <v>27000</v>
      </c>
      <c r="L89" s="15">
        <f t="shared" si="27"/>
        <v>-26200</v>
      </c>
      <c r="M89" s="15">
        <f t="shared" si="27"/>
        <v>1200</v>
      </c>
      <c r="N89" s="15">
        <f t="shared" si="27"/>
        <v>35000</v>
      </c>
      <c r="O89" s="15">
        <f t="shared" si="27"/>
        <v>-33800</v>
      </c>
      <c r="P89" s="15">
        <f t="shared" si="27"/>
        <v>35000</v>
      </c>
      <c r="Q89" s="39" t="e">
        <f>M89-#REF!</f>
        <v>#REF!</v>
      </c>
      <c r="R89" s="56">
        <f>+R87+R81+R75</f>
        <v>1500</v>
      </c>
    </row>
    <row r="90" spans="1:18" ht="12">
      <c r="A90" s="23"/>
      <c r="B90" s="23"/>
      <c r="C90" s="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38"/>
      <c r="R90" s="55"/>
    </row>
    <row r="91" spans="1:18" ht="12">
      <c r="A91" s="23">
        <v>4240</v>
      </c>
      <c r="B91" s="23">
        <v>4240</v>
      </c>
      <c r="C91" s="3" t="s">
        <v>86</v>
      </c>
      <c r="D91" s="22">
        <v>0</v>
      </c>
      <c r="E91" s="22">
        <v>0</v>
      </c>
      <c r="F91" s="22">
        <f aca="true" t="shared" si="28" ref="F91:F113">+E91-D91</f>
        <v>0</v>
      </c>
      <c r="G91" s="22">
        <v>0</v>
      </c>
      <c r="H91" s="22">
        <v>0</v>
      </c>
      <c r="I91" s="22">
        <f aca="true" t="shared" si="29" ref="I91:I113">G91-H91</f>
        <v>0</v>
      </c>
      <c r="J91" s="22">
        <v>0</v>
      </c>
      <c r="K91" s="22">
        <v>0</v>
      </c>
      <c r="L91" s="22">
        <f aca="true" t="shared" si="30" ref="L91:L113">J91-K91</f>
        <v>0</v>
      </c>
      <c r="M91" s="22">
        <v>0</v>
      </c>
      <c r="N91" s="22">
        <v>0</v>
      </c>
      <c r="O91" s="22">
        <f aca="true" t="shared" si="31" ref="O91:O113">M91-N91</f>
        <v>0</v>
      </c>
      <c r="P91" s="22">
        <v>0</v>
      </c>
      <c r="Q91" s="38" t="e">
        <f>M91-#REF!</f>
        <v>#REF!</v>
      </c>
      <c r="R91" s="55">
        <v>2000</v>
      </c>
    </row>
    <row r="92" spans="1:18" ht="12">
      <c r="A92" s="23">
        <v>4250</v>
      </c>
      <c r="B92" s="23">
        <v>4250</v>
      </c>
      <c r="C92" s="3" t="s">
        <v>88</v>
      </c>
      <c r="D92" s="22">
        <v>0</v>
      </c>
      <c r="E92" s="22">
        <v>0</v>
      </c>
      <c r="F92" s="22">
        <f t="shared" si="28"/>
        <v>0</v>
      </c>
      <c r="G92" s="22">
        <v>0</v>
      </c>
      <c r="H92" s="22">
        <v>0</v>
      </c>
      <c r="I92" s="22">
        <f>G92-H92</f>
        <v>0</v>
      </c>
      <c r="J92" s="22">
        <v>0</v>
      </c>
      <c r="K92" s="22">
        <v>0</v>
      </c>
      <c r="L92" s="22">
        <f>J92-K92</f>
        <v>0</v>
      </c>
      <c r="M92" s="22">
        <v>0</v>
      </c>
      <c r="N92" s="22">
        <v>0</v>
      </c>
      <c r="O92" s="22">
        <f>M92-N92</f>
        <v>0</v>
      </c>
      <c r="P92" s="22">
        <v>0</v>
      </c>
      <c r="Q92" s="38" t="e">
        <f>M92-#REF!</f>
        <v>#REF!</v>
      </c>
      <c r="R92" s="55">
        <v>0</v>
      </c>
    </row>
    <row r="93" spans="1:18" ht="12">
      <c r="A93" s="23">
        <v>5000</v>
      </c>
      <c r="B93" s="23">
        <v>5000</v>
      </c>
      <c r="C93" s="3" t="s">
        <v>93</v>
      </c>
      <c r="D93" s="22">
        <v>0</v>
      </c>
      <c r="E93" s="22">
        <v>0</v>
      </c>
      <c r="F93" s="22">
        <f t="shared" si="28"/>
        <v>0</v>
      </c>
      <c r="G93" s="22">
        <v>0</v>
      </c>
      <c r="H93" s="22">
        <v>0</v>
      </c>
      <c r="I93" s="22">
        <f>G93-H93</f>
        <v>0</v>
      </c>
      <c r="J93" s="22">
        <v>0</v>
      </c>
      <c r="K93" s="22">
        <v>0</v>
      </c>
      <c r="L93" s="22">
        <f>J93-K93</f>
        <v>0</v>
      </c>
      <c r="M93" s="22">
        <v>0</v>
      </c>
      <c r="N93" s="22">
        <v>0</v>
      </c>
      <c r="O93" s="22">
        <f>M93-N93</f>
        <v>0</v>
      </c>
      <c r="P93" s="22">
        <v>0</v>
      </c>
      <c r="Q93" s="38" t="e">
        <f>M93-#REF!</f>
        <v>#REF!</v>
      </c>
      <c r="R93" s="55">
        <v>0</v>
      </c>
    </row>
    <row r="94" spans="1:18" ht="12">
      <c r="A94" s="23">
        <v>5006</v>
      </c>
      <c r="B94" s="23">
        <v>5006</v>
      </c>
      <c r="C94" s="3" t="s">
        <v>154</v>
      </c>
      <c r="D94" s="22">
        <v>0</v>
      </c>
      <c r="E94" s="22">
        <v>0</v>
      </c>
      <c r="F94" s="22">
        <f t="shared" si="28"/>
        <v>0</v>
      </c>
      <c r="G94" s="22">
        <v>0</v>
      </c>
      <c r="H94" s="22">
        <v>0</v>
      </c>
      <c r="I94" s="22">
        <f>G94-H94</f>
        <v>0</v>
      </c>
      <c r="J94" s="22">
        <v>0</v>
      </c>
      <c r="K94" s="22">
        <v>0</v>
      </c>
      <c r="L94" s="22">
        <f>J94-K94</f>
        <v>0</v>
      </c>
      <c r="M94" s="22">
        <v>0</v>
      </c>
      <c r="N94" s="22">
        <v>0</v>
      </c>
      <c r="O94" s="22">
        <f>M94-N94</f>
        <v>0</v>
      </c>
      <c r="P94" s="22">
        <v>0</v>
      </c>
      <c r="Q94" s="38" t="e">
        <f>M94-#REF!</f>
        <v>#REF!</v>
      </c>
      <c r="R94" s="55">
        <v>0</v>
      </c>
    </row>
    <row r="95" spans="1:18" ht="12">
      <c r="A95" s="23">
        <v>5007</v>
      </c>
      <c r="B95" s="23">
        <v>5007</v>
      </c>
      <c r="C95" s="3" t="s">
        <v>36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 t="shared" si="29"/>
        <v>0</v>
      </c>
      <c r="J95" s="22">
        <v>0</v>
      </c>
      <c r="K95" s="22">
        <v>0</v>
      </c>
      <c r="L95" s="22">
        <f t="shared" si="30"/>
        <v>0</v>
      </c>
      <c r="M95" s="22">
        <v>0</v>
      </c>
      <c r="N95" s="22">
        <v>0</v>
      </c>
      <c r="O95" s="22">
        <f t="shared" si="31"/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5010</v>
      </c>
      <c r="B96" s="23">
        <v>5010</v>
      </c>
      <c r="C96" s="3" t="s">
        <v>94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 t="shared" si="29"/>
        <v>0</v>
      </c>
      <c r="J96" s="22">
        <v>0</v>
      </c>
      <c r="K96" s="22">
        <v>0</v>
      </c>
      <c r="L96" s="22">
        <f t="shared" si="30"/>
        <v>0</v>
      </c>
      <c r="M96" s="22">
        <v>0</v>
      </c>
      <c r="N96" s="22">
        <v>0</v>
      </c>
      <c r="O96" s="22">
        <f t="shared" si="31"/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5040</v>
      </c>
      <c r="B97" s="23">
        <v>5040</v>
      </c>
      <c r="C97" s="3" t="s">
        <v>26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0</v>
      </c>
      <c r="I97" s="22">
        <f t="shared" si="29"/>
        <v>0</v>
      </c>
      <c r="J97" s="22">
        <v>0</v>
      </c>
      <c r="K97" s="22">
        <v>0</v>
      </c>
      <c r="L97" s="22">
        <f t="shared" si="30"/>
        <v>0</v>
      </c>
      <c r="M97" s="22">
        <v>0</v>
      </c>
      <c r="N97" s="22">
        <v>0</v>
      </c>
      <c r="O97" s="22">
        <f t="shared" si="31"/>
        <v>0</v>
      </c>
      <c r="P97" s="22">
        <v>0</v>
      </c>
      <c r="Q97" s="38" t="e">
        <f>M97-#REF!</f>
        <v>#REF!</v>
      </c>
      <c r="R97" s="55">
        <v>0</v>
      </c>
    </row>
    <row r="98" spans="1:18" ht="12">
      <c r="A98" s="23">
        <v>5090</v>
      </c>
      <c r="B98" s="23">
        <v>5090</v>
      </c>
      <c r="C98" s="3" t="s">
        <v>95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0</v>
      </c>
      <c r="N98" s="22">
        <v>0</v>
      </c>
      <c r="O98" s="22">
        <f t="shared" si="31"/>
        <v>0</v>
      </c>
      <c r="P98" s="22">
        <v>0</v>
      </c>
      <c r="Q98" s="38" t="e">
        <f>M98-#REF!</f>
        <v>#REF!</v>
      </c>
      <c r="R98" s="55">
        <v>0</v>
      </c>
    </row>
    <row r="99" spans="1:18" ht="12">
      <c r="A99" s="23">
        <v>5100</v>
      </c>
      <c r="B99" s="23">
        <v>5100</v>
      </c>
      <c r="C99" s="3" t="s">
        <v>31</v>
      </c>
      <c r="D99" s="22">
        <v>5460</v>
      </c>
      <c r="E99" s="22">
        <v>6000</v>
      </c>
      <c r="F99" s="22">
        <f t="shared" si="28"/>
        <v>540</v>
      </c>
      <c r="G99" s="22">
        <v>12040</v>
      </c>
      <c r="H99" s="22">
        <v>8000</v>
      </c>
      <c r="I99" s="22">
        <f t="shared" si="29"/>
        <v>4040</v>
      </c>
      <c r="J99" s="22">
        <v>12320</v>
      </c>
      <c r="K99" s="22">
        <v>9000</v>
      </c>
      <c r="L99" s="22">
        <f t="shared" si="30"/>
        <v>3320</v>
      </c>
      <c r="M99" s="22">
        <v>12320</v>
      </c>
      <c r="N99" s="22">
        <v>12000</v>
      </c>
      <c r="O99" s="22">
        <f t="shared" si="31"/>
        <v>320</v>
      </c>
      <c r="P99" s="22">
        <v>12000</v>
      </c>
      <c r="Q99" s="38" t="e">
        <f>M99-#REF!</f>
        <v>#REF!</v>
      </c>
      <c r="R99" s="55">
        <v>13020</v>
      </c>
    </row>
    <row r="100" spans="1:18" ht="12">
      <c r="A100" s="23">
        <v>5180</v>
      </c>
      <c r="B100" s="23">
        <v>5180</v>
      </c>
      <c r="C100" s="3" t="s">
        <v>96</v>
      </c>
      <c r="D100" s="22">
        <v>0</v>
      </c>
      <c r="E100" s="22">
        <v>0</v>
      </c>
      <c r="F100" s="22">
        <f t="shared" si="28"/>
        <v>0</v>
      </c>
      <c r="G100" s="22">
        <v>0</v>
      </c>
      <c r="H100" s="22">
        <v>0</v>
      </c>
      <c r="I100" s="22">
        <f t="shared" si="29"/>
        <v>0</v>
      </c>
      <c r="J100" s="22">
        <v>0</v>
      </c>
      <c r="K100" s="22">
        <v>0</v>
      </c>
      <c r="L100" s="22">
        <f t="shared" si="30"/>
        <v>0</v>
      </c>
      <c r="M100" s="22">
        <v>0</v>
      </c>
      <c r="N100" s="22">
        <v>0</v>
      </c>
      <c r="O100" s="22">
        <f t="shared" si="31"/>
        <v>0</v>
      </c>
      <c r="P100" s="22">
        <v>0</v>
      </c>
      <c r="Q100" s="38" t="e">
        <f>M100-#REF!</f>
        <v>#REF!</v>
      </c>
      <c r="R100" s="55">
        <v>0</v>
      </c>
    </row>
    <row r="101" spans="1:18" ht="12">
      <c r="A101" s="23">
        <v>5182</v>
      </c>
      <c r="B101" s="23">
        <v>5182</v>
      </c>
      <c r="C101" s="3" t="s">
        <v>97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 t="e">
        <f>M101-#REF!</f>
        <v>#REF!</v>
      </c>
      <c r="R101" s="55">
        <v>0</v>
      </c>
    </row>
    <row r="102" spans="1:18" ht="12">
      <c r="A102" s="23">
        <v>5210</v>
      </c>
      <c r="B102" s="23">
        <v>5210</v>
      </c>
      <c r="C102" s="3" t="s">
        <v>98</v>
      </c>
      <c r="D102" s="22">
        <v>0</v>
      </c>
      <c r="E102" s="22">
        <v>0</v>
      </c>
      <c r="F102" s="22">
        <f t="shared" si="28"/>
        <v>0</v>
      </c>
      <c r="G102" s="22">
        <v>0</v>
      </c>
      <c r="H102" s="22">
        <v>0</v>
      </c>
      <c r="I102" s="22">
        <f t="shared" si="29"/>
        <v>0</v>
      </c>
      <c r="J102" s="22">
        <v>0</v>
      </c>
      <c r="K102" s="22">
        <v>0</v>
      </c>
      <c r="L102" s="22">
        <f t="shared" si="30"/>
        <v>0</v>
      </c>
      <c r="M102" s="22">
        <v>0</v>
      </c>
      <c r="N102" s="22">
        <v>0</v>
      </c>
      <c r="O102" s="22">
        <f t="shared" si="31"/>
        <v>0</v>
      </c>
      <c r="P102" s="22">
        <v>0</v>
      </c>
      <c r="Q102" s="38" t="e">
        <f>M102-#REF!</f>
        <v>#REF!</v>
      </c>
      <c r="R102" s="55">
        <v>0</v>
      </c>
    </row>
    <row r="103" spans="1:18" ht="12">
      <c r="A103" s="23">
        <v>5230</v>
      </c>
      <c r="B103" s="23">
        <v>5230</v>
      </c>
      <c r="C103" s="3" t="s">
        <v>32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 t="e">
        <f>M103-#REF!</f>
        <v>#REF!</v>
      </c>
      <c r="R103" s="55">
        <v>0</v>
      </c>
    </row>
    <row r="104" spans="1:18" ht="12">
      <c r="A104" s="23">
        <v>5231</v>
      </c>
      <c r="B104" s="23">
        <v>5231</v>
      </c>
      <c r="C104" s="3" t="s">
        <v>33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</row>
    <row r="105" spans="1:18" ht="12">
      <c r="A105" s="23">
        <v>5250</v>
      </c>
      <c r="B105" s="23">
        <v>5250</v>
      </c>
      <c r="C105" s="3" t="s">
        <v>99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</row>
    <row r="106" spans="1:18" ht="12">
      <c r="A106" s="23">
        <v>5290</v>
      </c>
      <c r="B106" s="23">
        <v>5290</v>
      </c>
      <c r="C106" s="3" t="s">
        <v>100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</row>
    <row r="107" spans="1:18" ht="12">
      <c r="A107" s="23">
        <v>5330</v>
      </c>
      <c r="B107" s="23">
        <v>5330</v>
      </c>
      <c r="C107" s="3" t="s">
        <v>101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</row>
    <row r="108" spans="1:18" ht="12">
      <c r="A108" s="23">
        <v>5400</v>
      </c>
      <c r="B108" s="23">
        <v>5400</v>
      </c>
      <c r="C108" s="3" t="s">
        <v>102</v>
      </c>
      <c r="D108" s="22">
        <v>0</v>
      </c>
      <c r="E108" s="22">
        <v>0</v>
      </c>
      <c r="F108" s="22">
        <f t="shared" si="28"/>
        <v>0</v>
      </c>
      <c r="G108" s="22">
        <v>0</v>
      </c>
      <c r="H108" s="22">
        <v>0</v>
      </c>
      <c r="I108" s="22">
        <f t="shared" si="29"/>
        <v>0</v>
      </c>
      <c r="J108" s="22">
        <v>0</v>
      </c>
      <c r="K108" s="22">
        <v>0</v>
      </c>
      <c r="L108" s="22">
        <f t="shared" si="30"/>
        <v>0</v>
      </c>
      <c r="M108" s="22">
        <v>0</v>
      </c>
      <c r="N108" s="22">
        <v>0</v>
      </c>
      <c r="O108" s="22">
        <f t="shared" si="31"/>
        <v>0</v>
      </c>
      <c r="P108" s="22">
        <v>0</v>
      </c>
      <c r="Q108" s="38" t="e">
        <f>M108-#REF!</f>
        <v>#REF!</v>
      </c>
      <c r="R108" s="55">
        <v>0</v>
      </c>
    </row>
    <row r="109" spans="1:18" ht="12">
      <c r="A109" s="23">
        <v>5425</v>
      </c>
      <c r="B109" s="23">
        <v>5425</v>
      </c>
      <c r="C109" s="3" t="s">
        <v>103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</row>
    <row r="110" spans="1:18" ht="12">
      <c r="A110" s="23">
        <v>5800</v>
      </c>
      <c r="B110" s="23">
        <v>5800</v>
      </c>
      <c r="C110" s="3" t="s">
        <v>34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 t="e">
        <f>M110-#REF!</f>
        <v>#REF!</v>
      </c>
      <c r="R110" s="55">
        <v>0</v>
      </c>
    </row>
    <row r="111" spans="1:18" ht="12">
      <c r="A111" s="23">
        <v>5950</v>
      </c>
      <c r="B111" s="23">
        <v>5950</v>
      </c>
      <c r="C111" s="36" t="s">
        <v>104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</row>
    <row r="112" spans="1:18" ht="12">
      <c r="A112" s="23">
        <v>5990</v>
      </c>
      <c r="B112" s="23">
        <v>5990</v>
      </c>
      <c r="C112" s="3" t="s">
        <v>105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>G112-H112</f>
        <v>0</v>
      </c>
      <c r="J112" s="22">
        <v>0</v>
      </c>
      <c r="K112" s="22">
        <v>0</v>
      </c>
      <c r="L112" s="22">
        <f>J112-K112</f>
        <v>0</v>
      </c>
      <c r="M112" s="22">
        <v>0</v>
      </c>
      <c r="N112" s="22">
        <v>0</v>
      </c>
      <c r="O112" s="22">
        <f>M112-N112</f>
        <v>0</v>
      </c>
      <c r="P112" s="22">
        <v>0</v>
      </c>
      <c r="Q112" s="38" t="e">
        <f>M112-#REF!</f>
        <v>#REF!</v>
      </c>
      <c r="R112" s="55">
        <v>0</v>
      </c>
    </row>
    <row r="113" spans="1:18" ht="12">
      <c r="A113" s="23">
        <v>7100</v>
      </c>
      <c r="B113" s="23">
        <v>7100</v>
      </c>
      <c r="C113" s="3" t="s">
        <v>127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29"/>
        <v>0</v>
      </c>
      <c r="J113" s="22">
        <v>0</v>
      </c>
      <c r="K113" s="22">
        <v>0</v>
      </c>
      <c r="L113" s="22">
        <f t="shared" si="30"/>
        <v>0</v>
      </c>
      <c r="M113" s="22">
        <v>0</v>
      </c>
      <c r="N113" s="22">
        <v>0</v>
      </c>
      <c r="O113" s="22">
        <f t="shared" si="31"/>
        <v>0</v>
      </c>
      <c r="P113" s="22">
        <v>0</v>
      </c>
      <c r="Q113" s="38" t="e">
        <f>M113-#REF!</f>
        <v>#REF!</v>
      </c>
      <c r="R113" s="55">
        <v>0</v>
      </c>
    </row>
    <row r="114" spans="1:18" ht="12.75">
      <c r="A114" s="19"/>
      <c r="B114" s="19"/>
      <c r="C114" s="14" t="s">
        <v>8</v>
      </c>
      <c r="D114" s="15">
        <f>SUM(D91:D113)</f>
        <v>5460</v>
      </c>
      <c r="E114" s="15">
        <f aca="true" t="shared" si="32" ref="E114:P114">SUM(E91:E113)</f>
        <v>6000</v>
      </c>
      <c r="F114" s="15">
        <f t="shared" si="32"/>
        <v>540</v>
      </c>
      <c r="G114" s="15">
        <f t="shared" si="32"/>
        <v>12040</v>
      </c>
      <c r="H114" s="15">
        <f t="shared" si="32"/>
        <v>8000</v>
      </c>
      <c r="I114" s="15">
        <f t="shared" si="32"/>
        <v>4040</v>
      </c>
      <c r="J114" s="15">
        <f t="shared" si="32"/>
        <v>12320</v>
      </c>
      <c r="K114" s="15">
        <f t="shared" si="32"/>
        <v>9000</v>
      </c>
      <c r="L114" s="15">
        <f t="shared" si="32"/>
        <v>3320</v>
      </c>
      <c r="M114" s="15">
        <f t="shared" si="32"/>
        <v>12320</v>
      </c>
      <c r="N114" s="15">
        <f t="shared" si="32"/>
        <v>12000</v>
      </c>
      <c r="O114" s="15">
        <f t="shared" si="32"/>
        <v>320</v>
      </c>
      <c r="P114" s="15">
        <f t="shared" si="32"/>
        <v>12000</v>
      </c>
      <c r="Q114" s="39" t="e">
        <f>M114-#REF!</f>
        <v>#REF!</v>
      </c>
      <c r="R114" s="56">
        <f>SUM(R91:R113)</f>
        <v>15020</v>
      </c>
    </row>
    <row r="115" spans="1:18" ht="12">
      <c r="A115" s="23"/>
      <c r="B115" s="23"/>
      <c r="C115" s="3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38"/>
      <c r="R115" s="55"/>
    </row>
    <row r="116" spans="1:18" ht="12">
      <c r="A116" s="23">
        <v>4120</v>
      </c>
      <c r="B116" s="23">
        <v>4120</v>
      </c>
      <c r="C116" s="3" t="s">
        <v>106</v>
      </c>
      <c r="D116" s="22">
        <v>0</v>
      </c>
      <c r="E116" s="22">
        <v>0</v>
      </c>
      <c r="F116" s="22">
        <f aca="true" t="shared" si="33" ref="F116:F150">+E116-D116</f>
        <v>0</v>
      </c>
      <c r="G116" s="22">
        <v>0</v>
      </c>
      <c r="H116" s="22">
        <v>0</v>
      </c>
      <c r="I116" s="22">
        <f aca="true" t="shared" si="34" ref="I116:I150">G116-H116</f>
        <v>0</v>
      </c>
      <c r="J116" s="22">
        <v>0</v>
      </c>
      <c r="K116" s="22">
        <v>0</v>
      </c>
      <c r="L116" s="22">
        <f aca="true" t="shared" si="35" ref="L116:L150">J116-K116</f>
        <v>0</v>
      </c>
      <c r="M116" s="22">
        <v>0</v>
      </c>
      <c r="N116" s="22">
        <v>0</v>
      </c>
      <c r="O116" s="22">
        <f aca="true" t="shared" si="36" ref="O116:O150">M116-N116</f>
        <v>0</v>
      </c>
      <c r="P116" s="22">
        <v>0</v>
      </c>
      <c r="Q116" s="38" t="e">
        <f>M116-#REF!</f>
        <v>#REF!</v>
      </c>
      <c r="R116" s="55">
        <v>0</v>
      </c>
    </row>
    <row r="117" spans="1:18" ht="12">
      <c r="A117" s="23">
        <v>6320</v>
      </c>
      <c r="B117" s="23">
        <v>6320</v>
      </c>
      <c r="C117" s="3" t="s">
        <v>106</v>
      </c>
      <c r="D117" s="22">
        <v>0</v>
      </c>
      <c r="E117" s="22">
        <v>0</v>
      </c>
      <c r="F117" s="22">
        <f t="shared" si="33"/>
        <v>0</v>
      </c>
      <c r="G117" s="22">
        <v>0</v>
      </c>
      <c r="H117" s="22">
        <v>0</v>
      </c>
      <c r="I117" s="22">
        <f>G117-H117</f>
        <v>0</v>
      </c>
      <c r="J117" s="22">
        <v>0</v>
      </c>
      <c r="K117" s="22">
        <v>0</v>
      </c>
      <c r="L117" s="22">
        <f>J117-K117</f>
        <v>0</v>
      </c>
      <c r="M117" s="22">
        <v>0</v>
      </c>
      <c r="N117" s="22">
        <v>0</v>
      </c>
      <c r="O117" s="22">
        <f>M117-N117</f>
        <v>0</v>
      </c>
      <c r="P117" s="22">
        <v>0</v>
      </c>
      <c r="Q117" s="38" t="e">
        <f>M117-#REF!</f>
        <v>#REF!</v>
      </c>
      <c r="R117" s="55">
        <v>0</v>
      </c>
    </row>
    <row r="118" spans="1:18" ht="12">
      <c r="A118" s="23">
        <v>6340</v>
      </c>
      <c r="B118" s="23">
        <v>6340</v>
      </c>
      <c r="C118" s="3" t="s">
        <v>107</v>
      </c>
      <c r="D118" s="22">
        <v>0</v>
      </c>
      <c r="E118" s="22">
        <v>0</v>
      </c>
      <c r="F118" s="22">
        <f t="shared" si="33"/>
        <v>0</v>
      </c>
      <c r="G118" s="22">
        <v>0</v>
      </c>
      <c r="H118" s="22">
        <v>0</v>
      </c>
      <c r="I118" s="22">
        <f t="shared" si="34"/>
        <v>0</v>
      </c>
      <c r="J118" s="22">
        <v>0</v>
      </c>
      <c r="K118" s="22">
        <v>0</v>
      </c>
      <c r="L118" s="22">
        <f t="shared" si="35"/>
        <v>0</v>
      </c>
      <c r="M118" s="22">
        <v>0</v>
      </c>
      <c r="N118" s="22">
        <v>0</v>
      </c>
      <c r="O118" s="22">
        <f t="shared" si="36"/>
        <v>0</v>
      </c>
      <c r="P118" s="22">
        <v>0</v>
      </c>
      <c r="Q118" s="38" t="e">
        <f>M118-#REF!</f>
        <v>#REF!</v>
      </c>
      <c r="R118" s="55">
        <v>0</v>
      </c>
    </row>
    <row r="119" spans="1:18" ht="12">
      <c r="A119" s="23">
        <v>6420</v>
      </c>
      <c r="B119" s="23">
        <v>6420</v>
      </c>
      <c r="C119" s="3" t="s">
        <v>108</v>
      </c>
      <c r="D119" s="22">
        <v>0</v>
      </c>
      <c r="E119" s="22">
        <v>0</v>
      </c>
      <c r="F119" s="22">
        <f t="shared" si="33"/>
        <v>0</v>
      </c>
      <c r="G119" s="22">
        <v>0</v>
      </c>
      <c r="H119" s="22">
        <v>0</v>
      </c>
      <c r="I119" s="22">
        <f t="shared" si="34"/>
        <v>0</v>
      </c>
      <c r="J119" s="22">
        <v>0</v>
      </c>
      <c r="K119" s="22">
        <v>0</v>
      </c>
      <c r="L119" s="22">
        <f t="shared" si="35"/>
        <v>0</v>
      </c>
      <c r="M119" s="22">
        <v>0</v>
      </c>
      <c r="N119" s="22">
        <v>0</v>
      </c>
      <c r="O119" s="22">
        <f t="shared" si="36"/>
        <v>0</v>
      </c>
      <c r="P119" s="22">
        <v>0</v>
      </c>
      <c r="Q119" s="38" t="e">
        <f>M119-#REF!</f>
        <v>#REF!</v>
      </c>
      <c r="R119" s="55">
        <v>0</v>
      </c>
    </row>
    <row r="120" spans="1:18" ht="12">
      <c r="A120" s="23">
        <v>6500</v>
      </c>
      <c r="B120" s="23">
        <v>6500</v>
      </c>
      <c r="C120" s="3" t="s">
        <v>109</v>
      </c>
      <c r="D120" s="22">
        <v>0</v>
      </c>
      <c r="E120" s="22">
        <v>0</v>
      </c>
      <c r="F120" s="22">
        <f t="shared" si="33"/>
        <v>0</v>
      </c>
      <c r="G120" s="22">
        <v>0</v>
      </c>
      <c r="H120" s="22">
        <v>0</v>
      </c>
      <c r="I120" s="22">
        <f t="shared" si="34"/>
        <v>0</v>
      </c>
      <c r="J120" s="22">
        <v>0</v>
      </c>
      <c r="K120" s="22">
        <v>0</v>
      </c>
      <c r="L120" s="22">
        <f t="shared" si="35"/>
        <v>0</v>
      </c>
      <c r="M120" s="22">
        <v>0</v>
      </c>
      <c r="N120" s="22">
        <v>0</v>
      </c>
      <c r="O120" s="22">
        <f t="shared" si="36"/>
        <v>0</v>
      </c>
      <c r="P120" s="22">
        <v>0</v>
      </c>
      <c r="Q120" s="38" t="e">
        <f>M120-#REF!</f>
        <v>#REF!</v>
      </c>
      <c r="R120" s="55">
        <v>0</v>
      </c>
    </row>
    <row r="121" spans="1:18" ht="12">
      <c r="A121" s="23">
        <v>6600</v>
      </c>
      <c r="B121" s="23">
        <v>6600</v>
      </c>
      <c r="C121" s="3" t="s">
        <v>112</v>
      </c>
      <c r="D121" s="22">
        <v>0</v>
      </c>
      <c r="E121" s="22">
        <v>0</v>
      </c>
      <c r="F121" s="22">
        <f t="shared" si="33"/>
        <v>0</v>
      </c>
      <c r="G121" s="22">
        <v>0</v>
      </c>
      <c r="H121" s="22">
        <v>0</v>
      </c>
      <c r="I121" s="22">
        <f t="shared" si="34"/>
        <v>0</v>
      </c>
      <c r="J121" s="22">
        <v>0</v>
      </c>
      <c r="K121" s="22">
        <v>0</v>
      </c>
      <c r="L121" s="22">
        <f t="shared" si="35"/>
        <v>0</v>
      </c>
      <c r="M121" s="22">
        <v>0</v>
      </c>
      <c r="N121" s="22">
        <v>0</v>
      </c>
      <c r="O121" s="22">
        <f t="shared" si="36"/>
        <v>0</v>
      </c>
      <c r="P121" s="22">
        <v>0</v>
      </c>
      <c r="Q121" s="38" t="e">
        <f>M121-#REF!</f>
        <v>#REF!</v>
      </c>
      <c r="R121" s="55">
        <v>0</v>
      </c>
    </row>
    <row r="122" spans="1:18" ht="12">
      <c r="A122" s="23">
        <v>6620</v>
      </c>
      <c r="B122" s="23">
        <v>6620</v>
      </c>
      <c r="C122" s="3" t="s">
        <v>113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 t="shared" si="34"/>
        <v>0</v>
      </c>
      <c r="J122" s="22">
        <v>0</v>
      </c>
      <c r="K122" s="22">
        <v>0</v>
      </c>
      <c r="L122" s="22">
        <f t="shared" si="35"/>
        <v>0</v>
      </c>
      <c r="M122" s="22">
        <v>0</v>
      </c>
      <c r="N122" s="22">
        <v>0</v>
      </c>
      <c r="O122" s="22">
        <f t="shared" si="36"/>
        <v>0</v>
      </c>
      <c r="P122" s="22">
        <v>0</v>
      </c>
      <c r="Q122" s="38" t="e">
        <f>M122-#REF!</f>
        <v>#REF!</v>
      </c>
      <c r="R122" s="55">
        <v>0</v>
      </c>
    </row>
    <row r="123" spans="1:18" ht="12">
      <c r="A123" s="23">
        <v>6625</v>
      </c>
      <c r="B123" s="23">
        <v>6625</v>
      </c>
      <c r="C123" s="3" t="s">
        <v>114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0</v>
      </c>
      <c r="O123" s="22">
        <f t="shared" si="36"/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6630</v>
      </c>
      <c r="B124" s="23">
        <v>6630</v>
      </c>
      <c r="C124" s="3" t="s">
        <v>115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 t="shared" si="34"/>
        <v>0</v>
      </c>
      <c r="J124" s="22">
        <v>0</v>
      </c>
      <c r="K124" s="22">
        <v>0</v>
      </c>
      <c r="L124" s="22">
        <f t="shared" si="35"/>
        <v>0</v>
      </c>
      <c r="M124" s="22">
        <v>0</v>
      </c>
      <c r="N124" s="22">
        <v>0</v>
      </c>
      <c r="O124" s="22">
        <f t="shared" si="36"/>
        <v>0</v>
      </c>
      <c r="P124" s="22">
        <v>0</v>
      </c>
      <c r="Q124" s="38" t="e">
        <f>M124-#REF!</f>
        <v>#REF!</v>
      </c>
      <c r="R124" s="55">
        <v>115</v>
      </c>
    </row>
    <row r="125" spans="1:18" ht="12">
      <c r="A125" s="23">
        <v>6700</v>
      </c>
      <c r="B125" s="23">
        <v>6700</v>
      </c>
      <c r="C125" s="3" t="s">
        <v>116</v>
      </c>
      <c r="D125" s="22">
        <v>0</v>
      </c>
      <c r="E125" s="22">
        <v>0</v>
      </c>
      <c r="F125" s="22">
        <f t="shared" si="33"/>
        <v>0</v>
      </c>
      <c r="G125" s="22">
        <v>0</v>
      </c>
      <c r="H125" s="22">
        <v>0</v>
      </c>
      <c r="I125" s="22">
        <f t="shared" si="34"/>
        <v>0</v>
      </c>
      <c r="J125" s="22">
        <v>0</v>
      </c>
      <c r="K125" s="22">
        <v>0</v>
      </c>
      <c r="L125" s="22">
        <f t="shared" si="35"/>
        <v>0</v>
      </c>
      <c r="M125" s="22">
        <v>0</v>
      </c>
      <c r="N125" s="22">
        <v>0</v>
      </c>
      <c r="O125" s="22">
        <f t="shared" si="36"/>
        <v>0</v>
      </c>
      <c r="P125" s="22">
        <v>0</v>
      </c>
      <c r="Q125" s="38" t="e">
        <f>M125-#REF!</f>
        <v>#REF!</v>
      </c>
      <c r="R125" s="55">
        <v>0</v>
      </c>
    </row>
    <row r="126" spans="1:18" ht="12">
      <c r="A126" s="23">
        <v>6710</v>
      </c>
      <c r="B126" s="23">
        <v>6710</v>
      </c>
      <c r="C126" s="3" t="s">
        <v>117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 t="shared" si="34"/>
        <v>0</v>
      </c>
      <c r="J126" s="22">
        <v>0</v>
      </c>
      <c r="K126" s="22">
        <v>0</v>
      </c>
      <c r="L126" s="22">
        <f t="shared" si="35"/>
        <v>0</v>
      </c>
      <c r="M126" s="22">
        <v>0</v>
      </c>
      <c r="N126" s="22">
        <v>0</v>
      </c>
      <c r="O126" s="22">
        <f t="shared" si="36"/>
        <v>0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6790</v>
      </c>
      <c r="B127" s="23">
        <v>6790</v>
      </c>
      <c r="C127" s="3" t="s">
        <v>118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</row>
    <row r="128" spans="1:18" ht="12">
      <c r="A128" s="23">
        <v>6800</v>
      </c>
      <c r="B128" s="23">
        <v>6800</v>
      </c>
      <c r="C128" s="3" t="s">
        <v>119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6815</v>
      </c>
      <c r="B129" s="23">
        <v>6815</v>
      </c>
      <c r="C129" s="3" t="s">
        <v>120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6820</v>
      </c>
      <c r="B130" s="23">
        <v>6820</v>
      </c>
      <c r="C130" s="3" t="s">
        <v>121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0</v>
      </c>
      <c r="K130" s="22">
        <v>0</v>
      </c>
      <c r="L130" s="22">
        <f t="shared" si="35"/>
        <v>0</v>
      </c>
      <c r="M130" s="22">
        <v>0</v>
      </c>
      <c r="N130" s="22">
        <v>0</v>
      </c>
      <c r="O130" s="22">
        <f t="shared" si="36"/>
        <v>0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6860</v>
      </c>
      <c r="B131" s="23">
        <v>6860</v>
      </c>
      <c r="C131" s="3" t="s">
        <v>122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0</v>
      </c>
      <c r="N131" s="22">
        <v>0</v>
      </c>
      <c r="O131" s="22">
        <f t="shared" si="36"/>
        <v>0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6900</v>
      </c>
      <c r="B132" s="23">
        <v>6900</v>
      </c>
      <c r="C132" s="3" t="s">
        <v>123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6920</v>
      </c>
      <c r="B133" s="23">
        <v>6920</v>
      </c>
      <c r="C133" s="3" t="s">
        <v>124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0</v>
      </c>
      <c r="O133" s="22">
        <f t="shared" si="36"/>
        <v>0</v>
      </c>
      <c r="P133" s="22">
        <v>0</v>
      </c>
      <c r="Q133" s="38" t="e">
        <f>M133-#REF!</f>
        <v>#REF!</v>
      </c>
      <c r="R133" s="55">
        <v>0</v>
      </c>
    </row>
    <row r="134" spans="1:18" ht="12">
      <c r="A134" s="23">
        <v>6930</v>
      </c>
      <c r="B134" s="23">
        <v>6930</v>
      </c>
      <c r="C134" s="3" t="s">
        <v>125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0</v>
      </c>
      <c r="O134" s="22">
        <f t="shared" si="36"/>
        <v>0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6940</v>
      </c>
      <c r="B135" s="23">
        <v>6940</v>
      </c>
      <c r="C135" s="3" t="s">
        <v>126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7140</v>
      </c>
      <c r="B136" s="23">
        <v>7140</v>
      </c>
      <c r="C136" s="3" t="s">
        <v>128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7320</v>
      </c>
      <c r="B137" s="23">
        <v>7320</v>
      </c>
      <c r="C137" s="3" t="s">
        <v>129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7430</v>
      </c>
      <c r="B138" s="23">
        <v>7430</v>
      </c>
      <c r="C138" s="3" t="s">
        <v>131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7500</v>
      </c>
      <c r="B139" s="23">
        <v>7500</v>
      </c>
      <c r="C139" s="3" t="s">
        <v>132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7601</v>
      </c>
      <c r="B140" s="23">
        <v>7601</v>
      </c>
      <c r="C140" s="3" t="s">
        <v>133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7740</v>
      </c>
      <c r="B141" s="23">
        <v>7740</v>
      </c>
      <c r="C141" s="3" t="s">
        <v>134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7770</v>
      </c>
      <c r="B142" s="23">
        <v>7770</v>
      </c>
      <c r="C142" s="3" t="s">
        <v>135</v>
      </c>
      <c r="D142" s="22">
        <v>7</v>
      </c>
      <c r="E142" s="22">
        <v>0</v>
      </c>
      <c r="F142" s="22">
        <f t="shared" si="33"/>
        <v>-7</v>
      </c>
      <c r="G142" s="22">
        <v>19</v>
      </c>
      <c r="H142" s="22">
        <v>0</v>
      </c>
      <c r="I142" s="22">
        <f t="shared" si="34"/>
        <v>19</v>
      </c>
      <c r="J142" s="22">
        <v>22.5</v>
      </c>
      <c r="K142" s="22">
        <v>0</v>
      </c>
      <c r="L142" s="22">
        <f t="shared" si="35"/>
        <v>22.5</v>
      </c>
      <c r="M142" s="22">
        <v>25.75</v>
      </c>
      <c r="N142" s="22">
        <v>0</v>
      </c>
      <c r="O142" s="22">
        <f t="shared" si="36"/>
        <v>25.75</v>
      </c>
      <c r="P142" s="22">
        <v>0</v>
      </c>
      <c r="Q142" s="38" t="e">
        <f>M142-#REF!</f>
        <v>#REF!</v>
      </c>
      <c r="R142" s="55">
        <v>26.25</v>
      </c>
    </row>
    <row r="143" spans="1:18" ht="12">
      <c r="A143" s="23">
        <v>7780</v>
      </c>
      <c r="B143" s="23">
        <v>7780</v>
      </c>
      <c r="C143" s="3" t="s">
        <v>136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7790</v>
      </c>
      <c r="B144" s="23">
        <v>7790</v>
      </c>
      <c r="C144" s="3" t="s">
        <v>137</v>
      </c>
      <c r="D144" s="22">
        <v>0</v>
      </c>
      <c r="E144" s="22">
        <v>1000</v>
      </c>
      <c r="F144" s="22">
        <f t="shared" si="33"/>
        <v>1000</v>
      </c>
      <c r="G144" s="22">
        <v>0</v>
      </c>
      <c r="H144" s="22">
        <v>2000</v>
      </c>
      <c r="I144" s="22">
        <f t="shared" si="34"/>
        <v>-2000</v>
      </c>
      <c r="J144" s="22">
        <v>0</v>
      </c>
      <c r="K144" s="22">
        <v>3000</v>
      </c>
      <c r="L144" s="22">
        <f t="shared" si="35"/>
        <v>-3000</v>
      </c>
      <c r="M144" s="22">
        <v>0</v>
      </c>
      <c r="N144" s="22">
        <v>4000</v>
      </c>
      <c r="O144" s="22">
        <f t="shared" si="36"/>
        <v>-4000</v>
      </c>
      <c r="P144" s="22">
        <v>4000</v>
      </c>
      <c r="Q144" s="38" t="e">
        <f>M144-#REF!</f>
        <v>#REF!</v>
      </c>
      <c r="R144" s="55">
        <v>2290</v>
      </c>
    </row>
    <row r="145" spans="1:18" ht="12">
      <c r="A145" s="23">
        <v>7791</v>
      </c>
      <c r="B145" s="23">
        <v>7791</v>
      </c>
      <c r="C145" s="3" t="s">
        <v>153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>G145-H145</f>
        <v>0</v>
      </c>
      <c r="J145" s="22">
        <v>0</v>
      </c>
      <c r="K145" s="22">
        <v>0</v>
      </c>
      <c r="L145" s="22">
        <f>J145-K145</f>
        <v>0</v>
      </c>
      <c r="M145" s="22">
        <v>0</v>
      </c>
      <c r="N145" s="22">
        <v>0</v>
      </c>
      <c r="O145" s="22">
        <f>M145-N145</f>
        <v>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7795</v>
      </c>
      <c r="B146" s="23">
        <v>7795</v>
      </c>
      <c r="C146" s="3" t="s">
        <v>157</v>
      </c>
      <c r="D146" s="22">
        <v>97.72</v>
      </c>
      <c r="E146" s="22">
        <v>0</v>
      </c>
      <c r="F146" s="22">
        <f t="shared" si="33"/>
        <v>-97.72</v>
      </c>
      <c r="G146" s="22">
        <v>97.72</v>
      </c>
      <c r="H146" s="22">
        <v>0</v>
      </c>
      <c r="I146" s="22">
        <f>G146-H146</f>
        <v>97.72</v>
      </c>
      <c r="J146" s="22">
        <v>97.72</v>
      </c>
      <c r="K146" s="22">
        <v>0</v>
      </c>
      <c r="L146" s="22">
        <f>J146-K146</f>
        <v>97.72</v>
      </c>
      <c r="M146" s="22">
        <v>97.72</v>
      </c>
      <c r="N146" s="22">
        <v>0</v>
      </c>
      <c r="O146" s="22">
        <f>M146-N146</f>
        <v>97.72</v>
      </c>
      <c r="P146" s="22">
        <v>0</v>
      </c>
      <c r="Q146" s="38" t="e">
        <f>M146-#REF!</f>
        <v>#REF!</v>
      </c>
      <c r="R146" s="55">
        <v>63.88</v>
      </c>
    </row>
    <row r="147" spans="1:18" ht="12">
      <c r="A147" s="23">
        <v>7796</v>
      </c>
      <c r="B147" s="23">
        <v>7796</v>
      </c>
      <c r="C147" s="3" t="s">
        <v>158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>G147-H147</f>
        <v>0</v>
      </c>
      <c r="J147" s="22">
        <v>0</v>
      </c>
      <c r="K147" s="22">
        <v>0</v>
      </c>
      <c r="L147" s="22">
        <f>J147-K147</f>
        <v>0</v>
      </c>
      <c r="M147" s="22">
        <v>0</v>
      </c>
      <c r="N147" s="22">
        <v>0</v>
      </c>
      <c r="O147" s="22">
        <f>M147-N147</f>
        <v>0</v>
      </c>
      <c r="P147" s="22">
        <v>0</v>
      </c>
      <c r="Q147" s="38"/>
      <c r="R147" s="55">
        <v>0</v>
      </c>
    </row>
    <row r="148" spans="1:18" ht="12">
      <c r="A148" s="23">
        <v>7797</v>
      </c>
      <c r="B148" s="23">
        <v>7797</v>
      </c>
      <c r="C148" s="3" t="s">
        <v>159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>G148-H148</f>
        <v>0</v>
      </c>
      <c r="J148" s="22">
        <v>0</v>
      </c>
      <c r="K148" s="22">
        <v>0</v>
      </c>
      <c r="L148" s="22">
        <f>J148-K148</f>
        <v>0</v>
      </c>
      <c r="M148" s="22">
        <v>0</v>
      </c>
      <c r="N148" s="22">
        <v>0</v>
      </c>
      <c r="O148" s="22">
        <f>M148-N148</f>
        <v>0</v>
      </c>
      <c r="P148" s="22">
        <v>0</v>
      </c>
      <c r="Q148" s="38"/>
      <c r="R148" s="55">
        <v>0</v>
      </c>
    </row>
    <row r="149" spans="1:18" ht="12">
      <c r="A149" s="23">
        <v>7830</v>
      </c>
      <c r="B149" s="23">
        <v>7830</v>
      </c>
      <c r="C149" s="3" t="s">
        <v>138</v>
      </c>
      <c r="D149" s="22">
        <v>0</v>
      </c>
      <c r="E149" s="22">
        <v>0</v>
      </c>
      <c r="F149" s="22">
        <f t="shared" si="33"/>
        <v>0</v>
      </c>
      <c r="G149" s="22">
        <v>0</v>
      </c>
      <c r="H149" s="22">
        <v>0</v>
      </c>
      <c r="I149" s="22">
        <f t="shared" si="34"/>
        <v>0</v>
      </c>
      <c r="J149" s="22">
        <v>0</v>
      </c>
      <c r="K149" s="22">
        <v>0</v>
      </c>
      <c r="L149" s="22">
        <f t="shared" si="35"/>
        <v>0</v>
      </c>
      <c r="M149" s="22">
        <v>0</v>
      </c>
      <c r="N149" s="22">
        <v>0</v>
      </c>
      <c r="O149" s="22">
        <f t="shared" si="36"/>
        <v>0</v>
      </c>
      <c r="P149" s="22">
        <v>0</v>
      </c>
      <c r="Q149" s="38" t="e">
        <f>M149-#REF!</f>
        <v>#REF!</v>
      </c>
      <c r="R149" s="55">
        <v>0</v>
      </c>
    </row>
    <row r="150" spans="1:18" ht="12">
      <c r="A150" s="23">
        <v>7990</v>
      </c>
      <c r="B150" s="23">
        <v>7990</v>
      </c>
      <c r="C150" s="3" t="s">
        <v>139</v>
      </c>
      <c r="D150" s="22">
        <v>0</v>
      </c>
      <c r="E150" s="22">
        <v>0</v>
      </c>
      <c r="F150" s="22">
        <f t="shared" si="33"/>
        <v>0</v>
      </c>
      <c r="G150" s="22">
        <v>0</v>
      </c>
      <c r="H150" s="22">
        <v>0</v>
      </c>
      <c r="I150" s="22">
        <f t="shared" si="34"/>
        <v>0</v>
      </c>
      <c r="J150" s="22">
        <v>0</v>
      </c>
      <c r="K150" s="22">
        <v>0</v>
      </c>
      <c r="L150" s="22">
        <f t="shared" si="35"/>
        <v>0</v>
      </c>
      <c r="M150" s="22">
        <v>0</v>
      </c>
      <c r="N150" s="22">
        <v>0</v>
      </c>
      <c r="O150" s="22">
        <f t="shared" si="36"/>
        <v>0</v>
      </c>
      <c r="P150" s="22">
        <v>0</v>
      </c>
      <c r="Q150" s="38" t="e">
        <f>M150-#REF!</f>
        <v>#REF!</v>
      </c>
      <c r="R150" s="55">
        <v>0</v>
      </c>
    </row>
    <row r="151" spans="1:18" ht="12">
      <c r="A151" s="23"/>
      <c r="B151" s="23"/>
      <c r="C151" s="3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38"/>
      <c r="R151" s="55"/>
    </row>
    <row r="152" spans="1:18" ht="12.75">
      <c r="A152" s="19"/>
      <c r="B152" s="19"/>
      <c r="C152" s="14" t="s">
        <v>9</v>
      </c>
      <c r="D152" s="15">
        <f aca="true" t="shared" si="37" ref="D152:P152">SUM(D116:D151)</f>
        <v>104.72</v>
      </c>
      <c r="E152" s="15">
        <f t="shared" si="37"/>
        <v>1000</v>
      </c>
      <c r="F152" s="15">
        <f t="shared" si="37"/>
        <v>895.28</v>
      </c>
      <c r="G152" s="15">
        <f t="shared" si="37"/>
        <v>116.72</v>
      </c>
      <c r="H152" s="15">
        <f t="shared" si="37"/>
        <v>2000</v>
      </c>
      <c r="I152" s="15">
        <f t="shared" si="37"/>
        <v>-1883.28</v>
      </c>
      <c r="J152" s="15">
        <f t="shared" si="37"/>
        <v>120.22</v>
      </c>
      <c r="K152" s="15">
        <f t="shared" si="37"/>
        <v>3000</v>
      </c>
      <c r="L152" s="15">
        <f t="shared" si="37"/>
        <v>-2879.78</v>
      </c>
      <c r="M152" s="15">
        <f t="shared" si="37"/>
        <v>123.47</v>
      </c>
      <c r="N152" s="15">
        <f t="shared" si="37"/>
        <v>4000</v>
      </c>
      <c r="O152" s="15">
        <f t="shared" si="37"/>
        <v>-3876.53</v>
      </c>
      <c r="P152" s="15">
        <f t="shared" si="37"/>
        <v>4000</v>
      </c>
      <c r="Q152" s="39" t="e">
        <f>M152-#REF!</f>
        <v>#REF!</v>
      </c>
      <c r="R152" s="56">
        <f>SUM(R116:R151)</f>
        <v>2495.13</v>
      </c>
    </row>
    <row r="153" spans="1:18" ht="12.75">
      <c r="A153" s="19"/>
      <c r="B153" s="19"/>
      <c r="C153" s="14"/>
      <c r="D153" s="22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38"/>
      <c r="R153" s="56"/>
    </row>
    <row r="154" spans="1:18" ht="12">
      <c r="A154" s="23">
        <v>6000</v>
      </c>
      <c r="B154" s="23">
        <v>6000</v>
      </c>
      <c r="C154" s="3" t="s">
        <v>140</v>
      </c>
      <c r="D154" s="22">
        <v>2371.26</v>
      </c>
      <c r="E154" s="22">
        <v>2500</v>
      </c>
      <c r="F154" s="22">
        <f>+E154-D154</f>
        <v>128.73999999999978</v>
      </c>
      <c r="G154" s="22">
        <v>4742.52</v>
      </c>
      <c r="H154" s="22">
        <v>5000</v>
      </c>
      <c r="I154" s="22">
        <f>G154-H154</f>
        <v>-257.47999999999956</v>
      </c>
      <c r="J154" s="22">
        <v>7113.78</v>
      </c>
      <c r="K154" s="22">
        <v>7500</v>
      </c>
      <c r="L154" s="22">
        <f>J154-K154</f>
        <v>-386.22000000000025</v>
      </c>
      <c r="M154" s="22">
        <v>9485</v>
      </c>
      <c r="N154" s="22">
        <v>10000</v>
      </c>
      <c r="O154" s="22">
        <f>M154-N154</f>
        <v>-515</v>
      </c>
      <c r="P154" s="22">
        <v>10000</v>
      </c>
      <c r="Q154" s="38" t="e">
        <f>M154-#REF!</f>
        <v>#REF!</v>
      </c>
      <c r="R154" s="55">
        <v>9485</v>
      </c>
    </row>
    <row r="155" spans="1:18" ht="12">
      <c r="A155" s="23">
        <v>6010</v>
      </c>
      <c r="B155" s="23">
        <v>6010</v>
      </c>
      <c r="C155" s="3" t="s">
        <v>141</v>
      </c>
      <c r="D155" s="22">
        <v>0</v>
      </c>
      <c r="E155" s="22">
        <v>0</v>
      </c>
      <c r="F155" s="22">
        <f>+E155-D155</f>
        <v>0</v>
      </c>
      <c r="G155" s="22">
        <v>0</v>
      </c>
      <c r="H155" s="22">
        <v>0</v>
      </c>
      <c r="I155" s="22">
        <f>G155-H155</f>
        <v>0</v>
      </c>
      <c r="J155" s="22">
        <v>0</v>
      </c>
      <c r="K155" s="22">
        <v>0</v>
      </c>
      <c r="L155" s="22">
        <f>J155-K155</f>
        <v>0</v>
      </c>
      <c r="M155" s="22">
        <v>0</v>
      </c>
      <c r="N155" s="22">
        <v>0</v>
      </c>
      <c r="O155" s="22">
        <f>M155-N155</f>
        <v>0</v>
      </c>
      <c r="P155" s="22">
        <v>0</v>
      </c>
      <c r="Q155" s="38" t="e">
        <f>M155-#REF!</f>
        <v>#REF!</v>
      </c>
      <c r="R155" s="55">
        <v>0</v>
      </c>
    </row>
    <row r="156" spans="1:18" ht="12.75">
      <c r="A156" s="19"/>
      <c r="B156" s="19"/>
      <c r="C156" s="14" t="s">
        <v>16</v>
      </c>
      <c r="D156" s="15">
        <f>SUM(D154:D155)</f>
        <v>2371.26</v>
      </c>
      <c r="E156" s="15">
        <f aca="true" t="shared" si="38" ref="E156:P156">SUM(E154:E155)</f>
        <v>2500</v>
      </c>
      <c r="F156" s="15">
        <f t="shared" si="38"/>
        <v>128.73999999999978</v>
      </c>
      <c r="G156" s="15">
        <f t="shared" si="38"/>
        <v>4742.52</v>
      </c>
      <c r="H156" s="15">
        <f t="shared" si="38"/>
        <v>5000</v>
      </c>
      <c r="I156" s="15">
        <f t="shared" si="38"/>
        <v>-257.47999999999956</v>
      </c>
      <c r="J156" s="15">
        <f t="shared" si="38"/>
        <v>7113.78</v>
      </c>
      <c r="K156" s="15">
        <f t="shared" si="38"/>
        <v>7500</v>
      </c>
      <c r="L156" s="15">
        <f t="shared" si="38"/>
        <v>-386.22000000000025</v>
      </c>
      <c r="M156" s="15">
        <f t="shared" si="38"/>
        <v>9485</v>
      </c>
      <c r="N156" s="15">
        <f t="shared" si="38"/>
        <v>10000</v>
      </c>
      <c r="O156" s="15">
        <f t="shared" si="38"/>
        <v>-515</v>
      </c>
      <c r="P156" s="15">
        <f t="shared" si="38"/>
        <v>10000</v>
      </c>
      <c r="Q156" s="38" t="e">
        <f>M156-#REF!</f>
        <v>#REF!</v>
      </c>
      <c r="R156" s="56">
        <f>SUM(R154:R155)</f>
        <v>9485</v>
      </c>
    </row>
    <row r="157" spans="1:18" ht="12">
      <c r="A157" s="23"/>
      <c r="B157" s="23"/>
      <c r="C157" s="3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38"/>
      <c r="R157" s="55"/>
    </row>
    <row r="158" spans="1:18" ht="13.5" customHeight="1">
      <c r="A158" s="19"/>
      <c r="B158" s="19"/>
      <c r="C158" s="14" t="s">
        <v>5</v>
      </c>
      <c r="D158" s="15">
        <f>D66-D89-D114-D152-D156</f>
        <v>39502.03999999999</v>
      </c>
      <c r="E158" s="15">
        <f>E66-E89-E114-E152-E156</f>
        <v>10100</v>
      </c>
      <c r="F158" s="15">
        <f>F66+F89+F114+F152+F156</f>
        <v>29402.039999999994</v>
      </c>
      <c r="G158" s="15">
        <f aca="true" t="shared" si="39" ref="G158:P158">G66-G89-G114-G152-G156</f>
        <v>63942.20999999999</v>
      </c>
      <c r="H158" s="15">
        <f t="shared" si="39"/>
        <v>-400</v>
      </c>
      <c r="I158" s="15">
        <f t="shared" si="39"/>
        <v>64342.20999999999</v>
      </c>
      <c r="J158" s="15">
        <f t="shared" si="39"/>
        <v>123279.47</v>
      </c>
      <c r="K158" s="15">
        <f t="shared" si="39"/>
        <v>-6900</v>
      </c>
      <c r="L158" s="15">
        <f t="shared" si="39"/>
        <v>130179.47</v>
      </c>
      <c r="M158" s="15">
        <f t="shared" si="39"/>
        <v>150345.4</v>
      </c>
      <c r="N158" s="15">
        <f t="shared" si="39"/>
        <v>-15400</v>
      </c>
      <c r="O158" s="15">
        <f t="shared" si="39"/>
        <v>165745.4</v>
      </c>
      <c r="P158" s="15">
        <f t="shared" si="39"/>
        <v>-15400</v>
      </c>
      <c r="Q158" s="39" t="e">
        <f>M158-#REF!</f>
        <v>#REF!</v>
      </c>
      <c r="R158" s="56">
        <f>R66-R89-R114-R152-R156</f>
        <v>45329.030000000006</v>
      </c>
    </row>
    <row r="159" spans="1:18" ht="13.5" customHeight="1">
      <c r="A159" s="23"/>
      <c r="B159" s="23"/>
      <c r="C159" s="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38"/>
      <c r="R159" s="55"/>
    </row>
    <row r="160" spans="1:18" ht="13.5" customHeight="1">
      <c r="A160" s="23">
        <v>8050</v>
      </c>
      <c r="B160" s="23">
        <v>8050</v>
      </c>
      <c r="C160" s="3" t="s">
        <v>11</v>
      </c>
      <c r="D160" s="22">
        <v>0</v>
      </c>
      <c r="E160" s="22">
        <v>0</v>
      </c>
      <c r="F160" s="22">
        <f>+E160-D160</f>
        <v>0</v>
      </c>
      <c r="G160" s="22">
        <v>0</v>
      </c>
      <c r="H160" s="22">
        <v>0</v>
      </c>
      <c r="I160" s="22">
        <f>G160-H160</f>
        <v>0</v>
      </c>
      <c r="J160" s="22">
        <v>0</v>
      </c>
      <c r="K160" s="22">
        <v>0</v>
      </c>
      <c r="L160" s="22">
        <f>J160-K160</f>
        <v>0</v>
      </c>
      <c r="M160" s="22">
        <v>0</v>
      </c>
      <c r="N160" s="22">
        <v>0</v>
      </c>
      <c r="O160" s="22">
        <f>M160-N160</f>
        <v>0</v>
      </c>
      <c r="P160" s="22">
        <v>0</v>
      </c>
      <c r="Q160" s="38" t="e">
        <f>M160-#REF!</f>
        <v>#REF!</v>
      </c>
      <c r="R160" s="55">
        <v>0</v>
      </c>
    </row>
    <row r="161" spans="1:18" ht="13.5" customHeight="1">
      <c r="A161" s="23">
        <v>8070</v>
      </c>
      <c r="B161" s="23">
        <v>8070</v>
      </c>
      <c r="C161" s="3" t="s">
        <v>35</v>
      </c>
      <c r="D161" s="22">
        <v>0</v>
      </c>
      <c r="E161" s="22">
        <v>0</v>
      </c>
      <c r="F161" s="22">
        <f>+E161-D161</f>
        <v>0</v>
      </c>
      <c r="G161" s="22">
        <v>0</v>
      </c>
      <c r="H161" s="22">
        <v>0</v>
      </c>
      <c r="I161" s="22">
        <f>G161-H161</f>
        <v>0</v>
      </c>
      <c r="J161" s="22">
        <v>0</v>
      </c>
      <c r="K161" s="22">
        <v>0</v>
      </c>
      <c r="L161" s="22">
        <f>J161-K161</f>
        <v>0</v>
      </c>
      <c r="M161" s="22">
        <v>0</v>
      </c>
      <c r="N161" s="22">
        <v>0</v>
      </c>
      <c r="O161" s="22">
        <f>M161-N161</f>
        <v>0</v>
      </c>
      <c r="P161" s="22">
        <v>0</v>
      </c>
      <c r="Q161" s="38" t="e">
        <f>M161-#REF!</f>
        <v>#REF!</v>
      </c>
      <c r="R161" s="55">
        <v>0</v>
      </c>
    </row>
    <row r="162" spans="1:18" ht="13.5" customHeight="1">
      <c r="A162" s="23">
        <v>8150</v>
      </c>
      <c r="B162" s="23">
        <v>8150</v>
      </c>
      <c r="C162" s="3" t="s">
        <v>142</v>
      </c>
      <c r="D162" s="22">
        <v>0</v>
      </c>
      <c r="E162" s="22">
        <v>0</v>
      </c>
      <c r="F162" s="22">
        <f>+E162-D162</f>
        <v>0</v>
      </c>
      <c r="G162" s="22">
        <v>0</v>
      </c>
      <c r="H162" s="22">
        <v>0</v>
      </c>
      <c r="I162" s="22">
        <f>G162-H162</f>
        <v>0</v>
      </c>
      <c r="J162" s="22">
        <v>0</v>
      </c>
      <c r="K162" s="22">
        <v>0</v>
      </c>
      <c r="L162" s="22">
        <f>J162-K162</f>
        <v>0</v>
      </c>
      <c r="M162" s="22">
        <v>0</v>
      </c>
      <c r="N162" s="22">
        <v>0</v>
      </c>
      <c r="O162" s="22">
        <f>M162-N162</f>
        <v>0</v>
      </c>
      <c r="P162" s="22">
        <v>0</v>
      </c>
      <c r="Q162" s="38" t="e">
        <f>M162-#REF!</f>
        <v>#REF!</v>
      </c>
      <c r="R162" s="55">
        <v>0</v>
      </c>
    </row>
    <row r="163" spans="1:18" ht="13.5" customHeight="1">
      <c r="A163" s="19"/>
      <c r="B163" s="19"/>
      <c r="C163" s="14" t="s">
        <v>24</v>
      </c>
      <c r="D163" s="15">
        <f>SUM(D160:D162)</f>
        <v>0</v>
      </c>
      <c r="E163" s="15">
        <f aca="true" t="shared" si="40" ref="E163:P163">SUM(E160:E162)</f>
        <v>0</v>
      </c>
      <c r="F163" s="15">
        <f t="shared" si="40"/>
        <v>0</v>
      </c>
      <c r="G163" s="15">
        <f t="shared" si="40"/>
        <v>0</v>
      </c>
      <c r="H163" s="15">
        <f t="shared" si="40"/>
        <v>0</v>
      </c>
      <c r="I163" s="15">
        <f t="shared" si="40"/>
        <v>0</v>
      </c>
      <c r="J163" s="15">
        <f t="shared" si="40"/>
        <v>0</v>
      </c>
      <c r="K163" s="15">
        <f t="shared" si="40"/>
        <v>0</v>
      </c>
      <c r="L163" s="15">
        <f t="shared" si="40"/>
        <v>0</v>
      </c>
      <c r="M163" s="15">
        <f t="shared" si="40"/>
        <v>0</v>
      </c>
      <c r="N163" s="15">
        <f t="shared" si="40"/>
        <v>0</v>
      </c>
      <c r="O163" s="15">
        <f t="shared" si="40"/>
        <v>0</v>
      </c>
      <c r="P163" s="15">
        <f t="shared" si="40"/>
        <v>0</v>
      </c>
      <c r="Q163" s="38" t="e">
        <f>M163-#REF!</f>
        <v>#REF!</v>
      </c>
      <c r="R163" s="56">
        <f>SUM(R160:R162)</f>
        <v>0</v>
      </c>
    </row>
    <row r="164" spans="1:18" ht="12">
      <c r="A164" s="23"/>
      <c r="B164" s="23"/>
      <c r="C164" s="3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38"/>
      <c r="R164" s="55"/>
    </row>
    <row r="165" spans="1:18" ht="12.75">
      <c r="A165" s="19"/>
      <c r="B165" s="19"/>
      <c r="C165" s="16" t="s">
        <v>14</v>
      </c>
      <c r="D165" s="17">
        <f>D158-D163</f>
        <v>39502.03999999999</v>
      </c>
      <c r="E165" s="17">
        <f aca="true" t="shared" si="41" ref="E165:P165">E158-E163</f>
        <v>10100</v>
      </c>
      <c r="F165" s="17">
        <f>F158+F163</f>
        <v>29402.039999999994</v>
      </c>
      <c r="G165" s="17">
        <f t="shared" si="41"/>
        <v>63942.20999999999</v>
      </c>
      <c r="H165" s="17">
        <f t="shared" si="41"/>
        <v>-400</v>
      </c>
      <c r="I165" s="17">
        <f t="shared" si="41"/>
        <v>64342.20999999999</v>
      </c>
      <c r="J165" s="17">
        <f t="shared" si="41"/>
        <v>123279.47</v>
      </c>
      <c r="K165" s="17">
        <f t="shared" si="41"/>
        <v>-6900</v>
      </c>
      <c r="L165" s="17">
        <f t="shared" si="41"/>
        <v>130179.47</v>
      </c>
      <c r="M165" s="17">
        <f t="shared" si="41"/>
        <v>150345.4</v>
      </c>
      <c r="N165" s="17">
        <f t="shared" si="41"/>
        <v>-15400</v>
      </c>
      <c r="O165" s="17">
        <f t="shared" si="41"/>
        <v>165745.4</v>
      </c>
      <c r="P165" s="17">
        <f t="shared" si="41"/>
        <v>-15400</v>
      </c>
      <c r="Q165" s="40" t="e">
        <f>M165-#REF!</f>
        <v>#REF!</v>
      </c>
      <c r="R165" s="58">
        <f>R158-R163</f>
        <v>45329.030000000006</v>
      </c>
    </row>
    <row r="166" spans="5:18" ht="15.75" customHeight="1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10.421875" style="2" customWidth="1"/>
  </cols>
  <sheetData>
    <row r="1" spans="1:18" ht="15">
      <c r="A1" s="2">
        <v>117</v>
      </c>
      <c r="C1" s="1" t="s">
        <v>150</v>
      </c>
      <c r="D1" s="1" t="str">
        <f>Totalt!D1</f>
        <v>Pr Desember</v>
      </c>
      <c r="H1" s="7"/>
      <c r="J1" s="7"/>
      <c r="K1"/>
      <c r="M1"/>
      <c r="N1"/>
      <c r="O1"/>
      <c r="P1"/>
      <c r="R1" s="7"/>
    </row>
    <row r="2" spans="3:16" ht="15">
      <c r="C2" s="1"/>
      <c r="D2" s="1"/>
      <c r="K2" s="1"/>
      <c r="M2" s="1"/>
      <c r="N2" s="1"/>
      <c r="O2" s="1"/>
      <c r="P2" s="1"/>
    </row>
    <row r="3" spans="3:18" ht="15">
      <c r="C3" s="1" t="s">
        <v>25</v>
      </c>
      <c r="D3" s="51">
        <f>+D31-D166</f>
        <v>0</v>
      </c>
      <c r="E3" s="51">
        <f aca="true" t="shared" si="0" ref="E3:P3">+E31-E166</f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0</v>
      </c>
      <c r="N3" s="51">
        <f t="shared" si="0"/>
        <v>0</v>
      </c>
      <c r="O3" s="51">
        <f t="shared" si="0"/>
        <v>0</v>
      </c>
      <c r="P3" s="51">
        <f t="shared" si="0"/>
        <v>0</v>
      </c>
      <c r="R3" s="51">
        <f>+R31-R166</f>
        <v>0</v>
      </c>
    </row>
    <row r="4" spans="3:16" ht="15">
      <c r="C4" s="1"/>
      <c r="D4" s="1"/>
      <c r="K4" s="1"/>
      <c r="M4" s="1"/>
      <c r="N4" s="1"/>
      <c r="O4" s="1"/>
      <c r="P4" s="1"/>
    </row>
    <row r="5" spans="1:18" s="44" customFormat="1" ht="11.25">
      <c r="A5" s="42"/>
      <c r="B5" s="42"/>
      <c r="C5" s="43"/>
      <c r="D5" s="43">
        <f>Totalt!D5</f>
        <v>202201</v>
      </c>
      <c r="E5" s="43">
        <f>Totalt!E5</f>
        <v>202201</v>
      </c>
      <c r="F5" s="43">
        <f>Totalt!F5</f>
        <v>0</v>
      </c>
      <c r="G5" s="43">
        <f>Totalt!G5</f>
        <v>202201</v>
      </c>
      <c r="H5" s="43">
        <f>+Totalt!H5</f>
        <v>202201</v>
      </c>
      <c r="I5" s="43">
        <f>Totalt!I5</f>
        <v>0</v>
      </c>
      <c r="J5" s="43">
        <f>Totalt!J5</f>
        <v>202201</v>
      </c>
      <c r="K5" s="43">
        <f>Totalt!K5</f>
        <v>202201</v>
      </c>
      <c r="L5" s="43">
        <f>Totalt!L5</f>
        <v>0</v>
      </c>
      <c r="M5" s="43">
        <f>Totalt!M5</f>
        <v>202201</v>
      </c>
      <c r="N5" s="43">
        <f>Totalt!N5</f>
        <v>202201</v>
      </c>
      <c r="O5" s="43">
        <f>Totalt!O5</f>
        <v>0</v>
      </c>
      <c r="P5" s="43">
        <f>Totalt!P5</f>
        <v>202201</v>
      </c>
      <c r="Q5" s="42"/>
      <c r="R5" s="43">
        <f>+Totalt!R5</f>
        <v>202101</v>
      </c>
    </row>
    <row r="6" spans="1:18" s="44" customFormat="1" ht="11.25">
      <c r="A6" s="42"/>
      <c r="B6" s="42"/>
      <c r="C6" s="43"/>
      <c r="D6" s="43">
        <f>'HS'!D6</f>
        <v>202203</v>
      </c>
      <c r="E6" s="43">
        <f>'HS'!E6</f>
        <v>202203</v>
      </c>
      <c r="F6" s="43">
        <f>'HS'!F6</f>
        <v>0</v>
      </c>
      <c r="G6" s="43">
        <f>'HS'!G6</f>
        <v>202206</v>
      </c>
      <c r="H6" s="43">
        <f>'HS'!H6</f>
        <v>202206</v>
      </c>
      <c r="I6" s="43">
        <f>'HS'!I6</f>
        <v>0</v>
      </c>
      <c r="J6" s="43">
        <f>'HS'!J6</f>
        <v>202209</v>
      </c>
      <c r="K6" s="43">
        <f>'HS'!K6</f>
        <v>202209</v>
      </c>
      <c r="L6" s="43">
        <f>'HS'!L6</f>
        <v>0</v>
      </c>
      <c r="M6" s="43">
        <f>'HS'!M6</f>
        <v>202212</v>
      </c>
      <c r="N6" s="43">
        <f>'HS'!N6</f>
        <v>202212</v>
      </c>
      <c r="O6" s="43">
        <f>'HS'!O6</f>
        <v>0</v>
      </c>
      <c r="P6" s="43">
        <f>'HS'!P6</f>
        <v>202212</v>
      </c>
      <c r="Q6" s="42"/>
      <c r="R6" s="43">
        <f>+Totalt!R6</f>
        <v>202112</v>
      </c>
    </row>
    <row r="7" spans="1:18" ht="14.25">
      <c r="A7" s="4"/>
      <c r="B7" s="4"/>
      <c r="C7" s="4"/>
      <c r="D7" s="10" t="s">
        <v>12</v>
      </c>
      <c r="E7" s="10" t="s">
        <v>13</v>
      </c>
      <c r="F7" s="10" t="s">
        <v>17</v>
      </c>
      <c r="G7" s="10" t="s">
        <v>12</v>
      </c>
      <c r="H7" s="10" t="s">
        <v>13</v>
      </c>
      <c r="I7" s="10" t="s">
        <v>17</v>
      </c>
      <c r="J7" s="10" t="s">
        <v>12</v>
      </c>
      <c r="K7" s="10" t="s">
        <v>13</v>
      </c>
      <c r="L7" s="10" t="s">
        <v>17</v>
      </c>
      <c r="M7" s="10" t="s">
        <v>12</v>
      </c>
      <c r="N7" s="10" t="s">
        <v>13</v>
      </c>
      <c r="O7" s="10" t="s">
        <v>17</v>
      </c>
      <c r="P7" s="10" t="s">
        <v>13</v>
      </c>
      <c r="Q7" s="10" t="s">
        <v>17</v>
      </c>
      <c r="R7" s="52" t="s">
        <v>12</v>
      </c>
    </row>
    <row r="8" spans="1:18" ht="14.25">
      <c r="A8" s="4"/>
      <c r="B8" s="9"/>
      <c r="C8" s="5" t="s">
        <v>0</v>
      </c>
      <c r="D8" s="11" t="s">
        <v>143</v>
      </c>
      <c r="E8" s="11" t="s">
        <v>143</v>
      </c>
      <c r="F8" s="11" t="s">
        <v>143</v>
      </c>
      <c r="G8" s="20" t="s">
        <v>144</v>
      </c>
      <c r="H8" s="20" t="s">
        <v>144</v>
      </c>
      <c r="I8" s="20" t="s">
        <v>144</v>
      </c>
      <c r="J8" s="11" t="s">
        <v>145</v>
      </c>
      <c r="K8" s="11" t="s">
        <v>145</v>
      </c>
      <c r="L8" s="11" t="s">
        <v>145</v>
      </c>
      <c r="M8" s="11" t="s">
        <v>146</v>
      </c>
      <c r="N8" s="11" t="s">
        <v>146</v>
      </c>
      <c r="O8" s="11" t="s">
        <v>146</v>
      </c>
      <c r="P8" s="20">
        <f>+'HS'!P8</f>
        <v>2022</v>
      </c>
      <c r="Q8" s="11" t="s">
        <v>61</v>
      </c>
      <c r="R8" s="53">
        <f>+'HS'!R8</f>
        <v>2021</v>
      </c>
    </row>
    <row r="9" spans="1:18" ht="12">
      <c r="A9" s="2">
        <v>321</v>
      </c>
      <c r="B9" s="2">
        <v>321</v>
      </c>
      <c r="C9" s="3" t="s">
        <v>37</v>
      </c>
      <c r="D9" s="21">
        <v>0</v>
      </c>
      <c r="E9" s="21">
        <v>0</v>
      </c>
      <c r="F9" s="21">
        <f aca="true" t="shared" si="1" ref="F9:F15">D9-E9</f>
        <v>0</v>
      </c>
      <c r="G9" s="21">
        <v>27782</v>
      </c>
      <c r="H9" s="21">
        <v>31000</v>
      </c>
      <c r="I9" s="21">
        <f aca="true" t="shared" si="2" ref="I9:I15">G9-H9</f>
        <v>-3218</v>
      </c>
      <c r="J9" s="21">
        <v>28582</v>
      </c>
      <c r="K9" s="21">
        <v>34000</v>
      </c>
      <c r="L9" s="21">
        <f aca="true" t="shared" si="3" ref="L9:L15">J9-K9</f>
        <v>-5418</v>
      </c>
      <c r="M9" s="21">
        <v>31382</v>
      </c>
      <c r="N9" s="21">
        <v>34000</v>
      </c>
      <c r="O9" s="21">
        <f aca="true" t="shared" si="4" ref="O9:O15">M9-N9</f>
        <v>-2618</v>
      </c>
      <c r="P9" s="21">
        <v>34000</v>
      </c>
      <c r="Q9" s="37" t="e">
        <f>M9-#REF!</f>
        <v>#REF!</v>
      </c>
      <c r="R9" s="54">
        <v>28378.99</v>
      </c>
    </row>
    <row r="10" spans="1:18" ht="12">
      <c r="A10" s="2">
        <v>322</v>
      </c>
      <c r="B10" s="2">
        <v>322</v>
      </c>
      <c r="C10" s="3" t="s">
        <v>38</v>
      </c>
      <c r="D10" s="22">
        <v>0</v>
      </c>
      <c r="E10" s="22">
        <v>0</v>
      </c>
      <c r="F10" s="22">
        <f t="shared" si="1"/>
        <v>0</v>
      </c>
      <c r="G10" s="22">
        <v>0</v>
      </c>
      <c r="H10" s="22">
        <v>0</v>
      </c>
      <c r="I10" s="22">
        <f t="shared" si="2"/>
        <v>0</v>
      </c>
      <c r="J10" s="22">
        <v>0</v>
      </c>
      <c r="K10" s="22">
        <v>0</v>
      </c>
      <c r="L10" s="22">
        <f t="shared" si="3"/>
        <v>0</v>
      </c>
      <c r="M10" s="22">
        <v>0</v>
      </c>
      <c r="N10" s="22">
        <v>0</v>
      </c>
      <c r="O10" s="22">
        <f t="shared" si="4"/>
        <v>0</v>
      </c>
      <c r="P10" s="22">
        <v>0</v>
      </c>
      <c r="Q10" s="38" t="e">
        <f>M10-#REF!</f>
        <v>#REF!</v>
      </c>
      <c r="R10" s="55">
        <v>0</v>
      </c>
    </row>
    <row r="11" spans="1:18" ht="12">
      <c r="A11" s="2">
        <v>323</v>
      </c>
      <c r="B11" s="2">
        <v>323</v>
      </c>
      <c r="C11" s="3" t="s">
        <v>39</v>
      </c>
      <c r="D11" s="22">
        <v>0</v>
      </c>
      <c r="E11" s="22">
        <v>0</v>
      </c>
      <c r="F11" s="22">
        <f t="shared" si="1"/>
        <v>0</v>
      </c>
      <c r="G11" s="22">
        <v>0</v>
      </c>
      <c r="H11" s="22">
        <v>400</v>
      </c>
      <c r="I11" s="22">
        <f t="shared" si="2"/>
        <v>-400</v>
      </c>
      <c r="J11" s="22">
        <v>0</v>
      </c>
      <c r="K11" s="22">
        <v>800</v>
      </c>
      <c r="L11" s="22">
        <f t="shared" si="3"/>
        <v>-800</v>
      </c>
      <c r="M11" s="22">
        <v>0</v>
      </c>
      <c r="N11" s="22">
        <v>800</v>
      </c>
      <c r="O11" s="22">
        <f t="shared" si="4"/>
        <v>-800</v>
      </c>
      <c r="P11" s="22">
        <v>800</v>
      </c>
      <c r="Q11" s="38" t="e">
        <f>M11-#REF!</f>
        <v>#REF!</v>
      </c>
      <c r="R11" s="55">
        <v>0</v>
      </c>
    </row>
    <row r="12" spans="1:18" ht="12">
      <c r="A12" s="2">
        <v>324</v>
      </c>
      <c r="B12" s="2">
        <v>324</v>
      </c>
      <c r="C12" s="3" t="s">
        <v>40</v>
      </c>
      <c r="D12" s="22">
        <v>0</v>
      </c>
      <c r="E12" s="22">
        <v>0</v>
      </c>
      <c r="F12" s="22">
        <f t="shared" si="1"/>
        <v>0</v>
      </c>
      <c r="G12" s="22">
        <v>0</v>
      </c>
      <c r="H12" s="22">
        <v>2000</v>
      </c>
      <c r="I12" s="22">
        <f t="shared" si="2"/>
        <v>-2000</v>
      </c>
      <c r="J12" s="22">
        <v>0</v>
      </c>
      <c r="K12" s="22">
        <v>2000</v>
      </c>
      <c r="L12" s="22">
        <f t="shared" si="3"/>
        <v>-2000</v>
      </c>
      <c r="M12" s="22">
        <v>0</v>
      </c>
      <c r="N12" s="22">
        <v>2000</v>
      </c>
      <c r="O12" s="22">
        <f t="shared" si="4"/>
        <v>-2000</v>
      </c>
      <c r="P12" s="22">
        <v>2000</v>
      </c>
      <c r="Q12" s="38" t="e">
        <f>M12-#REF!</f>
        <v>#REF!</v>
      </c>
      <c r="R12" s="55">
        <v>0</v>
      </c>
    </row>
    <row r="13" spans="1:18" ht="12">
      <c r="A13" s="2">
        <v>325</v>
      </c>
      <c r="B13" s="2">
        <v>325</v>
      </c>
      <c r="C13" s="3" t="s">
        <v>41</v>
      </c>
      <c r="D13" s="22">
        <v>400</v>
      </c>
      <c r="E13" s="22">
        <v>0</v>
      </c>
      <c r="F13" s="22">
        <f t="shared" si="1"/>
        <v>400</v>
      </c>
      <c r="G13" s="22">
        <v>3115</v>
      </c>
      <c r="H13" s="22">
        <v>0</v>
      </c>
      <c r="I13" s="22">
        <f t="shared" si="2"/>
        <v>3115</v>
      </c>
      <c r="J13" s="22">
        <v>25856</v>
      </c>
      <c r="K13" s="22">
        <v>13000</v>
      </c>
      <c r="L13" s="22">
        <f t="shared" si="3"/>
        <v>12856</v>
      </c>
      <c r="M13" s="22">
        <v>27836</v>
      </c>
      <c r="N13" s="22">
        <v>13000</v>
      </c>
      <c r="O13" s="22">
        <f t="shared" si="4"/>
        <v>14836</v>
      </c>
      <c r="P13" s="22">
        <v>13000</v>
      </c>
      <c r="Q13" s="38" t="e">
        <f>M13-#REF!</f>
        <v>#REF!</v>
      </c>
      <c r="R13" s="55">
        <v>17273</v>
      </c>
    </row>
    <row r="14" spans="1:18" ht="12">
      <c r="A14" s="2">
        <v>326</v>
      </c>
      <c r="B14" s="2">
        <v>326</v>
      </c>
      <c r="C14" s="3" t="s">
        <v>1</v>
      </c>
      <c r="D14" s="22">
        <v>0</v>
      </c>
      <c r="E14" s="22">
        <v>0</v>
      </c>
      <c r="F14" s="22">
        <f t="shared" si="1"/>
        <v>0</v>
      </c>
      <c r="G14" s="22">
        <v>0</v>
      </c>
      <c r="H14" s="22">
        <v>0</v>
      </c>
      <c r="I14" s="22">
        <f t="shared" si="2"/>
        <v>0</v>
      </c>
      <c r="J14" s="22">
        <v>0</v>
      </c>
      <c r="K14" s="22">
        <v>0</v>
      </c>
      <c r="L14" s="22">
        <f t="shared" si="3"/>
        <v>0</v>
      </c>
      <c r="M14" s="22">
        <v>0</v>
      </c>
      <c r="N14" s="22">
        <v>0</v>
      </c>
      <c r="O14" s="22">
        <f t="shared" si="4"/>
        <v>0</v>
      </c>
      <c r="P14" s="22">
        <v>0</v>
      </c>
      <c r="Q14" s="38" t="e">
        <f>M14-#REF!</f>
        <v>#REF!</v>
      </c>
      <c r="R14" s="55">
        <v>2621</v>
      </c>
    </row>
    <row r="15" spans="1:18" ht="12.75">
      <c r="A15" s="12"/>
      <c r="B15" s="13"/>
      <c r="C15" s="14" t="s">
        <v>156</v>
      </c>
      <c r="D15" s="15">
        <f>SUM(D9:D14)</f>
        <v>400</v>
      </c>
      <c r="E15" s="15">
        <f>SUM(E9:E14)</f>
        <v>0</v>
      </c>
      <c r="F15" s="15">
        <f t="shared" si="1"/>
        <v>400</v>
      </c>
      <c r="G15" s="15">
        <f>SUM(G9:G14)</f>
        <v>30897</v>
      </c>
      <c r="H15" s="15">
        <f>SUM(H9:H14)</f>
        <v>33400</v>
      </c>
      <c r="I15" s="15">
        <f t="shared" si="2"/>
        <v>-2503</v>
      </c>
      <c r="J15" s="15">
        <f>SUM(J9:J14)</f>
        <v>54438</v>
      </c>
      <c r="K15" s="15">
        <f>SUM(K9:K14)</f>
        <v>49800</v>
      </c>
      <c r="L15" s="15">
        <f t="shared" si="3"/>
        <v>4638</v>
      </c>
      <c r="M15" s="15">
        <f>SUM(M9:M14)</f>
        <v>59218</v>
      </c>
      <c r="N15" s="15">
        <f>SUM(N9:N14)</f>
        <v>49800</v>
      </c>
      <c r="O15" s="15">
        <f t="shared" si="4"/>
        <v>9418</v>
      </c>
      <c r="P15" s="15">
        <f>SUM(P9:P14)</f>
        <v>49800</v>
      </c>
      <c r="Q15" s="39" t="e">
        <f>M15-#REF!</f>
        <v>#REF!</v>
      </c>
      <c r="R15" s="56">
        <f>SUM(R9:R14)</f>
        <v>48272.990000000005</v>
      </c>
    </row>
    <row r="16" spans="2:18" ht="12">
      <c r="B16" s="6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8"/>
      <c r="R16" s="55"/>
    </row>
    <row r="17" spans="1:18" ht="12">
      <c r="A17" s="2">
        <v>400</v>
      </c>
      <c r="B17" s="2">
        <v>400</v>
      </c>
      <c r="C17" s="3" t="s">
        <v>42</v>
      </c>
      <c r="D17" s="22">
        <v>8336.77</v>
      </c>
      <c r="E17" s="22">
        <v>0</v>
      </c>
      <c r="F17" s="22">
        <f>+E17-D17</f>
        <v>-8336.77</v>
      </c>
      <c r="G17" s="22">
        <v>24836.77</v>
      </c>
      <c r="H17" s="22">
        <v>16500</v>
      </c>
      <c r="I17" s="22">
        <f aca="true" t="shared" si="5" ref="I17:I24">G17-H17</f>
        <v>8336.77</v>
      </c>
      <c r="J17" s="22">
        <v>24836.77</v>
      </c>
      <c r="K17" s="22">
        <v>28500</v>
      </c>
      <c r="L17" s="22">
        <f aca="true" t="shared" si="6" ref="L17:L24">J17-K17</f>
        <v>-3663.2299999999996</v>
      </c>
      <c r="M17" s="22">
        <v>37211.77</v>
      </c>
      <c r="N17" s="22">
        <v>28500</v>
      </c>
      <c r="O17" s="22">
        <f aca="true" t="shared" si="7" ref="O17:O24">M17-N17</f>
        <v>8711.769999999997</v>
      </c>
      <c r="P17" s="22">
        <v>28500</v>
      </c>
      <c r="Q17" s="38" t="e">
        <f>M17-#REF!</f>
        <v>#REF!</v>
      </c>
      <c r="R17" s="55">
        <v>28812.09</v>
      </c>
    </row>
    <row r="18" spans="1:18" ht="12">
      <c r="A18" s="2">
        <v>410</v>
      </c>
      <c r="B18" s="2">
        <v>410</v>
      </c>
      <c r="C18" s="3" t="s">
        <v>43</v>
      </c>
      <c r="D18" s="22">
        <v>0</v>
      </c>
      <c r="E18" s="22">
        <v>0</v>
      </c>
      <c r="F18" s="22">
        <f>+E18-D18</f>
        <v>0</v>
      </c>
      <c r="G18" s="22">
        <v>0</v>
      </c>
      <c r="H18" s="22">
        <v>0</v>
      </c>
      <c r="I18" s="22">
        <f t="shared" si="5"/>
        <v>0</v>
      </c>
      <c r="J18" s="22">
        <v>0</v>
      </c>
      <c r="K18" s="22">
        <v>0</v>
      </c>
      <c r="L18" s="22">
        <f t="shared" si="6"/>
        <v>0</v>
      </c>
      <c r="M18" s="22">
        <v>0</v>
      </c>
      <c r="N18" s="22">
        <v>0</v>
      </c>
      <c r="O18" s="22">
        <f t="shared" si="7"/>
        <v>0</v>
      </c>
      <c r="P18" s="22">
        <v>0</v>
      </c>
      <c r="Q18" s="38" t="e">
        <f>M18-#REF!</f>
        <v>#REF!</v>
      </c>
      <c r="R18" s="55">
        <v>0</v>
      </c>
    </row>
    <row r="19" spans="1:18" ht="12">
      <c r="A19" s="2">
        <v>420</v>
      </c>
      <c r="B19" s="2">
        <v>420</v>
      </c>
      <c r="C19" s="3" t="s">
        <v>44</v>
      </c>
      <c r="D19" s="22">
        <v>0</v>
      </c>
      <c r="E19" s="22">
        <v>0</v>
      </c>
      <c r="F19" s="22">
        <f>+E19-D19</f>
        <v>0</v>
      </c>
      <c r="G19" s="22">
        <v>0</v>
      </c>
      <c r="H19" s="22">
        <v>0</v>
      </c>
      <c r="I19" s="22">
        <f t="shared" si="5"/>
        <v>0</v>
      </c>
      <c r="J19" s="22">
        <v>0</v>
      </c>
      <c r="K19" s="22">
        <v>0</v>
      </c>
      <c r="L19" s="22">
        <f t="shared" si="6"/>
        <v>0</v>
      </c>
      <c r="M19" s="22">
        <v>0</v>
      </c>
      <c r="N19" s="22">
        <v>0</v>
      </c>
      <c r="O19" s="22">
        <f t="shared" si="7"/>
        <v>0</v>
      </c>
      <c r="P19" s="22">
        <v>0</v>
      </c>
      <c r="Q19" s="38" t="e">
        <f>M19-#REF!</f>
        <v>#REF!</v>
      </c>
      <c r="R19" s="55">
        <v>1400</v>
      </c>
    </row>
    <row r="20" spans="1:18" ht="12">
      <c r="A20" s="2">
        <v>500</v>
      </c>
      <c r="B20" s="2">
        <v>500</v>
      </c>
      <c r="C20" s="3" t="s">
        <v>45</v>
      </c>
      <c r="D20" s="22">
        <v>0</v>
      </c>
      <c r="E20" s="22">
        <v>0</v>
      </c>
      <c r="F20" s="22">
        <f>+E20-D20</f>
        <v>0</v>
      </c>
      <c r="G20" s="22">
        <v>2250</v>
      </c>
      <c r="H20" s="22">
        <v>5000</v>
      </c>
      <c r="I20" s="22">
        <f t="shared" si="5"/>
        <v>-2750</v>
      </c>
      <c r="J20" s="22">
        <v>2250</v>
      </c>
      <c r="K20" s="22">
        <v>10000</v>
      </c>
      <c r="L20" s="22">
        <f t="shared" si="6"/>
        <v>-7750</v>
      </c>
      <c r="M20" s="22">
        <v>2250</v>
      </c>
      <c r="N20" s="22">
        <v>10000</v>
      </c>
      <c r="O20" s="22">
        <f t="shared" si="7"/>
        <v>-7750</v>
      </c>
      <c r="P20" s="22">
        <v>10000</v>
      </c>
      <c r="Q20" s="38" t="e">
        <f>M20-#REF!</f>
        <v>#REF!</v>
      </c>
      <c r="R20" s="55">
        <v>0</v>
      </c>
    </row>
    <row r="21" spans="1:18" ht="12">
      <c r="A21" s="2">
        <v>610</v>
      </c>
      <c r="B21" s="2">
        <v>610</v>
      </c>
      <c r="C21" s="3" t="s">
        <v>4</v>
      </c>
      <c r="D21" s="22">
        <v>0</v>
      </c>
      <c r="E21" s="22">
        <v>0</v>
      </c>
      <c r="F21" s="22">
        <f>+E21-D21</f>
        <v>0</v>
      </c>
      <c r="G21" s="22">
        <v>367.23</v>
      </c>
      <c r="H21" s="22">
        <v>8400</v>
      </c>
      <c r="I21" s="22">
        <f t="shared" si="5"/>
        <v>-8032.77</v>
      </c>
      <c r="J21" s="22">
        <v>6796.49</v>
      </c>
      <c r="K21" s="22">
        <v>10800</v>
      </c>
      <c r="L21" s="22">
        <f t="shared" si="6"/>
        <v>-4003.51</v>
      </c>
      <c r="M21" s="22">
        <v>6839.99</v>
      </c>
      <c r="N21" s="22">
        <v>11000</v>
      </c>
      <c r="O21" s="22">
        <f t="shared" si="7"/>
        <v>-4160.01</v>
      </c>
      <c r="P21" s="22">
        <v>11000</v>
      </c>
      <c r="Q21" s="38" t="e">
        <f>M21-#REF!</f>
        <v>#REF!</v>
      </c>
      <c r="R21" s="55">
        <v>466.51</v>
      </c>
    </row>
    <row r="22" spans="1:18" ht="12.75">
      <c r="A22" s="12"/>
      <c r="B22" s="13"/>
      <c r="C22" s="14" t="s">
        <v>155</v>
      </c>
      <c r="D22" s="15">
        <f>SUM(D17:D21)</f>
        <v>8336.77</v>
      </c>
      <c r="E22" s="15">
        <f aca="true" t="shared" si="8" ref="E22:P22">SUM(E17:E21)</f>
        <v>0</v>
      </c>
      <c r="F22" s="15">
        <f t="shared" si="8"/>
        <v>-8336.77</v>
      </c>
      <c r="G22" s="15">
        <f t="shared" si="8"/>
        <v>27454</v>
      </c>
      <c r="H22" s="15">
        <f t="shared" si="8"/>
        <v>29900</v>
      </c>
      <c r="I22" s="15">
        <f t="shared" si="8"/>
        <v>-2446</v>
      </c>
      <c r="J22" s="15">
        <f t="shared" si="8"/>
        <v>33883.26</v>
      </c>
      <c r="K22" s="15">
        <f t="shared" si="8"/>
        <v>49300</v>
      </c>
      <c r="L22" s="15">
        <f t="shared" si="8"/>
        <v>-15416.74</v>
      </c>
      <c r="M22" s="15">
        <f t="shared" si="8"/>
        <v>46301.759999999995</v>
      </c>
      <c r="N22" s="15">
        <f t="shared" si="8"/>
        <v>49500</v>
      </c>
      <c r="O22" s="15">
        <f t="shared" si="8"/>
        <v>-3198.2400000000034</v>
      </c>
      <c r="P22" s="15">
        <f t="shared" si="8"/>
        <v>49500</v>
      </c>
      <c r="Q22" s="39" t="e">
        <f>M22-#REF!</f>
        <v>#REF!</v>
      </c>
      <c r="R22" s="56">
        <f>SUM(R17:R21)</f>
        <v>30678.6</v>
      </c>
    </row>
    <row r="23" spans="3:18" ht="12">
      <c r="C23" s="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8"/>
      <c r="R23" s="55"/>
    </row>
    <row r="24" spans="1:18" s="49" customFormat="1" ht="12.75">
      <c r="A24" s="4">
        <v>600</v>
      </c>
      <c r="B24" s="4">
        <v>600</v>
      </c>
      <c r="C24" s="45" t="s">
        <v>3</v>
      </c>
      <c r="D24" s="48">
        <v>0</v>
      </c>
      <c r="E24" s="48">
        <v>0</v>
      </c>
      <c r="F24" s="48">
        <f>+E24-D24</f>
        <v>0</v>
      </c>
      <c r="G24" s="48">
        <v>0</v>
      </c>
      <c r="H24" s="48">
        <v>0</v>
      </c>
      <c r="I24" s="48">
        <f t="shared" si="5"/>
        <v>0</v>
      </c>
      <c r="J24" s="48">
        <v>0</v>
      </c>
      <c r="K24" s="48">
        <v>0</v>
      </c>
      <c r="L24" s="48">
        <f t="shared" si="6"/>
        <v>0</v>
      </c>
      <c r="M24" s="48">
        <v>0</v>
      </c>
      <c r="N24" s="48">
        <v>0</v>
      </c>
      <c r="O24" s="48">
        <f t="shared" si="7"/>
        <v>0</v>
      </c>
      <c r="P24" s="48">
        <v>0</v>
      </c>
      <c r="Q24" s="50" t="e">
        <f>M24-#REF!</f>
        <v>#REF!</v>
      </c>
      <c r="R24" s="57">
        <v>0</v>
      </c>
    </row>
    <row r="25" spans="2:18" ht="12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  <c r="R25" s="55"/>
    </row>
    <row r="26" spans="1:18" ht="12.75">
      <c r="A26" s="12"/>
      <c r="B26" s="13"/>
      <c r="C26" s="14" t="s">
        <v>5</v>
      </c>
      <c r="D26" s="15">
        <f>D15-D22-D24</f>
        <v>-7936.77</v>
      </c>
      <c r="E26" s="15">
        <f aca="true" t="shared" si="9" ref="E26:P26">E15-E22-E24</f>
        <v>0</v>
      </c>
      <c r="F26" s="15">
        <f>F15+F22+F24</f>
        <v>-7936.77</v>
      </c>
      <c r="G26" s="15">
        <f t="shared" si="9"/>
        <v>3443</v>
      </c>
      <c r="H26" s="15">
        <f t="shared" si="9"/>
        <v>3500</v>
      </c>
      <c r="I26" s="15">
        <f t="shared" si="9"/>
        <v>-57</v>
      </c>
      <c r="J26" s="15">
        <f t="shared" si="9"/>
        <v>20554.739999999998</v>
      </c>
      <c r="K26" s="15">
        <f t="shared" si="9"/>
        <v>500</v>
      </c>
      <c r="L26" s="15">
        <f t="shared" si="9"/>
        <v>20054.739999999998</v>
      </c>
      <c r="M26" s="15">
        <f t="shared" si="9"/>
        <v>12916.240000000005</v>
      </c>
      <c r="N26" s="15">
        <f t="shared" si="9"/>
        <v>300</v>
      </c>
      <c r="O26" s="15">
        <f t="shared" si="9"/>
        <v>12616.240000000003</v>
      </c>
      <c r="P26" s="15">
        <f t="shared" si="9"/>
        <v>300</v>
      </c>
      <c r="Q26" s="39" t="e">
        <f>M26-#REF!</f>
        <v>#REF!</v>
      </c>
      <c r="R26" s="56">
        <f>R15-R22-R24</f>
        <v>17594.390000000007</v>
      </c>
    </row>
    <row r="27" spans="2:18" ht="12">
      <c r="B27" s="6"/>
      <c r="C27" s="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8"/>
      <c r="R27" s="55"/>
    </row>
    <row r="28" spans="1:18" ht="12">
      <c r="A28" s="2">
        <v>805</v>
      </c>
      <c r="B28" s="6">
        <v>805</v>
      </c>
      <c r="C28" s="3" t="s">
        <v>11</v>
      </c>
      <c r="D28" s="22">
        <v>0</v>
      </c>
      <c r="E28" s="22">
        <v>0</v>
      </c>
      <c r="F28" s="22">
        <f>+E28-D28</f>
        <v>0</v>
      </c>
      <c r="G28" s="22">
        <v>0</v>
      </c>
      <c r="H28" s="22">
        <v>0</v>
      </c>
      <c r="I28" s="22">
        <f>G28-H28</f>
        <v>0</v>
      </c>
      <c r="J28" s="22">
        <v>0</v>
      </c>
      <c r="K28" s="22">
        <v>0</v>
      </c>
      <c r="L28" s="22">
        <f>J28-K28</f>
        <v>0</v>
      </c>
      <c r="M28" s="22">
        <v>0</v>
      </c>
      <c r="N28" s="22">
        <v>0</v>
      </c>
      <c r="O28" s="22">
        <f>M28-N28</f>
        <v>0</v>
      </c>
      <c r="P28" s="22">
        <v>0</v>
      </c>
      <c r="Q28" s="38" t="e">
        <f>M28-#REF!</f>
        <v>#REF!</v>
      </c>
      <c r="R28" s="55">
        <v>0</v>
      </c>
    </row>
    <row r="29" spans="1:18" ht="12">
      <c r="A29" s="2">
        <v>815</v>
      </c>
      <c r="B29" s="6">
        <v>815</v>
      </c>
      <c r="C29" s="3" t="s">
        <v>10</v>
      </c>
      <c r="D29" s="22">
        <v>0</v>
      </c>
      <c r="E29" s="22">
        <v>0</v>
      </c>
      <c r="F29" s="22">
        <f>+E29-D29</f>
        <v>0</v>
      </c>
      <c r="G29" s="22">
        <v>0</v>
      </c>
      <c r="H29" s="22">
        <v>0</v>
      </c>
      <c r="I29" s="22">
        <f>G29-H29</f>
        <v>0</v>
      </c>
      <c r="J29" s="22">
        <v>0</v>
      </c>
      <c r="K29" s="22">
        <v>0</v>
      </c>
      <c r="L29" s="22">
        <f>J29-K29</f>
        <v>0</v>
      </c>
      <c r="M29" s="22">
        <v>0</v>
      </c>
      <c r="N29" s="22">
        <v>0</v>
      </c>
      <c r="O29" s="22">
        <f>M29-N29</f>
        <v>0</v>
      </c>
      <c r="P29" s="22">
        <v>0</v>
      </c>
      <c r="Q29" s="38" t="e">
        <f>M29-#REF!</f>
        <v>#REF!</v>
      </c>
      <c r="R29" s="55">
        <v>0</v>
      </c>
    </row>
    <row r="30" spans="2:18" ht="12">
      <c r="B30" s="6"/>
      <c r="C30" s="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8"/>
      <c r="R30" s="55"/>
    </row>
    <row r="31" spans="1:18" ht="12.75">
      <c r="A31" s="12"/>
      <c r="B31" s="13"/>
      <c r="C31" s="16" t="s">
        <v>14</v>
      </c>
      <c r="D31" s="17">
        <f>D26+D28*-1-D29</f>
        <v>-7936.77</v>
      </c>
      <c r="E31" s="17">
        <f>E26+E28*-1-E29</f>
        <v>0</v>
      </c>
      <c r="F31" s="17">
        <f>D31-E31</f>
        <v>-7936.77</v>
      </c>
      <c r="G31" s="17">
        <f>G26+G28*-1-G29</f>
        <v>3443</v>
      </c>
      <c r="H31" s="17">
        <f>H26+H28*-1-H29</f>
        <v>3500</v>
      </c>
      <c r="I31" s="17">
        <f>G31-H31</f>
        <v>-57</v>
      </c>
      <c r="J31" s="17">
        <f>J26+J28*-1-J29</f>
        <v>20554.739999999998</v>
      </c>
      <c r="K31" s="17">
        <f>K26+K28*-1-K29</f>
        <v>500</v>
      </c>
      <c r="L31" s="17">
        <f>J31-K31</f>
        <v>20054.739999999998</v>
      </c>
      <c r="M31" s="17">
        <f>M26+M28*-1-M29</f>
        <v>12916.240000000005</v>
      </c>
      <c r="N31" s="17">
        <f>N26+N28*-1-N29</f>
        <v>300</v>
      </c>
      <c r="O31" s="17">
        <f>M31-N31</f>
        <v>12616.240000000005</v>
      </c>
      <c r="P31" s="17">
        <f>P26+P28*-1-P29</f>
        <v>300</v>
      </c>
      <c r="Q31" s="40" t="e">
        <f>M31-#REF!</f>
        <v>#REF!</v>
      </c>
      <c r="R31" s="58">
        <f>R26+R28*-1-R29</f>
        <v>17594.390000000007</v>
      </c>
    </row>
    <row r="32" spans="5:18" ht="12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5:18" ht="12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4:18" ht="14.25">
      <c r="D34" s="10" t="s">
        <v>12</v>
      </c>
      <c r="E34" s="10" t="s">
        <v>13</v>
      </c>
      <c r="F34" s="10" t="s">
        <v>17</v>
      </c>
      <c r="G34" s="10" t="s">
        <v>12</v>
      </c>
      <c r="H34" s="10" t="s">
        <v>13</v>
      </c>
      <c r="I34" s="10" t="s">
        <v>17</v>
      </c>
      <c r="J34" s="10" t="s">
        <v>12</v>
      </c>
      <c r="K34" s="10" t="s">
        <v>13</v>
      </c>
      <c r="L34" s="10" t="s">
        <v>17</v>
      </c>
      <c r="M34" s="10" t="s">
        <v>12</v>
      </c>
      <c r="N34" s="10" t="s">
        <v>13</v>
      </c>
      <c r="O34" s="10" t="s">
        <v>17</v>
      </c>
      <c r="P34" s="10" t="s">
        <v>13</v>
      </c>
      <c r="Q34" s="10" t="s">
        <v>17</v>
      </c>
      <c r="R34" s="52" t="s">
        <v>12</v>
      </c>
    </row>
    <row r="35" spans="1:18" ht="14.25">
      <c r="A35" s="7"/>
      <c r="B35" s="8"/>
      <c r="C35" s="5" t="s">
        <v>0</v>
      </c>
      <c r="D35" s="20" t="s">
        <v>143</v>
      </c>
      <c r="E35" s="20" t="s">
        <v>143</v>
      </c>
      <c r="F35" s="20" t="s">
        <v>143</v>
      </c>
      <c r="G35" s="20" t="s">
        <v>144</v>
      </c>
      <c r="H35" s="20" t="s">
        <v>144</v>
      </c>
      <c r="I35" s="20" t="s">
        <v>144</v>
      </c>
      <c r="J35" s="20" t="s">
        <v>145</v>
      </c>
      <c r="K35" s="20" t="s">
        <v>145</v>
      </c>
      <c r="L35" s="20" t="s">
        <v>145</v>
      </c>
      <c r="M35" s="20" t="s">
        <v>146</v>
      </c>
      <c r="N35" s="20" t="s">
        <v>146</v>
      </c>
      <c r="O35" s="20" t="s">
        <v>146</v>
      </c>
      <c r="P35" s="20">
        <f>+'HS'!P35</f>
        <v>2022</v>
      </c>
      <c r="Q35" s="11" t="s">
        <v>61</v>
      </c>
      <c r="R35" s="59">
        <f>+'HS'!R35</f>
        <v>2021</v>
      </c>
    </row>
    <row r="36" spans="1:18" ht="12">
      <c r="A36" s="23"/>
      <c r="B36" s="23"/>
      <c r="C36" s="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7"/>
      <c r="R36" s="55"/>
    </row>
    <row r="37" spans="1:18" ht="12">
      <c r="A37" s="23">
        <v>3000</v>
      </c>
      <c r="B37" s="23">
        <v>3000</v>
      </c>
      <c r="C37" s="3" t="s">
        <v>64</v>
      </c>
      <c r="D37" s="22">
        <v>0</v>
      </c>
      <c r="E37" s="22">
        <v>0</v>
      </c>
      <c r="F37" s="22">
        <f aca="true" t="shared" si="10" ref="F37:F57">D37-E37</f>
        <v>0</v>
      </c>
      <c r="G37" s="22">
        <v>0</v>
      </c>
      <c r="H37" s="22">
        <v>0</v>
      </c>
      <c r="I37" s="22">
        <f aca="true" t="shared" si="11" ref="I37:I57">G37-H37</f>
        <v>0</v>
      </c>
      <c r="J37" s="22">
        <v>0</v>
      </c>
      <c r="K37" s="22">
        <v>0</v>
      </c>
      <c r="L37" s="22">
        <f aca="true" t="shared" si="12" ref="L37:L57">J37-K37</f>
        <v>0</v>
      </c>
      <c r="M37" s="22">
        <v>0</v>
      </c>
      <c r="N37" s="22">
        <v>0</v>
      </c>
      <c r="O37" s="22">
        <f aca="true" t="shared" si="13" ref="O37:O57">M37-N37</f>
        <v>0</v>
      </c>
      <c r="P37" s="22">
        <v>0</v>
      </c>
      <c r="Q37" s="38" t="e">
        <f>M37-#REF!</f>
        <v>#REF!</v>
      </c>
      <c r="R37" s="55">
        <v>2621</v>
      </c>
    </row>
    <row r="38" spans="1:18" ht="12">
      <c r="A38" s="23">
        <v>3100</v>
      </c>
      <c r="B38" s="23">
        <v>3100</v>
      </c>
      <c r="C38" s="3" t="s">
        <v>64</v>
      </c>
      <c r="D38" s="22">
        <v>0</v>
      </c>
      <c r="E38" s="22">
        <v>0</v>
      </c>
      <c r="F38" s="22">
        <f>D38-E38</f>
        <v>0</v>
      </c>
      <c r="G38" s="22">
        <v>0</v>
      </c>
      <c r="H38" s="22">
        <v>0</v>
      </c>
      <c r="I38" s="22">
        <f>G38-H38</f>
        <v>0</v>
      </c>
      <c r="J38" s="22">
        <v>0</v>
      </c>
      <c r="K38" s="22">
        <v>0</v>
      </c>
      <c r="L38" s="22">
        <f>J38-K38</f>
        <v>0</v>
      </c>
      <c r="M38" s="22">
        <v>0</v>
      </c>
      <c r="N38" s="22">
        <v>0</v>
      </c>
      <c r="O38" s="22">
        <f>M38-N38</f>
        <v>0</v>
      </c>
      <c r="P38" s="22">
        <v>0</v>
      </c>
      <c r="Q38" s="38" t="e">
        <f>M38-#REF!</f>
        <v>#REF!</v>
      </c>
      <c r="R38" s="55">
        <v>0</v>
      </c>
    </row>
    <row r="39" spans="1:18" ht="12">
      <c r="A39" s="23">
        <v>3120</v>
      </c>
      <c r="B39" s="23">
        <v>3120</v>
      </c>
      <c r="C39" s="3" t="s">
        <v>65</v>
      </c>
      <c r="D39" s="22">
        <v>0</v>
      </c>
      <c r="E39" s="22">
        <v>0</v>
      </c>
      <c r="F39" s="22">
        <f t="shared" si="10"/>
        <v>0</v>
      </c>
      <c r="G39" s="22">
        <v>0</v>
      </c>
      <c r="H39" s="22">
        <v>0</v>
      </c>
      <c r="I39" s="22">
        <f t="shared" si="11"/>
        <v>0</v>
      </c>
      <c r="J39" s="22">
        <v>0</v>
      </c>
      <c r="K39" s="22">
        <v>0</v>
      </c>
      <c r="L39" s="22">
        <f t="shared" si="12"/>
        <v>0</v>
      </c>
      <c r="M39" s="22">
        <v>0</v>
      </c>
      <c r="N39" s="22">
        <v>0</v>
      </c>
      <c r="O39" s="22">
        <f t="shared" si="13"/>
        <v>0</v>
      </c>
      <c r="P39" s="22">
        <v>0</v>
      </c>
      <c r="Q39" s="38" t="e">
        <f>M39-#REF!</f>
        <v>#REF!</v>
      </c>
      <c r="R39" s="55">
        <v>0</v>
      </c>
    </row>
    <row r="40" spans="1:18" ht="12">
      <c r="A40" s="23">
        <v>3125</v>
      </c>
      <c r="B40" s="23">
        <v>3125</v>
      </c>
      <c r="C40" s="3" t="s">
        <v>66</v>
      </c>
      <c r="D40" s="22">
        <v>0</v>
      </c>
      <c r="E40" s="22">
        <v>0</v>
      </c>
      <c r="F40" s="22">
        <f t="shared" si="10"/>
        <v>0</v>
      </c>
      <c r="G40" s="22">
        <v>0</v>
      </c>
      <c r="H40" s="22">
        <v>0</v>
      </c>
      <c r="I40" s="22">
        <f t="shared" si="11"/>
        <v>0</v>
      </c>
      <c r="J40" s="22">
        <v>0</v>
      </c>
      <c r="K40" s="22">
        <v>0</v>
      </c>
      <c r="L40" s="22">
        <f t="shared" si="12"/>
        <v>0</v>
      </c>
      <c r="M40" s="22">
        <v>0</v>
      </c>
      <c r="N40" s="22">
        <v>0</v>
      </c>
      <c r="O40" s="22">
        <f t="shared" si="13"/>
        <v>0</v>
      </c>
      <c r="P40" s="22">
        <v>0</v>
      </c>
      <c r="Q40" s="38" t="e">
        <f>M40-#REF!</f>
        <v>#REF!</v>
      </c>
      <c r="R40" s="55">
        <v>0</v>
      </c>
    </row>
    <row r="41" spans="1:18" ht="12">
      <c r="A41" s="23">
        <v>3130</v>
      </c>
      <c r="B41" s="23">
        <v>3130</v>
      </c>
      <c r="C41" s="3" t="s">
        <v>67</v>
      </c>
      <c r="D41" s="22">
        <v>0</v>
      </c>
      <c r="E41" s="22">
        <v>0</v>
      </c>
      <c r="F41" s="22">
        <f t="shared" si="10"/>
        <v>0</v>
      </c>
      <c r="G41" s="22">
        <v>0</v>
      </c>
      <c r="H41" s="22">
        <v>2000</v>
      </c>
      <c r="I41" s="22">
        <f t="shared" si="11"/>
        <v>-2000</v>
      </c>
      <c r="J41" s="22">
        <v>0</v>
      </c>
      <c r="K41" s="22">
        <v>2000</v>
      </c>
      <c r="L41" s="22">
        <f t="shared" si="12"/>
        <v>-2000</v>
      </c>
      <c r="M41" s="22">
        <v>0</v>
      </c>
      <c r="N41" s="22">
        <v>2000</v>
      </c>
      <c r="O41" s="22">
        <f t="shared" si="13"/>
        <v>-2000</v>
      </c>
      <c r="P41" s="22">
        <v>2000</v>
      </c>
      <c r="Q41" s="38" t="e">
        <f>M41-#REF!</f>
        <v>#REF!</v>
      </c>
      <c r="R41" s="55">
        <v>0</v>
      </c>
    </row>
    <row r="42" spans="1:18" ht="12">
      <c r="A42" s="23">
        <v>3200</v>
      </c>
      <c r="B42" s="23">
        <v>3200</v>
      </c>
      <c r="C42" s="3" t="s">
        <v>68</v>
      </c>
      <c r="D42" s="22">
        <v>0</v>
      </c>
      <c r="E42" s="22">
        <v>0</v>
      </c>
      <c r="F42" s="22">
        <f t="shared" si="10"/>
        <v>0</v>
      </c>
      <c r="G42" s="22">
        <v>0</v>
      </c>
      <c r="H42" s="22">
        <v>0</v>
      </c>
      <c r="I42" s="22">
        <f t="shared" si="11"/>
        <v>0</v>
      </c>
      <c r="J42" s="22">
        <v>0</v>
      </c>
      <c r="K42" s="22">
        <v>0</v>
      </c>
      <c r="L42" s="22">
        <f t="shared" si="12"/>
        <v>0</v>
      </c>
      <c r="M42" s="22">
        <v>0</v>
      </c>
      <c r="N42" s="22">
        <v>0</v>
      </c>
      <c r="O42" s="22">
        <f t="shared" si="13"/>
        <v>0</v>
      </c>
      <c r="P42" s="22">
        <v>0</v>
      </c>
      <c r="Q42" s="38" t="e">
        <f>M42-#REF!</f>
        <v>#REF!</v>
      </c>
      <c r="R42" s="55">
        <v>0</v>
      </c>
    </row>
    <row r="43" spans="1:18" ht="12">
      <c r="A43" s="23">
        <v>3210</v>
      </c>
      <c r="B43" s="23">
        <v>3210</v>
      </c>
      <c r="C43" s="3" t="s">
        <v>69</v>
      </c>
      <c r="D43" s="22">
        <v>0</v>
      </c>
      <c r="E43" s="22">
        <v>0</v>
      </c>
      <c r="F43" s="22">
        <f t="shared" si="10"/>
        <v>0</v>
      </c>
      <c r="G43" s="22">
        <v>27782</v>
      </c>
      <c r="H43" s="22">
        <v>31000</v>
      </c>
      <c r="I43" s="22">
        <f t="shared" si="11"/>
        <v>-3218</v>
      </c>
      <c r="J43" s="22">
        <v>28582</v>
      </c>
      <c r="K43" s="22">
        <v>34000</v>
      </c>
      <c r="L43" s="22">
        <f t="shared" si="12"/>
        <v>-5418</v>
      </c>
      <c r="M43" s="22">
        <v>31382</v>
      </c>
      <c r="N43" s="22">
        <v>34000</v>
      </c>
      <c r="O43" s="22">
        <f t="shared" si="13"/>
        <v>-2618</v>
      </c>
      <c r="P43" s="22">
        <v>34000</v>
      </c>
      <c r="Q43" s="38" t="e">
        <f>M43-#REF!</f>
        <v>#REF!</v>
      </c>
      <c r="R43" s="55">
        <v>28378.99</v>
      </c>
    </row>
    <row r="44" spans="1:18" ht="12">
      <c r="A44" s="23">
        <v>3215</v>
      </c>
      <c r="B44" s="23">
        <v>3215</v>
      </c>
      <c r="C44" s="3" t="s">
        <v>70</v>
      </c>
      <c r="D44" s="22">
        <v>0</v>
      </c>
      <c r="E44" s="22">
        <v>0</v>
      </c>
      <c r="F44" s="22">
        <f t="shared" si="10"/>
        <v>0</v>
      </c>
      <c r="G44" s="22">
        <v>0</v>
      </c>
      <c r="H44" s="22">
        <v>0</v>
      </c>
      <c r="I44" s="22">
        <f t="shared" si="11"/>
        <v>0</v>
      </c>
      <c r="J44" s="22">
        <v>0</v>
      </c>
      <c r="K44" s="22">
        <v>0</v>
      </c>
      <c r="L44" s="22">
        <f t="shared" si="12"/>
        <v>0</v>
      </c>
      <c r="M44" s="22">
        <v>0</v>
      </c>
      <c r="N44" s="22">
        <v>0</v>
      </c>
      <c r="O44" s="22">
        <f t="shared" si="13"/>
        <v>0</v>
      </c>
      <c r="P44" s="22">
        <v>0</v>
      </c>
      <c r="Q44" s="38" t="e">
        <f>M44-#REF!</f>
        <v>#REF!</v>
      </c>
      <c r="R44" s="55">
        <v>0</v>
      </c>
    </row>
    <row r="45" spans="1:18" ht="12">
      <c r="A45" s="23">
        <v>3217</v>
      </c>
      <c r="B45" s="23">
        <v>3217</v>
      </c>
      <c r="C45" s="3" t="s">
        <v>71</v>
      </c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2">
        <f t="shared" si="11"/>
        <v>0</v>
      </c>
      <c r="J45" s="22">
        <v>0</v>
      </c>
      <c r="K45" s="22">
        <v>0</v>
      </c>
      <c r="L45" s="22">
        <f t="shared" si="12"/>
        <v>0</v>
      </c>
      <c r="M45" s="22">
        <v>0</v>
      </c>
      <c r="N45" s="22">
        <v>0</v>
      </c>
      <c r="O45" s="22">
        <f t="shared" si="13"/>
        <v>0</v>
      </c>
      <c r="P45" s="22">
        <v>0</v>
      </c>
      <c r="Q45" s="38" t="e">
        <f>M45-#REF!</f>
        <v>#REF!</v>
      </c>
      <c r="R45" s="55">
        <v>0</v>
      </c>
    </row>
    <row r="46" spans="1:18" ht="12">
      <c r="A46" s="23">
        <v>3218</v>
      </c>
      <c r="B46" s="23">
        <v>3218</v>
      </c>
      <c r="C46" s="3" t="s">
        <v>192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 t="e">
        <f>M46-#REF!</f>
        <v>#REF!</v>
      </c>
      <c r="R46" s="55">
        <v>0</v>
      </c>
    </row>
    <row r="47" spans="1:18" ht="12">
      <c r="A47" s="23">
        <v>3220</v>
      </c>
      <c r="B47" s="23">
        <v>3220</v>
      </c>
      <c r="C47" s="3" t="s">
        <v>73</v>
      </c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2">
        <f t="shared" si="11"/>
        <v>0</v>
      </c>
      <c r="J47" s="22">
        <v>0</v>
      </c>
      <c r="K47" s="22">
        <v>0</v>
      </c>
      <c r="L47" s="22">
        <f t="shared" si="12"/>
        <v>0</v>
      </c>
      <c r="M47" s="22">
        <v>0</v>
      </c>
      <c r="N47" s="22">
        <v>0</v>
      </c>
      <c r="O47" s="22">
        <f t="shared" si="13"/>
        <v>0</v>
      </c>
      <c r="P47" s="22">
        <v>0</v>
      </c>
      <c r="Q47" s="38" t="e">
        <f>M47-#REF!</f>
        <v>#REF!</v>
      </c>
      <c r="R47" s="55">
        <v>0</v>
      </c>
    </row>
    <row r="48" spans="1:18" ht="12">
      <c r="A48" s="23">
        <v>3320</v>
      </c>
      <c r="B48" s="23">
        <v>3320</v>
      </c>
      <c r="C48" s="3" t="s">
        <v>74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 t="e">
        <f>M48-#REF!</f>
        <v>#REF!</v>
      </c>
      <c r="R48" s="55">
        <v>0</v>
      </c>
    </row>
    <row r="49" spans="1:18" ht="12">
      <c r="A49" s="23">
        <v>3321</v>
      </c>
      <c r="B49" s="23">
        <v>3321</v>
      </c>
      <c r="C49" s="3" t="s">
        <v>75</v>
      </c>
      <c r="D49" s="22">
        <v>0</v>
      </c>
      <c r="E49" s="22">
        <v>0</v>
      </c>
      <c r="F49" s="22">
        <f t="shared" si="10"/>
        <v>0</v>
      </c>
      <c r="G49" s="22">
        <v>0</v>
      </c>
      <c r="H49" s="22">
        <v>0</v>
      </c>
      <c r="I49" s="22">
        <f t="shared" si="11"/>
        <v>0</v>
      </c>
      <c r="J49" s="22">
        <v>0</v>
      </c>
      <c r="K49" s="22">
        <v>0</v>
      </c>
      <c r="L49" s="22">
        <f t="shared" si="12"/>
        <v>0</v>
      </c>
      <c r="M49" s="22">
        <v>0</v>
      </c>
      <c r="N49" s="22">
        <v>0</v>
      </c>
      <c r="O49" s="22">
        <f t="shared" si="13"/>
        <v>0</v>
      </c>
      <c r="P49" s="22">
        <v>0</v>
      </c>
      <c r="Q49" s="38" t="e">
        <f>M49-#REF!</f>
        <v>#REF!</v>
      </c>
      <c r="R49" s="55">
        <v>0</v>
      </c>
    </row>
    <row r="50" spans="1:18" ht="12">
      <c r="A50" s="23">
        <v>3325</v>
      </c>
      <c r="B50" s="23">
        <v>3325</v>
      </c>
      <c r="C50" s="3" t="s">
        <v>22</v>
      </c>
      <c r="D50" s="22">
        <v>0</v>
      </c>
      <c r="E50" s="22">
        <v>0</v>
      </c>
      <c r="F50" s="22">
        <f t="shared" si="10"/>
        <v>0</v>
      </c>
      <c r="G50" s="22">
        <v>0</v>
      </c>
      <c r="H50" s="22">
        <v>0</v>
      </c>
      <c r="I50" s="22">
        <f t="shared" si="11"/>
        <v>0</v>
      </c>
      <c r="J50" s="22">
        <v>0</v>
      </c>
      <c r="K50" s="22">
        <v>0</v>
      </c>
      <c r="L50" s="22">
        <f t="shared" si="12"/>
        <v>0</v>
      </c>
      <c r="M50" s="22">
        <v>0</v>
      </c>
      <c r="N50" s="22">
        <v>0</v>
      </c>
      <c r="O50" s="22">
        <f t="shared" si="13"/>
        <v>0</v>
      </c>
      <c r="P50" s="22">
        <v>0</v>
      </c>
      <c r="Q50" s="38" t="e">
        <f>M50-#REF!</f>
        <v>#REF!</v>
      </c>
      <c r="R50" s="55">
        <v>0</v>
      </c>
    </row>
    <row r="51" spans="1:18" ht="12">
      <c r="A51" s="23">
        <v>3350</v>
      </c>
      <c r="B51" s="23">
        <v>3350</v>
      </c>
      <c r="C51" s="3" t="s">
        <v>76</v>
      </c>
      <c r="D51" s="22">
        <v>0</v>
      </c>
      <c r="E51" s="22">
        <v>0</v>
      </c>
      <c r="F51" s="22">
        <f t="shared" si="10"/>
        <v>0</v>
      </c>
      <c r="G51" s="22">
        <v>0</v>
      </c>
      <c r="H51" s="22">
        <v>400</v>
      </c>
      <c r="I51" s="22">
        <f t="shared" si="11"/>
        <v>-400</v>
      </c>
      <c r="J51" s="22">
        <v>0</v>
      </c>
      <c r="K51" s="22">
        <v>800</v>
      </c>
      <c r="L51" s="22">
        <f t="shared" si="12"/>
        <v>-800</v>
      </c>
      <c r="M51" s="22">
        <v>0</v>
      </c>
      <c r="N51" s="22">
        <v>800</v>
      </c>
      <c r="O51" s="22">
        <f t="shared" si="13"/>
        <v>-800</v>
      </c>
      <c r="P51" s="22">
        <v>800</v>
      </c>
      <c r="Q51" s="38" t="e">
        <f>M51-#REF!</f>
        <v>#REF!</v>
      </c>
      <c r="R51" s="55">
        <v>0</v>
      </c>
    </row>
    <row r="52" spans="1:18" ht="12">
      <c r="A52" s="23">
        <v>3360</v>
      </c>
      <c r="B52" s="23">
        <v>3360</v>
      </c>
      <c r="C52" s="3" t="s">
        <v>77</v>
      </c>
      <c r="D52" s="22">
        <v>0</v>
      </c>
      <c r="E52" s="22">
        <v>0</v>
      </c>
      <c r="F52" s="22">
        <f t="shared" si="10"/>
        <v>0</v>
      </c>
      <c r="G52" s="22">
        <v>0</v>
      </c>
      <c r="H52" s="22">
        <v>0</v>
      </c>
      <c r="I52" s="22">
        <f t="shared" si="11"/>
        <v>0</v>
      </c>
      <c r="J52" s="22">
        <v>0</v>
      </c>
      <c r="K52" s="22">
        <v>0</v>
      </c>
      <c r="L52" s="22">
        <f t="shared" si="12"/>
        <v>0</v>
      </c>
      <c r="M52" s="22">
        <v>0</v>
      </c>
      <c r="N52" s="22">
        <v>0</v>
      </c>
      <c r="O52" s="22">
        <f t="shared" si="13"/>
        <v>0</v>
      </c>
      <c r="P52" s="22">
        <v>0</v>
      </c>
      <c r="Q52" s="38" t="e">
        <f>M52-#REF!</f>
        <v>#REF!</v>
      </c>
      <c r="R52" s="55">
        <v>0</v>
      </c>
    </row>
    <row r="53" spans="1:18" ht="12">
      <c r="A53" s="23">
        <v>3440</v>
      </c>
      <c r="B53" s="23">
        <v>3440</v>
      </c>
      <c r="C53" s="3" t="s">
        <v>27</v>
      </c>
      <c r="D53" s="22">
        <v>0</v>
      </c>
      <c r="E53" s="22">
        <v>0</v>
      </c>
      <c r="F53" s="22">
        <f t="shared" si="10"/>
        <v>0</v>
      </c>
      <c r="G53" s="22">
        <v>0</v>
      </c>
      <c r="H53" s="22">
        <v>0</v>
      </c>
      <c r="I53" s="22">
        <f t="shared" si="11"/>
        <v>0</v>
      </c>
      <c r="J53" s="22">
        <v>0</v>
      </c>
      <c r="K53" s="22">
        <v>0</v>
      </c>
      <c r="L53" s="22">
        <f t="shared" si="12"/>
        <v>0</v>
      </c>
      <c r="M53" s="22">
        <v>0</v>
      </c>
      <c r="N53" s="22">
        <v>0</v>
      </c>
      <c r="O53" s="22">
        <f t="shared" si="13"/>
        <v>0</v>
      </c>
      <c r="P53" s="22">
        <v>0</v>
      </c>
      <c r="Q53" s="38" t="e">
        <f>M53-#REF!</f>
        <v>#REF!</v>
      </c>
      <c r="R53" s="55">
        <v>0</v>
      </c>
    </row>
    <row r="54" spans="1:18" ht="12">
      <c r="A54" s="23">
        <v>3500</v>
      </c>
      <c r="B54" s="23">
        <v>3500</v>
      </c>
      <c r="C54" s="3" t="s">
        <v>23</v>
      </c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2">
        <f t="shared" si="11"/>
        <v>0</v>
      </c>
      <c r="J54" s="22">
        <v>0</v>
      </c>
      <c r="K54" s="22">
        <v>0</v>
      </c>
      <c r="L54" s="22">
        <f t="shared" si="12"/>
        <v>0</v>
      </c>
      <c r="M54" s="22">
        <v>0</v>
      </c>
      <c r="N54" s="22">
        <v>0</v>
      </c>
      <c r="O54" s="22">
        <f t="shared" si="13"/>
        <v>0</v>
      </c>
      <c r="P54" s="22">
        <v>0</v>
      </c>
      <c r="Q54" s="38" t="e">
        <f>M54-#REF!</f>
        <v>#REF!</v>
      </c>
      <c r="R54" s="55">
        <v>0</v>
      </c>
    </row>
    <row r="55" spans="1:18" ht="12">
      <c r="A55" s="23">
        <v>3605</v>
      </c>
      <c r="B55" s="23">
        <v>3605</v>
      </c>
      <c r="C55" s="3" t="s">
        <v>78</v>
      </c>
      <c r="D55" s="22">
        <v>0</v>
      </c>
      <c r="E55" s="22">
        <v>0</v>
      </c>
      <c r="F55" s="22">
        <f t="shared" si="10"/>
        <v>0</v>
      </c>
      <c r="G55" s="22">
        <v>0</v>
      </c>
      <c r="H55" s="22">
        <v>0</v>
      </c>
      <c r="I55" s="22">
        <f t="shared" si="11"/>
        <v>0</v>
      </c>
      <c r="J55" s="22">
        <v>0</v>
      </c>
      <c r="K55" s="22">
        <v>0</v>
      </c>
      <c r="L55" s="22">
        <f t="shared" si="12"/>
        <v>0</v>
      </c>
      <c r="M55" s="22">
        <v>0</v>
      </c>
      <c r="N55" s="22">
        <v>0</v>
      </c>
      <c r="O55" s="22">
        <f t="shared" si="13"/>
        <v>0</v>
      </c>
      <c r="P55" s="22">
        <v>0</v>
      </c>
      <c r="Q55" s="38" t="e">
        <f>M55-#REF!</f>
        <v>#REF!</v>
      </c>
      <c r="R55" s="55">
        <v>0</v>
      </c>
    </row>
    <row r="56" spans="1:18" ht="12">
      <c r="A56" s="23">
        <v>3610</v>
      </c>
      <c r="B56" s="23">
        <v>3610</v>
      </c>
      <c r="C56" s="3" t="s">
        <v>79</v>
      </c>
      <c r="D56" s="22">
        <v>0</v>
      </c>
      <c r="E56" s="22">
        <v>0</v>
      </c>
      <c r="F56" s="22">
        <f t="shared" si="10"/>
        <v>0</v>
      </c>
      <c r="G56" s="22">
        <v>0</v>
      </c>
      <c r="H56" s="22">
        <v>0</v>
      </c>
      <c r="I56" s="22">
        <f t="shared" si="11"/>
        <v>0</v>
      </c>
      <c r="J56" s="22">
        <v>0</v>
      </c>
      <c r="K56" s="22">
        <v>0</v>
      </c>
      <c r="L56" s="22">
        <f t="shared" si="12"/>
        <v>0</v>
      </c>
      <c r="M56" s="22">
        <v>0</v>
      </c>
      <c r="N56" s="22">
        <v>0</v>
      </c>
      <c r="O56" s="22">
        <f t="shared" si="13"/>
        <v>0</v>
      </c>
      <c r="P56" s="22">
        <v>0</v>
      </c>
      <c r="Q56" s="38" t="e">
        <f>M56-#REF!</f>
        <v>#REF!</v>
      </c>
      <c r="R56" s="55">
        <v>0</v>
      </c>
    </row>
    <row r="57" spans="1:18" ht="12.75">
      <c r="A57" s="23"/>
      <c r="B57" s="23"/>
      <c r="C57" s="14" t="s">
        <v>6</v>
      </c>
      <c r="D57" s="15">
        <f>SUM(D37:D56)</f>
        <v>0</v>
      </c>
      <c r="E57" s="15">
        <f>SUM(E37:E56)</f>
        <v>0</v>
      </c>
      <c r="F57" s="15">
        <f t="shared" si="10"/>
        <v>0</v>
      </c>
      <c r="G57" s="15">
        <f>SUM(G37:G56)</f>
        <v>27782</v>
      </c>
      <c r="H57" s="15">
        <f>SUM(H37:H56)</f>
        <v>33400</v>
      </c>
      <c r="I57" s="15">
        <f t="shared" si="11"/>
        <v>-5618</v>
      </c>
      <c r="J57" s="15">
        <f>SUM(J37:J56)</f>
        <v>28582</v>
      </c>
      <c r="K57" s="15">
        <f>SUM(K37:K56)</f>
        <v>36800</v>
      </c>
      <c r="L57" s="15">
        <f t="shared" si="12"/>
        <v>-8218</v>
      </c>
      <c r="M57" s="15">
        <f>SUM(M37:M56)</f>
        <v>31382</v>
      </c>
      <c r="N57" s="15">
        <f>SUM(N37:N56)</f>
        <v>36800</v>
      </c>
      <c r="O57" s="15">
        <f t="shared" si="13"/>
        <v>-5418</v>
      </c>
      <c r="P57" s="15">
        <f>SUM(P37:P56)</f>
        <v>36800</v>
      </c>
      <c r="Q57" s="39" t="e">
        <f>M57-#REF!</f>
        <v>#REF!</v>
      </c>
      <c r="R57" s="56">
        <f>SUM(R37:R56)</f>
        <v>30999.99</v>
      </c>
    </row>
    <row r="58" spans="1:18" ht="12">
      <c r="A58" s="23"/>
      <c r="B58" s="23"/>
      <c r="C58" s="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38"/>
      <c r="R58" s="55"/>
    </row>
    <row r="59" spans="1:18" ht="12">
      <c r="A59" s="23">
        <v>3240</v>
      </c>
      <c r="B59" s="23">
        <v>3240</v>
      </c>
      <c r="C59" s="3" t="s">
        <v>182</v>
      </c>
      <c r="D59" s="22">
        <v>400</v>
      </c>
      <c r="E59" s="22">
        <v>0</v>
      </c>
      <c r="F59" s="22">
        <f aca="true" t="shared" si="14" ref="F59:F65">D59-E59</f>
        <v>400</v>
      </c>
      <c r="G59" s="22">
        <v>3115</v>
      </c>
      <c r="H59" s="22">
        <v>0</v>
      </c>
      <c r="I59" s="22">
        <f aca="true" t="shared" si="15" ref="I59:I65">G59-H59</f>
        <v>3115</v>
      </c>
      <c r="J59" s="22">
        <v>9115</v>
      </c>
      <c r="K59" s="22">
        <v>0</v>
      </c>
      <c r="L59" s="22">
        <f aca="true" t="shared" si="16" ref="L59:L65">J59-K59</f>
        <v>9115</v>
      </c>
      <c r="M59" s="22">
        <v>9115</v>
      </c>
      <c r="N59" s="22">
        <v>0</v>
      </c>
      <c r="O59" s="22">
        <f aca="true" t="shared" si="17" ref="O59:O65">M59-N59</f>
        <v>9115</v>
      </c>
      <c r="P59" s="22">
        <v>0</v>
      </c>
      <c r="Q59" s="38" t="e">
        <f>M59-#REF!</f>
        <v>#REF!</v>
      </c>
      <c r="R59" s="55">
        <v>0</v>
      </c>
    </row>
    <row r="60" spans="1:18" ht="12">
      <c r="A60" s="23">
        <v>3441</v>
      </c>
      <c r="B60" s="23">
        <v>3441</v>
      </c>
      <c r="C60" s="3" t="s">
        <v>80</v>
      </c>
      <c r="D60" s="22">
        <v>0</v>
      </c>
      <c r="E60" s="22">
        <v>0</v>
      </c>
      <c r="F60" s="22">
        <f t="shared" si="14"/>
        <v>0</v>
      </c>
      <c r="G60" s="22">
        <v>0</v>
      </c>
      <c r="H60" s="22">
        <v>0</v>
      </c>
      <c r="I60" s="22">
        <f t="shared" si="15"/>
        <v>0</v>
      </c>
      <c r="J60" s="22">
        <v>0</v>
      </c>
      <c r="K60" s="22">
        <v>0</v>
      </c>
      <c r="L60" s="22">
        <f t="shared" si="16"/>
        <v>0</v>
      </c>
      <c r="M60" s="22">
        <v>1980</v>
      </c>
      <c r="N60" s="22">
        <v>0</v>
      </c>
      <c r="O60" s="22">
        <f t="shared" si="17"/>
        <v>1980</v>
      </c>
      <c r="P60" s="22">
        <v>0</v>
      </c>
      <c r="Q60" s="38" t="e">
        <f>M60-#REF!</f>
        <v>#REF!</v>
      </c>
      <c r="R60" s="55">
        <v>3781</v>
      </c>
    </row>
    <row r="61" spans="1:18" ht="12">
      <c r="A61" s="23">
        <v>3461</v>
      </c>
      <c r="B61" s="23">
        <v>3461</v>
      </c>
      <c r="C61" s="3" t="s">
        <v>81</v>
      </c>
      <c r="D61" s="22">
        <v>0</v>
      </c>
      <c r="E61" s="22">
        <v>0</v>
      </c>
      <c r="F61" s="22">
        <f t="shared" si="14"/>
        <v>0</v>
      </c>
      <c r="G61" s="22">
        <v>0</v>
      </c>
      <c r="H61" s="22">
        <v>0</v>
      </c>
      <c r="I61" s="22">
        <f t="shared" si="15"/>
        <v>0</v>
      </c>
      <c r="J61" s="22">
        <v>16741</v>
      </c>
      <c r="K61" s="22">
        <v>13000</v>
      </c>
      <c r="L61" s="22">
        <f t="shared" si="16"/>
        <v>3741</v>
      </c>
      <c r="M61" s="22">
        <v>16741</v>
      </c>
      <c r="N61" s="22">
        <v>13000</v>
      </c>
      <c r="O61" s="22">
        <f t="shared" si="17"/>
        <v>3741</v>
      </c>
      <c r="P61" s="22">
        <v>13000</v>
      </c>
      <c r="Q61" s="38" t="e">
        <f>M61-#REF!</f>
        <v>#REF!</v>
      </c>
      <c r="R61" s="55">
        <v>13492</v>
      </c>
    </row>
    <row r="62" spans="1:18" ht="12">
      <c r="A62" s="23">
        <v>3630</v>
      </c>
      <c r="B62" s="23">
        <v>3630</v>
      </c>
      <c r="C62" s="3" t="s">
        <v>82</v>
      </c>
      <c r="D62" s="22">
        <v>0</v>
      </c>
      <c r="E62" s="22">
        <v>0</v>
      </c>
      <c r="F62" s="22">
        <f t="shared" si="14"/>
        <v>0</v>
      </c>
      <c r="G62" s="22">
        <v>0</v>
      </c>
      <c r="H62" s="22">
        <v>0</v>
      </c>
      <c r="I62" s="22">
        <f t="shared" si="15"/>
        <v>0</v>
      </c>
      <c r="J62" s="22">
        <v>0</v>
      </c>
      <c r="K62" s="22">
        <v>0</v>
      </c>
      <c r="L62" s="22">
        <f t="shared" si="16"/>
        <v>0</v>
      </c>
      <c r="M62" s="22">
        <v>0</v>
      </c>
      <c r="N62" s="22">
        <v>0</v>
      </c>
      <c r="O62" s="22">
        <f t="shared" si="17"/>
        <v>0</v>
      </c>
      <c r="P62" s="22">
        <v>0</v>
      </c>
      <c r="Q62" s="38" t="e">
        <f>M62-#REF!</f>
        <v>#REF!</v>
      </c>
      <c r="R62" s="55">
        <v>0</v>
      </c>
    </row>
    <row r="63" spans="1:18" ht="12">
      <c r="A63" s="23">
        <v>3800</v>
      </c>
      <c r="B63" s="23">
        <v>3800</v>
      </c>
      <c r="C63" s="3" t="s">
        <v>160</v>
      </c>
      <c r="D63" s="22">
        <v>0</v>
      </c>
      <c r="E63" s="22">
        <v>0</v>
      </c>
      <c r="F63" s="22">
        <f>D63-E63</f>
        <v>0</v>
      </c>
      <c r="G63" s="22">
        <v>0</v>
      </c>
      <c r="H63" s="22">
        <v>0</v>
      </c>
      <c r="I63" s="22">
        <f>G63-H63</f>
        <v>0</v>
      </c>
      <c r="J63" s="22">
        <v>0</v>
      </c>
      <c r="K63" s="22">
        <v>0</v>
      </c>
      <c r="L63" s="22">
        <f>J63-K63</f>
        <v>0</v>
      </c>
      <c r="M63" s="22">
        <v>0</v>
      </c>
      <c r="N63" s="22">
        <v>0</v>
      </c>
      <c r="O63" s="22">
        <f>M63-N63</f>
        <v>0</v>
      </c>
      <c r="P63" s="22">
        <v>0</v>
      </c>
      <c r="Q63" s="38" t="e">
        <f>M63-#REF!</f>
        <v>#REF!</v>
      </c>
      <c r="R63" s="55">
        <v>0</v>
      </c>
    </row>
    <row r="64" spans="1:18" ht="12">
      <c r="A64" s="23">
        <v>3990</v>
      </c>
      <c r="B64" s="23">
        <v>3990</v>
      </c>
      <c r="C64" s="3" t="s">
        <v>83</v>
      </c>
      <c r="D64" s="22">
        <v>0</v>
      </c>
      <c r="E64" s="22">
        <v>0</v>
      </c>
      <c r="F64" s="22">
        <f t="shared" si="14"/>
        <v>0</v>
      </c>
      <c r="G64" s="22">
        <v>0</v>
      </c>
      <c r="H64" s="22">
        <v>0</v>
      </c>
      <c r="I64" s="22">
        <f t="shared" si="15"/>
        <v>0</v>
      </c>
      <c r="J64" s="22">
        <v>0</v>
      </c>
      <c r="K64" s="22">
        <v>0</v>
      </c>
      <c r="L64" s="22">
        <f t="shared" si="16"/>
        <v>0</v>
      </c>
      <c r="M64" s="22">
        <v>0</v>
      </c>
      <c r="N64" s="22">
        <v>0</v>
      </c>
      <c r="O64" s="22">
        <f t="shared" si="17"/>
        <v>0</v>
      </c>
      <c r="P64" s="22">
        <v>0</v>
      </c>
      <c r="Q64" s="38" t="e">
        <f>M64-#REF!</f>
        <v>#REF!</v>
      </c>
      <c r="R64" s="55">
        <v>0</v>
      </c>
    </row>
    <row r="65" spans="1:18" ht="12">
      <c r="A65" s="23">
        <v>3995</v>
      </c>
      <c r="B65" s="23">
        <v>3995</v>
      </c>
      <c r="C65" s="3" t="s">
        <v>28</v>
      </c>
      <c r="D65" s="22">
        <v>0</v>
      </c>
      <c r="E65" s="22">
        <v>0</v>
      </c>
      <c r="F65" s="22">
        <f t="shared" si="14"/>
        <v>0</v>
      </c>
      <c r="G65" s="22">
        <v>0</v>
      </c>
      <c r="H65" s="22">
        <v>0</v>
      </c>
      <c r="I65" s="22">
        <f t="shared" si="15"/>
        <v>0</v>
      </c>
      <c r="J65" s="22">
        <v>0</v>
      </c>
      <c r="K65" s="22">
        <v>0</v>
      </c>
      <c r="L65" s="22">
        <f t="shared" si="16"/>
        <v>0</v>
      </c>
      <c r="M65" s="22">
        <v>0</v>
      </c>
      <c r="N65" s="22">
        <v>0</v>
      </c>
      <c r="O65" s="22">
        <f t="shared" si="17"/>
        <v>0</v>
      </c>
      <c r="P65" s="22">
        <v>0</v>
      </c>
      <c r="Q65" s="38" t="e">
        <f>M65-#REF!</f>
        <v>#REF!</v>
      </c>
      <c r="R65" s="55">
        <v>0</v>
      </c>
    </row>
    <row r="66" spans="1:18" ht="12.75">
      <c r="A66" s="23"/>
      <c r="B66" s="23"/>
      <c r="C66" s="14" t="s">
        <v>15</v>
      </c>
      <c r="D66" s="15">
        <f>SUM(D59:D65)</f>
        <v>400</v>
      </c>
      <c r="E66" s="15">
        <f aca="true" t="shared" si="18" ref="E66:P66">SUM(E59:E65)</f>
        <v>0</v>
      </c>
      <c r="F66" s="15">
        <f t="shared" si="18"/>
        <v>400</v>
      </c>
      <c r="G66" s="15">
        <f t="shared" si="18"/>
        <v>3115</v>
      </c>
      <c r="H66" s="15">
        <f t="shared" si="18"/>
        <v>0</v>
      </c>
      <c r="I66" s="15">
        <f t="shared" si="18"/>
        <v>3115</v>
      </c>
      <c r="J66" s="15">
        <f t="shared" si="18"/>
        <v>25856</v>
      </c>
      <c r="K66" s="15">
        <f t="shared" si="18"/>
        <v>13000</v>
      </c>
      <c r="L66" s="15">
        <f t="shared" si="18"/>
        <v>12856</v>
      </c>
      <c r="M66" s="15">
        <f t="shared" si="18"/>
        <v>27836</v>
      </c>
      <c r="N66" s="15">
        <f t="shared" si="18"/>
        <v>13000</v>
      </c>
      <c r="O66" s="15">
        <f t="shared" si="18"/>
        <v>14836</v>
      </c>
      <c r="P66" s="15">
        <f t="shared" si="18"/>
        <v>13000</v>
      </c>
      <c r="Q66" s="39" t="e">
        <f>M66-#REF!</f>
        <v>#REF!</v>
      </c>
      <c r="R66" s="56">
        <f>SUM(R59:R65)</f>
        <v>17273</v>
      </c>
    </row>
    <row r="67" spans="1:18" ht="12.75">
      <c r="A67" s="19"/>
      <c r="B67" s="19"/>
      <c r="C67" s="14" t="s">
        <v>2</v>
      </c>
      <c r="D67" s="15">
        <f>D57+D66</f>
        <v>400</v>
      </c>
      <c r="E67" s="15">
        <f aca="true" t="shared" si="19" ref="E67:P67">E57+E66</f>
        <v>0</v>
      </c>
      <c r="F67" s="15">
        <f t="shared" si="19"/>
        <v>400</v>
      </c>
      <c r="G67" s="15">
        <f t="shared" si="19"/>
        <v>30897</v>
      </c>
      <c r="H67" s="15">
        <f t="shared" si="19"/>
        <v>33400</v>
      </c>
      <c r="I67" s="15">
        <f t="shared" si="19"/>
        <v>-2503</v>
      </c>
      <c r="J67" s="15">
        <f t="shared" si="19"/>
        <v>54438</v>
      </c>
      <c r="K67" s="15">
        <f t="shared" si="19"/>
        <v>49800</v>
      </c>
      <c r="L67" s="15">
        <f t="shared" si="19"/>
        <v>4638</v>
      </c>
      <c r="M67" s="15">
        <f t="shared" si="19"/>
        <v>59218</v>
      </c>
      <c r="N67" s="15">
        <f t="shared" si="19"/>
        <v>49800</v>
      </c>
      <c r="O67" s="15">
        <f t="shared" si="19"/>
        <v>9418</v>
      </c>
      <c r="P67" s="15">
        <f t="shared" si="19"/>
        <v>49800</v>
      </c>
      <c r="Q67" s="39" t="e">
        <f>M67-#REF!</f>
        <v>#REF!</v>
      </c>
      <c r="R67" s="56">
        <f>R57+R66</f>
        <v>48272.990000000005</v>
      </c>
    </row>
    <row r="68" spans="1:18" ht="12">
      <c r="A68" s="23"/>
      <c r="B68" s="23"/>
      <c r="C68" s="3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38"/>
      <c r="R68" s="55"/>
    </row>
    <row r="69" spans="1:18" ht="12">
      <c r="A69" s="23">
        <v>4220</v>
      </c>
      <c r="B69" s="23">
        <v>4220</v>
      </c>
      <c r="C69" s="3" t="s">
        <v>85</v>
      </c>
      <c r="D69" s="22">
        <v>0</v>
      </c>
      <c r="E69" s="22">
        <v>0</v>
      </c>
      <c r="F69" s="22">
        <f aca="true" t="shared" si="20" ref="F69:F81">+E69-D69</f>
        <v>0</v>
      </c>
      <c r="G69" s="22">
        <v>6279</v>
      </c>
      <c r="H69" s="22">
        <v>7000</v>
      </c>
      <c r="I69" s="22">
        <f aca="true" t="shared" si="21" ref="I69:I80">G69-H69</f>
        <v>-721</v>
      </c>
      <c r="J69" s="22">
        <v>6279</v>
      </c>
      <c r="K69" s="22">
        <v>14000</v>
      </c>
      <c r="L69" s="22">
        <f aca="true" t="shared" si="22" ref="L69:L80">J69-K69</f>
        <v>-7721</v>
      </c>
      <c r="M69" s="22">
        <v>14329</v>
      </c>
      <c r="N69" s="22">
        <v>14000</v>
      </c>
      <c r="O69" s="22">
        <f aca="true" t="shared" si="23" ref="O69:O80">M69-N69</f>
        <v>329</v>
      </c>
      <c r="P69" s="22">
        <v>14000</v>
      </c>
      <c r="Q69" s="38" t="e">
        <f>M69-#REF!</f>
        <v>#REF!</v>
      </c>
      <c r="R69" s="55">
        <v>6760</v>
      </c>
    </row>
    <row r="70" spans="1:18" ht="12">
      <c r="A70" s="23">
        <v>4221</v>
      </c>
      <c r="B70" s="23">
        <v>4221</v>
      </c>
      <c r="C70" s="3" t="s">
        <v>29</v>
      </c>
      <c r="D70" s="22">
        <v>0</v>
      </c>
      <c r="E70" s="22">
        <v>0</v>
      </c>
      <c r="F70" s="22">
        <f t="shared" si="20"/>
        <v>0</v>
      </c>
      <c r="G70" s="22">
        <v>0</v>
      </c>
      <c r="H70" s="22">
        <v>0</v>
      </c>
      <c r="I70" s="22">
        <f t="shared" si="21"/>
        <v>0</v>
      </c>
      <c r="J70" s="22">
        <v>0</v>
      </c>
      <c r="K70" s="22">
        <v>0</v>
      </c>
      <c r="L70" s="22">
        <f t="shared" si="22"/>
        <v>0</v>
      </c>
      <c r="M70" s="22">
        <v>0</v>
      </c>
      <c r="N70" s="22">
        <v>0</v>
      </c>
      <c r="O70" s="22">
        <f t="shared" si="23"/>
        <v>0</v>
      </c>
      <c r="P70" s="22">
        <v>0</v>
      </c>
      <c r="Q70" s="38" t="e">
        <f>M70-#REF!</f>
        <v>#REF!</v>
      </c>
      <c r="R70" s="55">
        <v>0</v>
      </c>
    </row>
    <row r="71" spans="1:18" ht="12">
      <c r="A71" s="23">
        <v>4230</v>
      </c>
      <c r="B71" s="23">
        <v>4230</v>
      </c>
      <c r="C71" s="3" t="s">
        <v>169</v>
      </c>
      <c r="D71" s="22">
        <v>0</v>
      </c>
      <c r="E71" s="22">
        <v>0</v>
      </c>
      <c r="F71" s="22">
        <f t="shared" si="20"/>
        <v>0</v>
      </c>
      <c r="G71" s="22">
        <v>0</v>
      </c>
      <c r="H71" s="22">
        <v>0</v>
      </c>
      <c r="I71" s="22">
        <f>G71-H71</f>
        <v>0</v>
      </c>
      <c r="J71" s="22">
        <v>0</v>
      </c>
      <c r="K71" s="22">
        <v>0</v>
      </c>
      <c r="L71" s="22">
        <f>J71-K71</f>
        <v>0</v>
      </c>
      <c r="M71" s="22">
        <v>0</v>
      </c>
      <c r="N71" s="22">
        <v>0</v>
      </c>
      <c r="O71" s="22">
        <f>M71-N71</f>
        <v>0</v>
      </c>
      <c r="P71" s="22">
        <v>0</v>
      </c>
      <c r="Q71" s="38" t="e">
        <f>M71-#REF!</f>
        <v>#REF!</v>
      </c>
      <c r="R71" s="55">
        <v>0</v>
      </c>
    </row>
    <row r="72" spans="1:18" ht="12">
      <c r="A72" s="23">
        <v>4241</v>
      </c>
      <c r="B72" s="23">
        <v>4241</v>
      </c>
      <c r="C72" s="3" t="s">
        <v>87</v>
      </c>
      <c r="D72" s="22">
        <v>0</v>
      </c>
      <c r="E72" s="22">
        <v>0</v>
      </c>
      <c r="F72" s="22">
        <f t="shared" si="20"/>
        <v>0</v>
      </c>
      <c r="G72" s="22">
        <v>0</v>
      </c>
      <c r="H72" s="22">
        <v>4500</v>
      </c>
      <c r="I72" s="22">
        <f t="shared" si="21"/>
        <v>-4500</v>
      </c>
      <c r="J72" s="22">
        <v>0</v>
      </c>
      <c r="K72" s="22">
        <v>4500</v>
      </c>
      <c r="L72" s="22">
        <f t="shared" si="22"/>
        <v>-4500</v>
      </c>
      <c r="M72" s="22">
        <v>0</v>
      </c>
      <c r="N72" s="22">
        <v>4500</v>
      </c>
      <c r="O72" s="22">
        <f t="shared" si="23"/>
        <v>-4500</v>
      </c>
      <c r="P72" s="22">
        <v>4500</v>
      </c>
      <c r="Q72" s="38" t="e">
        <f>M72-#REF!</f>
        <v>#REF!</v>
      </c>
      <c r="R72" s="55">
        <v>4399.76</v>
      </c>
    </row>
    <row r="73" spans="1:18" ht="12">
      <c r="A73" s="23">
        <v>4280</v>
      </c>
      <c r="B73" s="23">
        <v>4280</v>
      </c>
      <c r="C73" s="3" t="s">
        <v>89</v>
      </c>
      <c r="D73" s="22">
        <v>0</v>
      </c>
      <c r="E73" s="22">
        <v>0</v>
      </c>
      <c r="F73" s="22">
        <f t="shared" si="20"/>
        <v>0</v>
      </c>
      <c r="G73" s="22">
        <v>0</v>
      </c>
      <c r="H73" s="22">
        <v>0</v>
      </c>
      <c r="I73" s="22">
        <f t="shared" si="21"/>
        <v>0</v>
      </c>
      <c r="J73" s="22">
        <v>0</v>
      </c>
      <c r="K73" s="22">
        <v>0</v>
      </c>
      <c r="L73" s="22">
        <f t="shared" si="22"/>
        <v>0</v>
      </c>
      <c r="M73" s="22">
        <v>0</v>
      </c>
      <c r="N73" s="22">
        <v>0</v>
      </c>
      <c r="O73" s="22">
        <f t="shared" si="23"/>
        <v>0</v>
      </c>
      <c r="P73" s="22">
        <v>0</v>
      </c>
      <c r="Q73" s="38" t="e">
        <f>M73-#REF!</f>
        <v>#REF!</v>
      </c>
      <c r="R73" s="55">
        <v>0</v>
      </c>
    </row>
    <row r="74" spans="1:18" ht="12">
      <c r="A74" s="23">
        <v>6550</v>
      </c>
      <c r="B74" s="23">
        <v>6550</v>
      </c>
      <c r="C74" s="3" t="s">
        <v>110</v>
      </c>
      <c r="D74" s="22">
        <v>8336.77</v>
      </c>
      <c r="E74" s="22">
        <v>0</v>
      </c>
      <c r="F74" s="22">
        <f t="shared" si="20"/>
        <v>-8336.77</v>
      </c>
      <c r="G74" s="22">
        <v>18557.77</v>
      </c>
      <c r="H74" s="22">
        <v>5000</v>
      </c>
      <c r="I74" s="22">
        <f t="shared" si="21"/>
        <v>13557.77</v>
      </c>
      <c r="J74" s="22">
        <v>18557.77</v>
      </c>
      <c r="K74" s="22">
        <v>10000</v>
      </c>
      <c r="L74" s="22">
        <f t="shared" si="22"/>
        <v>8557.77</v>
      </c>
      <c r="M74" s="22">
        <v>22882.77</v>
      </c>
      <c r="N74" s="22">
        <v>10000</v>
      </c>
      <c r="O74" s="22">
        <f t="shared" si="23"/>
        <v>12882.77</v>
      </c>
      <c r="P74" s="22">
        <v>10000</v>
      </c>
      <c r="Q74" s="38" t="e">
        <f>M74-#REF!</f>
        <v>#REF!</v>
      </c>
      <c r="R74" s="55">
        <v>17652.33</v>
      </c>
    </row>
    <row r="75" spans="1:18" ht="12">
      <c r="A75" s="23">
        <v>6555</v>
      </c>
      <c r="B75" s="23">
        <v>6555</v>
      </c>
      <c r="C75" s="3" t="s">
        <v>111</v>
      </c>
      <c r="D75" s="22">
        <v>0</v>
      </c>
      <c r="E75" s="22">
        <v>0</v>
      </c>
      <c r="F75" s="22">
        <f t="shared" si="20"/>
        <v>0</v>
      </c>
      <c r="G75" s="22">
        <v>0</v>
      </c>
      <c r="H75" s="22">
        <v>0</v>
      </c>
      <c r="I75" s="22">
        <f t="shared" si="21"/>
        <v>0</v>
      </c>
      <c r="J75" s="22">
        <v>0</v>
      </c>
      <c r="K75" s="22">
        <v>0</v>
      </c>
      <c r="L75" s="22">
        <f t="shared" si="22"/>
        <v>0</v>
      </c>
      <c r="M75" s="22">
        <v>0</v>
      </c>
      <c r="N75" s="22">
        <v>0</v>
      </c>
      <c r="O75" s="22">
        <f t="shared" si="23"/>
        <v>0</v>
      </c>
      <c r="P75" s="22">
        <v>0</v>
      </c>
      <c r="Q75" s="38" t="e">
        <f>M75-#REF!</f>
        <v>#REF!</v>
      </c>
      <c r="R75" s="55">
        <v>0</v>
      </c>
    </row>
    <row r="76" spans="1:18" ht="12.75">
      <c r="A76" s="19"/>
      <c r="B76" s="19"/>
      <c r="C76" s="14" t="s">
        <v>46</v>
      </c>
      <c r="D76" s="15">
        <f>SUM(D69:D75)</f>
        <v>8336.77</v>
      </c>
      <c r="E76" s="15">
        <f aca="true" t="shared" si="24" ref="E76:P76">SUM(E69:E75)</f>
        <v>0</v>
      </c>
      <c r="F76" s="15">
        <f t="shared" si="24"/>
        <v>-8336.77</v>
      </c>
      <c r="G76" s="15">
        <f t="shared" si="24"/>
        <v>24836.77</v>
      </c>
      <c r="H76" s="15">
        <f t="shared" si="24"/>
        <v>16500</v>
      </c>
      <c r="I76" s="15">
        <f t="shared" si="24"/>
        <v>8336.77</v>
      </c>
      <c r="J76" s="15">
        <f t="shared" si="24"/>
        <v>24836.77</v>
      </c>
      <c r="K76" s="15">
        <f t="shared" si="24"/>
        <v>28500</v>
      </c>
      <c r="L76" s="15">
        <f t="shared" si="24"/>
        <v>-3663.2299999999996</v>
      </c>
      <c r="M76" s="15">
        <f t="shared" si="24"/>
        <v>37211.770000000004</v>
      </c>
      <c r="N76" s="15">
        <f t="shared" si="24"/>
        <v>28500</v>
      </c>
      <c r="O76" s="15">
        <f t="shared" si="24"/>
        <v>8711.77</v>
      </c>
      <c r="P76" s="15">
        <f t="shared" si="24"/>
        <v>28500</v>
      </c>
      <c r="Q76" s="39" t="e">
        <f>M76-#REF!</f>
        <v>#REF!</v>
      </c>
      <c r="R76" s="56">
        <f>SUM(R69:R75)</f>
        <v>28812.090000000004</v>
      </c>
    </row>
    <row r="77" spans="1:18" ht="12">
      <c r="A77" s="23"/>
      <c r="B77" s="23"/>
      <c r="C77" s="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8" t="e">
        <f>M77-#REF!</f>
        <v>#REF!</v>
      </c>
      <c r="R77" s="55"/>
    </row>
    <row r="78" spans="1:18" ht="12">
      <c r="A78" s="23">
        <v>4225</v>
      </c>
      <c r="B78" s="23">
        <v>4225</v>
      </c>
      <c r="C78" s="3" t="s">
        <v>170</v>
      </c>
      <c r="D78" s="22">
        <v>0</v>
      </c>
      <c r="E78" s="22">
        <v>0</v>
      </c>
      <c r="F78" s="22">
        <f t="shared" si="20"/>
        <v>0</v>
      </c>
      <c r="G78" s="22">
        <v>0</v>
      </c>
      <c r="H78" s="22">
        <v>0</v>
      </c>
      <c r="I78" s="22">
        <f t="shared" si="21"/>
        <v>0</v>
      </c>
      <c r="J78" s="22">
        <v>0</v>
      </c>
      <c r="K78" s="22">
        <v>0</v>
      </c>
      <c r="L78" s="22">
        <f t="shared" si="22"/>
        <v>0</v>
      </c>
      <c r="M78" s="22">
        <v>0</v>
      </c>
      <c r="N78" s="22">
        <v>0</v>
      </c>
      <c r="O78" s="22">
        <f t="shared" si="23"/>
        <v>0</v>
      </c>
      <c r="P78" s="22">
        <v>0</v>
      </c>
      <c r="Q78" s="38" t="e">
        <f>M78-#REF!</f>
        <v>#REF!</v>
      </c>
      <c r="R78" s="55">
        <v>0</v>
      </c>
    </row>
    <row r="79" spans="1:18" ht="12">
      <c r="A79" s="23">
        <v>4228</v>
      </c>
      <c r="B79" s="23">
        <v>4228</v>
      </c>
      <c r="C79" s="3" t="s">
        <v>171</v>
      </c>
      <c r="D79" s="22">
        <v>0</v>
      </c>
      <c r="E79" s="22">
        <v>0</v>
      </c>
      <c r="F79" s="22">
        <f t="shared" si="20"/>
        <v>0</v>
      </c>
      <c r="G79" s="22">
        <v>0</v>
      </c>
      <c r="H79" s="22">
        <v>0</v>
      </c>
      <c r="I79" s="22">
        <f t="shared" si="21"/>
        <v>0</v>
      </c>
      <c r="J79" s="22">
        <v>0</v>
      </c>
      <c r="K79" s="22">
        <v>0</v>
      </c>
      <c r="L79" s="22">
        <f t="shared" si="22"/>
        <v>0</v>
      </c>
      <c r="M79" s="22">
        <v>0</v>
      </c>
      <c r="N79" s="22">
        <v>0</v>
      </c>
      <c r="O79" s="22">
        <f t="shared" si="23"/>
        <v>0</v>
      </c>
      <c r="P79" s="22">
        <v>0</v>
      </c>
      <c r="Q79" s="38" t="e">
        <f>M79-#REF!</f>
        <v>#REF!</v>
      </c>
      <c r="R79" s="55">
        <v>0</v>
      </c>
    </row>
    <row r="80" spans="1:18" ht="12">
      <c r="A80" s="23">
        <v>4331</v>
      </c>
      <c r="B80" s="23">
        <v>4331</v>
      </c>
      <c r="C80" s="3" t="s">
        <v>91</v>
      </c>
      <c r="D80" s="22">
        <v>0</v>
      </c>
      <c r="E80" s="22">
        <v>0</v>
      </c>
      <c r="F80" s="22">
        <f t="shared" si="20"/>
        <v>0</v>
      </c>
      <c r="G80" s="22">
        <v>0</v>
      </c>
      <c r="H80" s="22">
        <v>0</v>
      </c>
      <c r="I80" s="22">
        <f t="shared" si="21"/>
        <v>0</v>
      </c>
      <c r="J80" s="22">
        <v>0</v>
      </c>
      <c r="K80" s="22">
        <v>0</v>
      </c>
      <c r="L80" s="22">
        <f t="shared" si="22"/>
        <v>0</v>
      </c>
      <c r="M80" s="22">
        <v>0</v>
      </c>
      <c r="N80" s="22">
        <v>0</v>
      </c>
      <c r="O80" s="22">
        <f t="shared" si="23"/>
        <v>0</v>
      </c>
      <c r="P80" s="22">
        <v>0</v>
      </c>
      <c r="Q80" s="38" t="e">
        <f>M80-#REF!</f>
        <v>#REF!</v>
      </c>
      <c r="R80" s="55">
        <v>0</v>
      </c>
    </row>
    <row r="81" spans="1:18" ht="12">
      <c r="A81" s="23">
        <v>7400</v>
      </c>
      <c r="B81" s="23">
        <v>7400</v>
      </c>
      <c r="C81" s="3" t="s">
        <v>130</v>
      </c>
      <c r="D81" s="22">
        <v>0</v>
      </c>
      <c r="E81" s="22">
        <v>0</v>
      </c>
      <c r="F81" s="22">
        <f t="shared" si="20"/>
        <v>0</v>
      </c>
      <c r="G81" s="22">
        <v>0</v>
      </c>
      <c r="H81" s="22">
        <v>0</v>
      </c>
      <c r="I81" s="22">
        <f>G81-H81</f>
        <v>0</v>
      </c>
      <c r="J81" s="22">
        <v>0</v>
      </c>
      <c r="K81" s="22">
        <v>0</v>
      </c>
      <c r="L81" s="22">
        <f>J81-K81</f>
        <v>0</v>
      </c>
      <c r="M81" s="22">
        <v>0</v>
      </c>
      <c r="N81" s="22">
        <v>0</v>
      </c>
      <c r="O81" s="22">
        <f>M81-N81</f>
        <v>0</v>
      </c>
      <c r="P81" s="22">
        <v>0</v>
      </c>
      <c r="Q81" s="38" t="e">
        <f>M81-#REF!</f>
        <v>#REF!</v>
      </c>
      <c r="R81" s="55">
        <v>0</v>
      </c>
    </row>
    <row r="82" spans="1:18" ht="12.75">
      <c r="A82" s="19"/>
      <c r="B82" s="19"/>
      <c r="C82" s="14" t="s">
        <v>47</v>
      </c>
      <c r="D82" s="15">
        <f>SUM(D78:D81)</f>
        <v>0</v>
      </c>
      <c r="E82" s="15">
        <f aca="true" t="shared" si="25" ref="E82:P82">SUM(E78:E81)</f>
        <v>0</v>
      </c>
      <c r="F82" s="15">
        <f t="shared" si="25"/>
        <v>0</v>
      </c>
      <c r="G82" s="15">
        <f t="shared" si="25"/>
        <v>0</v>
      </c>
      <c r="H82" s="15">
        <f t="shared" si="25"/>
        <v>0</v>
      </c>
      <c r="I82" s="15">
        <f t="shared" si="25"/>
        <v>0</v>
      </c>
      <c r="J82" s="15">
        <f t="shared" si="25"/>
        <v>0</v>
      </c>
      <c r="K82" s="15">
        <f t="shared" si="25"/>
        <v>0</v>
      </c>
      <c r="L82" s="15">
        <f t="shared" si="25"/>
        <v>0</v>
      </c>
      <c r="M82" s="15">
        <f t="shared" si="25"/>
        <v>0</v>
      </c>
      <c r="N82" s="15">
        <f t="shared" si="25"/>
        <v>0</v>
      </c>
      <c r="O82" s="15">
        <f t="shared" si="25"/>
        <v>0</v>
      </c>
      <c r="P82" s="15">
        <f t="shared" si="25"/>
        <v>0</v>
      </c>
      <c r="Q82" s="39" t="e">
        <f>M82-#REF!</f>
        <v>#REF!</v>
      </c>
      <c r="R82" s="56">
        <f>SUM(R78:R81)</f>
        <v>0</v>
      </c>
    </row>
    <row r="83" spans="1:18" ht="12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 t="e">
        <f>M83-#REF!</f>
        <v>#REF!</v>
      </c>
      <c r="R83" s="55"/>
    </row>
    <row r="84" spans="1:18" ht="12">
      <c r="A84" s="23">
        <v>4120</v>
      </c>
      <c r="B84" s="23">
        <v>4120</v>
      </c>
      <c r="C84" s="3" t="s">
        <v>84</v>
      </c>
      <c r="D84" s="22">
        <v>0</v>
      </c>
      <c r="E84" s="22">
        <v>0</v>
      </c>
      <c r="F84" s="22">
        <f>+E84-D84</f>
        <v>0</v>
      </c>
      <c r="G84" s="22">
        <v>0</v>
      </c>
      <c r="H84" s="22">
        <v>0</v>
      </c>
      <c r="I84" s="22">
        <f>G84-H84</f>
        <v>0</v>
      </c>
      <c r="J84" s="22">
        <v>0</v>
      </c>
      <c r="K84" s="22">
        <v>0</v>
      </c>
      <c r="L84" s="22">
        <f>J84-K84</f>
        <v>0</v>
      </c>
      <c r="M84" s="22">
        <v>0</v>
      </c>
      <c r="N84" s="22">
        <v>0</v>
      </c>
      <c r="O84" s="22">
        <f>M84-N84</f>
        <v>0</v>
      </c>
      <c r="P84" s="22">
        <v>0</v>
      </c>
      <c r="Q84" s="38"/>
      <c r="R84" s="55">
        <v>0</v>
      </c>
    </row>
    <row r="85" spans="1:18" ht="12">
      <c r="A85" s="23">
        <v>4300</v>
      </c>
      <c r="B85" s="23">
        <v>4300</v>
      </c>
      <c r="C85" s="3" t="s">
        <v>90</v>
      </c>
      <c r="D85" s="22">
        <v>0</v>
      </c>
      <c r="E85" s="22">
        <v>0</v>
      </c>
      <c r="F85" s="22">
        <f>+E85-D85</f>
        <v>0</v>
      </c>
      <c r="G85" s="22">
        <v>0</v>
      </c>
      <c r="H85" s="22">
        <v>0</v>
      </c>
      <c r="I85" s="22">
        <f>G85-H85</f>
        <v>0</v>
      </c>
      <c r="J85" s="22">
        <v>0</v>
      </c>
      <c r="K85" s="22">
        <v>0</v>
      </c>
      <c r="L85" s="22">
        <f>J85-K85</f>
        <v>0</v>
      </c>
      <c r="M85" s="22">
        <v>0</v>
      </c>
      <c r="N85" s="22">
        <v>0</v>
      </c>
      <c r="O85" s="22">
        <f>M85-N85</f>
        <v>0</v>
      </c>
      <c r="P85" s="22">
        <v>0</v>
      </c>
      <c r="Q85" s="38"/>
      <c r="R85" s="55">
        <v>0</v>
      </c>
    </row>
    <row r="86" spans="1:18" ht="12">
      <c r="A86" s="23">
        <v>4400</v>
      </c>
      <c r="B86" s="23">
        <v>4400</v>
      </c>
      <c r="C86" s="3" t="s">
        <v>172</v>
      </c>
      <c r="D86" s="22">
        <v>0</v>
      </c>
      <c r="E86" s="22">
        <v>0</v>
      </c>
      <c r="F86" s="22">
        <f>+E86-D86</f>
        <v>0</v>
      </c>
      <c r="G86" s="22">
        <v>0</v>
      </c>
      <c r="H86" s="22">
        <v>0</v>
      </c>
      <c r="I86" s="22">
        <f>G86-H86</f>
        <v>0</v>
      </c>
      <c r="J86" s="22">
        <v>0</v>
      </c>
      <c r="K86" s="22">
        <v>0</v>
      </c>
      <c r="L86" s="22">
        <f>J86-K86</f>
        <v>0</v>
      </c>
      <c r="M86" s="22">
        <v>0</v>
      </c>
      <c r="N86" s="22">
        <v>0</v>
      </c>
      <c r="O86" s="22">
        <f>M86-N86</f>
        <v>0</v>
      </c>
      <c r="P86" s="22">
        <v>0</v>
      </c>
      <c r="Q86" s="38"/>
      <c r="R86" s="55">
        <v>0</v>
      </c>
    </row>
    <row r="87" spans="1:18" ht="12">
      <c r="A87" s="23">
        <v>4990</v>
      </c>
      <c r="B87" s="23">
        <v>4990</v>
      </c>
      <c r="C87" s="3" t="s">
        <v>92</v>
      </c>
      <c r="D87" s="22">
        <v>0</v>
      </c>
      <c r="E87" s="22">
        <v>0</v>
      </c>
      <c r="F87" s="22">
        <f>+E87-D87</f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0</v>
      </c>
      <c r="L87" s="22">
        <f>J87-K87</f>
        <v>0</v>
      </c>
      <c r="M87" s="22">
        <v>0</v>
      </c>
      <c r="N87" s="22">
        <v>0</v>
      </c>
      <c r="O87" s="22">
        <f>M87-N87</f>
        <v>0</v>
      </c>
      <c r="P87" s="22">
        <v>0</v>
      </c>
      <c r="Q87" s="38"/>
      <c r="R87" s="55">
        <v>1400</v>
      </c>
    </row>
    <row r="88" spans="1:18" ht="12.75">
      <c r="A88" s="19"/>
      <c r="B88" s="19"/>
      <c r="C88" s="14" t="s">
        <v>48</v>
      </c>
      <c r="D88" s="15">
        <f>SUM(D84:D87)</f>
        <v>0</v>
      </c>
      <c r="E88" s="15">
        <f aca="true" t="shared" si="26" ref="E88:P88">SUM(E84:E87)</f>
        <v>0</v>
      </c>
      <c r="F88" s="15">
        <f t="shared" si="26"/>
        <v>0</v>
      </c>
      <c r="G88" s="15">
        <f t="shared" si="26"/>
        <v>0</v>
      </c>
      <c r="H88" s="15">
        <f t="shared" si="26"/>
        <v>0</v>
      </c>
      <c r="I88" s="15">
        <f t="shared" si="26"/>
        <v>0</v>
      </c>
      <c r="J88" s="15">
        <f t="shared" si="26"/>
        <v>0</v>
      </c>
      <c r="K88" s="15">
        <f t="shared" si="26"/>
        <v>0</v>
      </c>
      <c r="L88" s="15">
        <f t="shared" si="26"/>
        <v>0</v>
      </c>
      <c r="M88" s="15">
        <f t="shared" si="26"/>
        <v>0</v>
      </c>
      <c r="N88" s="15">
        <f t="shared" si="26"/>
        <v>0</v>
      </c>
      <c r="O88" s="15">
        <f t="shared" si="26"/>
        <v>0</v>
      </c>
      <c r="P88" s="15">
        <f t="shared" si="26"/>
        <v>0</v>
      </c>
      <c r="Q88" s="39"/>
      <c r="R88" s="56">
        <f>SUM(R84:R87)</f>
        <v>1400</v>
      </c>
    </row>
    <row r="89" spans="1:18" ht="12">
      <c r="A89" s="23"/>
      <c r="B89" s="23"/>
      <c r="C89" s="3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8"/>
      <c r="R89" s="55"/>
    </row>
    <row r="90" spans="1:18" ht="12.75">
      <c r="A90" s="19"/>
      <c r="B90" s="19"/>
      <c r="C90" s="14" t="s">
        <v>7</v>
      </c>
      <c r="D90" s="15">
        <f>+D88+D82+D76</f>
        <v>8336.77</v>
      </c>
      <c r="E90" s="15">
        <f aca="true" t="shared" si="27" ref="E90:P90">+E88+E82+E76</f>
        <v>0</v>
      </c>
      <c r="F90" s="15">
        <f t="shared" si="27"/>
        <v>-8336.77</v>
      </c>
      <c r="G90" s="15">
        <f t="shared" si="27"/>
        <v>24836.77</v>
      </c>
      <c r="H90" s="15">
        <f t="shared" si="27"/>
        <v>16500</v>
      </c>
      <c r="I90" s="15">
        <f t="shared" si="27"/>
        <v>8336.77</v>
      </c>
      <c r="J90" s="15">
        <f t="shared" si="27"/>
        <v>24836.77</v>
      </c>
      <c r="K90" s="15">
        <f t="shared" si="27"/>
        <v>28500</v>
      </c>
      <c r="L90" s="15">
        <f t="shared" si="27"/>
        <v>-3663.2299999999996</v>
      </c>
      <c r="M90" s="15">
        <f t="shared" si="27"/>
        <v>37211.770000000004</v>
      </c>
      <c r="N90" s="15">
        <f t="shared" si="27"/>
        <v>28500</v>
      </c>
      <c r="O90" s="15">
        <f t="shared" si="27"/>
        <v>8711.77</v>
      </c>
      <c r="P90" s="15">
        <f t="shared" si="27"/>
        <v>28500</v>
      </c>
      <c r="Q90" s="39" t="e">
        <f>M90-#REF!</f>
        <v>#REF!</v>
      </c>
      <c r="R90" s="56">
        <f>+R88+R82+R76</f>
        <v>30212.090000000004</v>
      </c>
    </row>
    <row r="91" spans="1:18" ht="12">
      <c r="A91" s="23"/>
      <c r="B91" s="23"/>
      <c r="C91" s="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38"/>
      <c r="R91" s="55"/>
    </row>
    <row r="92" spans="1:18" ht="12">
      <c r="A92" s="23">
        <v>4240</v>
      </c>
      <c r="B92" s="23">
        <v>4240</v>
      </c>
      <c r="C92" s="3" t="s">
        <v>86</v>
      </c>
      <c r="D92" s="22">
        <v>0</v>
      </c>
      <c r="E92" s="22">
        <v>0</v>
      </c>
      <c r="F92" s="22">
        <f aca="true" t="shared" si="28" ref="F92:F114">+E92-D92</f>
        <v>0</v>
      </c>
      <c r="G92" s="22">
        <v>2250</v>
      </c>
      <c r="H92" s="22">
        <v>0</v>
      </c>
      <c r="I92" s="22">
        <f aca="true" t="shared" si="29" ref="I92:I114">G92-H92</f>
        <v>2250</v>
      </c>
      <c r="J92" s="22">
        <v>2250</v>
      </c>
      <c r="K92" s="22">
        <v>0</v>
      </c>
      <c r="L92" s="22">
        <f aca="true" t="shared" si="30" ref="L92:L114">J92-K92</f>
        <v>2250</v>
      </c>
      <c r="M92" s="22">
        <v>2250</v>
      </c>
      <c r="N92" s="22">
        <v>0</v>
      </c>
      <c r="O92" s="22">
        <f aca="true" t="shared" si="31" ref="O92:O114">M92-N92</f>
        <v>2250</v>
      </c>
      <c r="P92" s="22">
        <v>0</v>
      </c>
      <c r="Q92" s="38" t="e">
        <f>M92-#REF!</f>
        <v>#REF!</v>
      </c>
      <c r="R92" s="55">
        <v>0</v>
      </c>
    </row>
    <row r="93" spans="1:18" ht="12">
      <c r="A93" s="23">
        <v>4250</v>
      </c>
      <c r="B93" s="23">
        <v>4250</v>
      </c>
      <c r="C93" s="3" t="s">
        <v>88</v>
      </c>
      <c r="D93" s="22">
        <v>0</v>
      </c>
      <c r="E93" s="22">
        <v>0</v>
      </c>
      <c r="F93" s="22">
        <f t="shared" si="28"/>
        <v>0</v>
      </c>
      <c r="G93" s="22">
        <v>0</v>
      </c>
      <c r="H93" s="22">
        <v>5000</v>
      </c>
      <c r="I93" s="22">
        <f>G93-H93</f>
        <v>-5000</v>
      </c>
      <c r="J93" s="22">
        <v>0</v>
      </c>
      <c r="K93" s="22">
        <v>10000</v>
      </c>
      <c r="L93" s="22">
        <f>J93-K93</f>
        <v>-10000</v>
      </c>
      <c r="M93" s="22">
        <v>0</v>
      </c>
      <c r="N93" s="22">
        <v>10000</v>
      </c>
      <c r="O93" s="22">
        <f>M93-N93</f>
        <v>-10000</v>
      </c>
      <c r="P93" s="22">
        <v>10000</v>
      </c>
      <c r="Q93" s="38" t="e">
        <f>M93-#REF!</f>
        <v>#REF!</v>
      </c>
      <c r="R93" s="55">
        <v>0</v>
      </c>
    </row>
    <row r="94" spans="1:18" ht="12">
      <c r="A94" s="23">
        <v>5000</v>
      </c>
      <c r="B94" s="23">
        <v>5000</v>
      </c>
      <c r="C94" s="3" t="s">
        <v>93</v>
      </c>
      <c r="D94" s="22">
        <v>0</v>
      </c>
      <c r="E94" s="22">
        <v>0</v>
      </c>
      <c r="F94" s="22">
        <f t="shared" si="28"/>
        <v>0</v>
      </c>
      <c r="G94" s="22">
        <v>0</v>
      </c>
      <c r="H94" s="22">
        <v>0</v>
      </c>
      <c r="I94" s="22">
        <f>G94-H94</f>
        <v>0</v>
      </c>
      <c r="J94" s="22">
        <v>0</v>
      </c>
      <c r="K94" s="22">
        <v>0</v>
      </c>
      <c r="L94" s="22">
        <f>J94-K94</f>
        <v>0</v>
      </c>
      <c r="M94" s="22">
        <v>0</v>
      </c>
      <c r="N94" s="22">
        <v>0</v>
      </c>
      <c r="O94" s="22">
        <f>M94-N94</f>
        <v>0</v>
      </c>
      <c r="P94" s="22">
        <v>0</v>
      </c>
      <c r="Q94" s="38" t="e">
        <f>M94-#REF!</f>
        <v>#REF!</v>
      </c>
      <c r="R94" s="55">
        <v>0</v>
      </c>
    </row>
    <row r="95" spans="1:18" ht="12">
      <c r="A95" s="23">
        <v>5006</v>
      </c>
      <c r="B95" s="23">
        <v>5006</v>
      </c>
      <c r="C95" s="3" t="s">
        <v>154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>G95-H95</f>
        <v>0</v>
      </c>
      <c r="J95" s="22">
        <v>0</v>
      </c>
      <c r="K95" s="22">
        <v>0</v>
      </c>
      <c r="L95" s="22">
        <f>J95-K95</f>
        <v>0</v>
      </c>
      <c r="M95" s="22">
        <v>0</v>
      </c>
      <c r="N95" s="22">
        <v>0</v>
      </c>
      <c r="O95" s="22">
        <f>M95-N95</f>
        <v>0</v>
      </c>
      <c r="P95" s="22">
        <v>0</v>
      </c>
      <c r="Q95" s="38" t="e">
        <f>M95-#REF!</f>
        <v>#REF!</v>
      </c>
      <c r="R95" s="55">
        <v>0</v>
      </c>
    </row>
    <row r="96" spans="1:18" ht="12">
      <c r="A96" s="23">
        <v>5007</v>
      </c>
      <c r="B96" s="23">
        <v>5007</v>
      </c>
      <c r="C96" s="3" t="s">
        <v>36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 t="shared" si="29"/>
        <v>0</v>
      </c>
      <c r="J96" s="22">
        <v>0</v>
      </c>
      <c r="K96" s="22">
        <v>0</v>
      </c>
      <c r="L96" s="22">
        <f t="shared" si="30"/>
        <v>0</v>
      </c>
      <c r="M96" s="22">
        <v>0</v>
      </c>
      <c r="N96" s="22">
        <v>0</v>
      </c>
      <c r="O96" s="22">
        <f t="shared" si="31"/>
        <v>0</v>
      </c>
      <c r="P96" s="22">
        <v>0</v>
      </c>
      <c r="Q96" s="38" t="e">
        <f>M96-#REF!</f>
        <v>#REF!</v>
      </c>
      <c r="R96" s="55">
        <v>0</v>
      </c>
    </row>
    <row r="97" spans="1:18" ht="12">
      <c r="A97" s="23">
        <v>5010</v>
      </c>
      <c r="B97" s="23">
        <v>5010</v>
      </c>
      <c r="C97" s="3" t="s">
        <v>94</v>
      </c>
      <c r="D97" s="22">
        <v>0</v>
      </c>
      <c r="E97" s="22">
        <v>0</v>
      </c>
      <c r="F97" s="22">
        <f t="shared" si="28"/>
        <v>0</v>
      </c>
      <c r="G97" s="22">
        <v>0</v>
      </c>
      <c r="H97" s="22">
        <v>0</v>
      </c>
      <c r="I97" s="22">
        <f t="shared" si="29"/>
        <v>0</v>
      </c>
      <c r="J97" s="22">
        <v>0</v>
      </c>
      <c r="K97" s="22">
        <v>0</v>
      </c>
      <c r="L97" s="22">
        <f t="shared" si="30"/>
        <v>0</v>
      </c>
      <c r="M97" s="22">
        <v>0</v>
      </c>
      <c r="N97" s="22">
        <v>0</v>
      </c>
      <c r="O97" s="22">
        <f t="shared" si="31"/>
        <v>0</v>
      </c>
      <c r="P97" s="22">
        <v>0</v>
      </c>
      <c r="Q97" s="38" t="e">
        <f>M97-#REF!</f>
        <v>#REF!</v>
      </c>
      <c r="R97" s="55">
        <v>0</v>
      </c>
    </row>
    <row r="98" spans="1:18" ht="12">
      <c r="A98" s="23">
        <v>5040</v>
      </c>
      <c r="B98" s="23">
        <v>5040</v>
      </c>
      <c r="C98" s="3" t="s">
        <v>26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29"/>
        <v>0</v>
      </c>
      <c r="J98" s="22">
        <v>0</v>
      </c>
      <c r="K98" s="22">
        <v>0</v>
      </c>
      <c r="L98" s="22">
        <f t="shared" si="30"/>
        <v>0</v>
      </c>
      <c r="M98" s="22">
        <v>0</v>
      </c>
      <c r="N98" s="22">
        <v>0</v>
      </c>
      <c r="O98" s="22">
        <f t="shared" si="31"/>
        <v>0</v>
      </c>
      <c r="P98" s="22">
        <v>0</v>
      </c>
      <c r="Q98" s="38" t="e">
        <f>M98-#REF!</f>
        <v>#REF!</v>
      </c>
      <c r="R98" s="55">
        <v>0</v>
      </c>
    </row>
    <row r="99" spans="1:18" ht="12">
      <c r="A99" s="23">
        <v>5090</v>
      </c>
      <c r="B99" s="23">
        <v>5090</v>
      </c>
      <c r="C99" s="3" t="s">
        <v>95</v>
      </c>
      <c r="D99" s="22">
        <v>0</v>
      </c>
      <c r="E99" s="22">
        <v>0</v>
      </c>
      <c r="F99" s="22">
        <f t="shared" si="28"/>
        <v>0</v>
      </c>
      <c r="G99" s="22">
        <v>0</v>
      </c>
      <c r="H99" s="22">
        <v>0</v>
      </c>
      <c r="I99" s="22">
        <f t="shared" si="29"/>
        <v>0</v>
      </c>
      <c r="J99" s="22">
        <v>0</v>
      </c>
      <c r="K99" s="22">
        <v>0</v>
      </c>
      <c r="L99" s="22">
        <f t="shared" si="30"/>
        <v>0</v>
      </c>
      <c r="M99" s="22">
        <v>0</v>
      </c>
      <c r="N99" s="22">
        <v>0</v>
      </c>
      <c r="O99" s="22">
        <f t="shared" si="31"/>
        <v>0</v>
      </c>
      <c r="P99" s="22">
        <v>0</v>
      </c>
      <c r="Q99" s="38" t="e">
        <f>M99-#REF!</f>
        <v>#REF!</v>
      </c>
      <c r="R99" s="55">
        <v>0</v>
      </c>
    </row>
    <row r="100" spans="1:18" ht="12">
      <c r="A100" s="23">
        <v>5100</v>
      </c>
      <c r="B100" s="23">
        <v>5100</v>
      </c>
      <c r="C100" s="3" t="s">
        <v>31</v>
      </c>
      <c r="D100" s="22">
        <v>0</v>
      </c>
      <c r="E100" s="22">
        <v>0</v>
      </c>
      <c r="F100" s="22">
        <f t="shared" si="28"/>
        <v>0</v>
      </c>
      <c r="G100" s="22">
        <v>0</v>
      </c>
      <c r="H100" s="22">
        <v>0</v>
      </c>
      <c r="I100" s="22">
        <f t="shared" si="29"/>
        <v>0</v>
      </c>
      <c r="J100" s="22">
        <v>0</v>
      </c>
      <c r="K100" s="22">
        <v>0</v>
      </c>
      <c r="L100" s="22">
        <f t="shared" si="30"/>
        <v>0</v>
      </c>
      <c r="M100" s="22">
        <v>0</v>
      </c>
      <c r="N100" s="22">
        <v>0</v>
      </c>
      <c r="O100" s="22">
        <f t="shared" si="31"/>
        <v>0</v>
      </c>
      <c r="P100" s="22">
        <v>0</v>
      </c>
      <c r="Q100" s="38" t="e">
        <f>M100-#REF!</f>
        <v>#REF!</v>
      </c>
      <c r="R100" s="55">
        <v>0</v>
      </c>
    </row>
    <row r="101" spans="1:18" ht="12">
      <c r="A101" s="23">
        <v>5180</v>
      </c>
      <c r="B101" s="23">
        <v>5180</v>
      </c>
      <c r="C101" s="3" t="s">
        <v>96</v>
      </c>
      <c r="D101" s="22">
        <v>0</v>
      </c>
      <c r="E101" s="22">
        <v>0</v>
      </c>
      <c r="F101" s="22">
        <f t="shared" si="28"/>
        <v>0</v>
      </c>
      <c r="G101" s="22">
        <v>0</v>
      </c>
      <c r="H101" s="22">
        <v>0</v>
      </c>
      <c r="I101" s="22">
        <f t="shared" si="29"/>
        <v>0</v>
      </c>
      <c r="J101" s="22">
        <v>0</v>
      </c>
      <c r="K101" s="22">
        <v>0</v>
      </c>
      <c r="L101" s="22">
        <f t="shared" si="30"/>
        <v>0</v>
      </c>
      <c r="M101" s="22">
        <v>0</v>
      </c>
      <c r="N101" s="22">
        <v>0</v>
      </c>
      <c r="O101" s="22">
        <f t="shared" si="31"/>
        <v>0</v>
      </c>
      <c r="P101" s="22">
        <v>0</v>
      </c>
      <c r="Q101" s="38" t="e">
        <f>M101-#REF!</f>
        <v>#REF!</v>
      </c>
      <c r="R101" s="55">
        <v>0</v>
      </c>
    </row>
    <row r="102" spans="1:18" ht="12">
      <c r="A102" s="23">
        <v>5182</v>
      </c>
      <c r="B102" s="23">
        <v>5182</v>
      </c>
      <c r="C102" s="3" t="s">
        <v>97</v>
      </c>
      <c r="D102" s="22">
        <v>0</v>
      </c>
      <c r="E102" s="22">
        <v>0</v>
      </c>
      <c r="F102" s="22">
        <f t="shared" si="28"/>
        <v>0</v>
      </c>
      <c r="G102" s="22">
        <v>0</v>
      </c>
      <c r="H102" s="22">
        <v>0</v>
      </c>
      <c r="I102" s="22">
        <f t="shared" si="29"/>
        <v>0</v>
      </c>
      <c r="J102" s="22">
        <v>0</v>
      </c>
      <c r="K102" s="22">
        <v>0</v>
      </c>
      <c r="L102" s="22">
        <f t="shared" si="30"/>
        <v>0</v>
      </c>
      <c r="M102" s="22">
        <v>0</v>
      </c>
      <c r="N102" s="22">
        <v>0</v>
      </c>
      <c r="O102" s="22">
        <f t="shared" si="31"/>
        <v>0</v>
      </c>
      <c r="P102" s="22">
        <v>0</v>
      </c>
      <c r="Q102" s="38" t="e">
        <f>M102-#REF!</f>
        <v>#REF!</v>
      </c>
      <c r="R102" s="55">
        <v>0</v>
      </c>
    </row>
    <row r="103" spans="1:18" ht="12">
      <c r="A103" s="23">
        <v>5210</v>
      </c>
      <c r="B103" s="23">
        <v>5210</v>
      </c>
      <c r="C103" s="3" t="s">
        <v>98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29"/>
        <v>0</v>
      </c>
      <c r="J103" s="22">
        <v>0</v>
      </c>
      <c r="K103" s="22">
        <v>0</v>
      </c>
      <c r="L103" s="22">
        <f t="shared" si="30"/>
        <v>0</v>
      </c>
      <c r="M103" s="22">
        <v>0</v>
      </c>
      <c r="N103" s="22">
        <v>0</v>
      </c>
      <c r="O103" s="22">
        <f t="shared" si="31"/>
        <v>0</v>
      </c>
      <c r="P103" s="22">
        <v>0</v>
      </c>
      <c r="Q103" s="38" t="e">
        <f>M103-#REF!</f>
        <v>#REF!</v>
      </c>
      <c r="R103" s="55">
        <v>0</v>
      </c>
    </row>
    <row r="104" spans="1:18" ht="12">
      <c r="A104" s="23">
        <v>5230</v>
      </c>
      <c r="B104" s="23">
        <v>5230</v>
      </c>
      <c r="C104" s="3" t="s">
        <v>32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29"/>
        <v>0</v>
      </c>
      <c r="J104" s="22">
        <v>0</v>
      </c>
      <c r="K104" s="22">
        <v>0</v>
      </c>
      <c r="L104" s="22">
        <f t="shared" si="30"/>
        <v>0</v>
      </c>
      <c r="M104" s="22">
        <v>0</v>
      </c>
      <c r="N104" s="22">
        <v>0</v>
      </c>
      <c r="O104" s="22">
        <f t="shared" si="31"/>
        <v>0</v>
      </c>
      <c r="P104" s="22">
        <v>0</v>
      </c>
      <c r="Q104" s="38" t="e">
        <f>M104-#REF!</f>
        <v>#REF!</v>
      </c>
      <c r="R104" s="55">
        <v>0</v>
      </c>
    </row>
    <row r="105" spans="1:18" ht="12">
      <c r="A105" s="23">
        <v>5231</v>
      </c>
      <c r="B105" s="23">
        <v>5231</v>
      </c>
      <c r="C105" s="3" t="s">
        <v>33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29"/>
        <v>0</v>
      </c>
      <c r="J105" s="22">
        <v>0</v>
      </c>
      <c r="K105" s="22">
        <v>0</v>
      </c>
      <c r="L105" s="22">
        <f t="shared" si="30"/>
        <v>0</v>
      </c>
      <c r="M105" s="22">
        <v>0</v>
      </c>
      <c r="N105" s="22">
        <v>0</v>
      </c>
      <c r="O105" s="22">
        <f t="shared" si="31"/>
        <v>0</v>
      </c>
      <c r="P105" s="22">
        <v>0</v>
      </c>
      <c r="Q105" s="38" t="e">
        <f>M105-#REF!</f>
        <v>#REF!</v>
      </c>
      <c r="R105" s="55">
        <v>0</v>
      </c>
    </row>
    <row r="106" spans="1:18" ht="12">
      <c r="A106" s="23">
        <v>5250</v>
      </c>
      <c r="B106" s="23">
        <v>5250</v>
      </c>
      <c r="C106" s="3" t="s">
        <v>99</v>
      </c>
      <c r="D106" s="22">
        <v>0</v>
      </c>
      <c r="E106" s="22">
        <v>0</v>
      </c>
      <c r="F106" s="22">
        <f t="shared" si="28"/>
        <v>0</v>
      </c>
      <c r="G106" s="22">
        <v>0</v>
      </c>
      <c r="H106" s="22">
        <v>0</v>
      </c>
      <c r="I106" s="22">
        <f t="shared" si="29"/>
        <v>0</v>
      </c>
      <c r="J106" s="22">
        <v>0</v>
      </c>
      <c r="K106" s="22">
        <v>0</v>
      </c>
      <c r="L106" s="22">
        <f t="shared" si="30"/>
        <v>0</v>
      </c>
      <c r="M106" s="22">
        <v>0</v>
      </c>
      <c r="N106" s="22">
        <v>0</v>
      </c>
      <c r="O106" s="22">
        <f t="shared" si="31"/>
        <v>0</v>
      </c>
      <c r="P106" s="22">
        <v>0</v>
      </c>
      <c r="Q106" s="38" t="e">
        <f>M106-#REF!</f>
        <v>#REF!</v>
      </c>
      <c r="R106" s="55">
        <v>0</v>
      </c>
    </row>
    <row r="107" spans="1:18" ht="12">
      <c r="A107" s="23">
        <v>5290</v>
      </c>
      <c r="B107" s="23">
        <v>5290</v>
      </c>
      <c r="C107" s="3" t="s">
        <v>100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29"/>
        <v>0</v>
      </c>
      <c r="J107" s="22">
        <v>0</v>
      </c>
      <c r="K107" s="22">
        <v>0</v>
      </c>
      <c r="L107" s="22">
        <f t="shared" si="30"/>
        <v>0</v>
      </c>
      <c r="M107" s="22">
        <v>0</v>
      </c>
      <c r="N107" s="22">
        <v>0</v>
      </c>
      <c r="O107" s="22">
        <f t="shared" si="31"/>
        <v>0</v>
      </c>
      <c r="P107" s="22">
        <v>0</v>
      </c>
      <c r="Q107" s="38" t="e">
        <f>M107-#REF!</f>
        <v>#REF!</v>
      </c>
      <c r="R107" s="55">
        <v>0</v>
      </c>
    </row>
    <row r="108" spans="1:18" ht="12">
      <c r="A108" s="23">
        <v>5330</v>
      </c>
      <c r="B108" s="23">
        <v>5330</v>
      </c>
      <c r="C108" s="3" t="s">
        <v>101</v>
      </c>
      <c r="D108" s="22">
        <v>0</v>
      </c>
      <c r="E108" s="22">
        <v>0</v>
      </c>
      <c r="F108" s="22">
        <f t="shared" si="28"/>
        <v>0</v>
      </c>
      <c r="G108" s="22">
        <v>0</v>
      </c>
      <c r="H108" s="22">
        <v>0</v>
      </c>
      <c r="I108" s="22">
        <f t="shared" si="29"/>
        <v>0</v>
      </c>
      <c r="J108" s="22">
        <v>0</v>
      </c>
      <c r="K108" s="22">
        <v>0</v>
      </c>
      <c r="L108" s="22">
        <f t="shared" si="30"/>
        <v>0</v>
      </c>
      <c r="M108" s="22">
        <v>0</v>
      </c>
      <c r="N108" s="22">
        <v>0</v>
      </c>
      <c r="O108" s="22">
        <f t="shared" si="31"/>
        <v>0</v>
      </c>
      <c r="P108" s="22">
        <v>0</v>
      </c>
      <c r="Q108" s="38" t="e">
        <f>M108-#REF!</f>
        <v>#REF!</v>
      </c>
      <c r="R108" s="55">
        <v>0</v>
      </c>
    </row>
    <row r="109" spans="1:18" ht="12">
      <c r="A109" s="23">
        <v>5400</v>
      </c>
      <c r="B109" s="23">
        <v>5400</v>
      </c>
      <c r="C109" s="3" t="s">
        <v>102</v>
      </c>
      <c r="D109" s="22">
        <v>0</v>
      </c>
      <c r="E109" s="22">
        <v>0</v>
      </c>
      <c r="F109" s="22">
        <f t="shared" si="28"/>
        <v>0</v>
      </c>
      <c r="G109" s="22">
        <v>0</v>
      </c>
      <c r="H109" s="22">
        <v>0</v>
      </c>
      <c r="I109" s="22">
        <f t="shared" si="29"/>
        <v>0</v>
      </c>
      <c r="J109" s="22">
        <v>0</v>
      </c>
      <c r="K109" s="22">
        <v>0</v>
      </c>
      <c r="L109" s="22">
        <f t="shared" si="30"/>
        <v>0</v>
      </c>
      <c r="M109" s="22">
        <v>0</v>
      </c>
      <c r="N109" s="22">
        <v>0</v>
      </c>
      <c r="O109" s="22">
        <f t="shared" si="31"/>
        <v>0</v>
      </c>
      <c r="P109" s="22">
        <v>0</v>
      </c>
      <c r="Q109" s="38" t="e">
        <f>M109-#REF!</f>
        <v>#REF!</v>
      </c>
      <c r="R109" s="55">
        <v>0</v>
      </c>
    </row>
    <row r="110" spans="1:18" ht="12">
      <c r="A110" s="23">
        <v>5425</v>
      </c>
      <c r="B110" s="23">
        <v>5425</v>
      </c>
      <c r="C110" s="3" t="s">
        <v>103</v>
      </c>
      <c r="D110" s="22">
        <v>0</v>
      </c>
      <c r="E110" s="22">
        <v>0</v>
      </c>
      <c r="F110" s="22">
        <f t="shared" si="28"/>
        <v>0</v>
      </c>
      <c r="G110" s="22">
        <v>0</v>
      </c>
      <c r="H110" s="22">
        <v>0</v>
      </c>
      <c r="I110" s="22">
        <f t="shared" si="29"/>
        <v>0</v>
      </c>
      <c r="J110" s="22">
        <v>0</v>
      </c>
      <c r="K110" s="22">
        <v>0</v>
      </c>
      <c r="L110" s="22">
        <f t="shared" si="30"/>
        <v>0</v>
      </c>
      <c r="M110" s="22">
        <v>0</v>
      </c>
      <c r="N110" s="22">
        <v>0</v>
      </c>
      <c r="O110" s="22">
        <f t="shared" si="31"/>
        <v>0</v>
      </c>
      <c r="P110" s="22">
        <v>0</v>
      </c>
      <c r="Q110" s="38" t="e">
        <f>M110-#REF!</f>
        <v>#REF!</v>
      </c>
      <c r="R110" s="55">
        <v>0</v>
      </c>
    </row>
    <row r="111" spans="1:18" ht="12">
      <c r="A111" s="23">
        <v>5800</v>
      </c>
      <c r="B111" s="23">
        <v>5800</v>
      </c>
      <c r="C111" s="3" t="s">
        <v>34</v>
      </c>
      <c r="D111" s="22">
        <v>0</v>
      </c>
      <c r="E111" s="22">
        <v>0</v>
      </c>
      <c r="F111" s="22">
        <f t="shared" si="28"/>
        <v>0</v>
      </c>
      <c r="G111" s="22">
        <v>0</v>
      </c>
      <c r="H111" s="22">
        <v>0</v>
      </c>
      <c r="I111" s="22">
        <f t="shared" si="29"/>
        <v>0</v>
      </c>
      <c r="J111" s="22">
        <v>0</v>
      </c>
      <c r="K111" s="22">
        <v>0</v>
      </c>
      <c r="L111" s="22">
        <f t="shared" si="30"/>
        <v>0</v>
      </c>
      <c r="M111" s="22">
        <v>0</v>
      </c>
      <c r="N111" s="22">
        <v>0</v>
      </c>
      <c r="O111" s="22">
        <f t="shared" si="31"/>
        <v>0</v>
      </c>
      <c r="P111" s="22">
        <v>0</v>
      </c>
      <c r="Q111" s="38" t="e">
        <f>M111-#REF!</f>
        <v>#REF!</v>
      </c>
      <c r="R111" s="55">
        <v>0</v>
      </c>
    </row>
    <row r="112" spans="1:18" ht="12">
      <c r="A112" s="23">
        <v>5950</v>
      </c>
      <c r="B112" s="23">
        <v>5950</v>
      </c>
      <c r="C112" s="36" t="s">
        <v>104</v>
      </c>
      <c r="D112" s="22">
        <v>0</v>
      </c>
      <c r="E112" s="22">
        <v>0</v>
      </c>
      <c r="F112" s="22">
        <f t="shared" si="28"/>
        <v>0</v>
      </c>
      <c r="G112" s="22">
        <v>0</v>
      </c>
      <c r="H112" s="22">
        <v>0</v>
      </c>
      <c r="I112" s="22">
        <f t="shared" si="29"/>
        <v>0</v>
      </c>
      <c r="J112" s="22">
        <v>0</v>
      </c>
      <c r="K112" s="22">
        <v>0</v>
      </c>
      <c r="L112" s="22">
        <f t="shared" si="30"/>
        <v>0</v>
      </c>
      <c r="M112" s="22">
        <v>0</v>
      </c>
      <c r="N112" s="22">
        <v>0</v>
      </c>
      <c r="O112" s="22">
        <f t="shared" si="31"/>
        <v>0</v>
      </c>
      <c r="P112" s="22">
        <v>0</v>
      </c>
      <c r="Q112" s="38" t="e">
        <f>M112-#REF!</f>
        <v>#REF!</v>
      </c>
      <c r="R112" s="55">
        <v>0</v>
      </c>
    </row>
    <row r="113" spans="1:18" ht="12">
      <c r="A113" s="23">
        <v>5990</v>
      </c>
      <c r="B113" s="23">
        <v>5990</v>
      </c>
      <c r="C113" s="3" t="s">
        <v>105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>G113-H113</f>
        <v>0</v>
      </c>
      <c r="J113" s="22">
        <v>0</v>
      </c>
      <c r="K113" s="22">
        <v>0</v>
      </c>
      <c r="L113" s="22">
        <f>J113-K113</f>
        <v>0</v>
      </c>
      <c r="M113" s="22">
        <v>0</v>
      </c>
      <c r="N113" s="22">
        <v>0</v>
      </c>
      <c r="O113" s="22">
        <f>M113-N113</f>
        <v>0</v>
      </c>
      <c r="P113" s="22">
        <v>0</v>
      </c>
      <c r="Q113" s="38" t="e">
        <f>M113-#REF!</f>
        <v>#REF!</v>
      </c>
      <c r="R113" s="55">
        <v>0</v>
      </c>
    </row>
    <row r="114" spans="1:18" ht="12">
      <c r="A114" s="23">
        <v>7100</v>
      </c>
      <c r="B114" s="23">
        <v>7100</v>
      </c>
      <c r="C114" s="3" t="s">
        <v>127</v>
      </c>
      <c r="D114" s="22">
        <v>0</v>
      </c>
      <c r="E114" s="22">
        <v>0</v>
      </c>
      <c r="F114" s="22">
        <f t="shared" si="28"/>
        <v>0</v>
      </c>
      <c r="G114" s="22">
        <v>0</v>
      </c>
      <c r="H114" s="22">
        <v>0</v>
      </c>
      <c r="I114" s="22">
        <f t="shared" si="29"/>
        <v>0</v>
      </c>
      <c r="J114" s="22">
        <v>0</v>
      </c>
      <c r="K114" s="22">
        <v>0</v>
      </c>
      <c r="L114" s="22">
        <f t="shared" si="30"/>
        <v>0</v>
      </c>
      <c r="M114" s="22">
        <v>0</v>
      </c>
      <c r="N114" s="22">
        <v>0</v>
      </c>
      <c r="O114" s="22">
        <f t="shared" si="31"/>
        <v>0</v>
      </c>
      <c r="P114" s="22">
        <v>0</v>
      </c>
      <c r="Q114" s="38" t="e">
        <f>M114-#REF!</f>
        <v>#REF!</v>
      </c>
      <c r="R114" s="55">
        <v>0</v>
      </c>
    </row>
    <row r="115" spans="1:18" ht="12.75">
      <c r="A115" s="19"/>
      <c r="B115" s="19"/>
      <c r="C115" s="14" t="s">
        <v>8</v>
      </c>
      <c r="D115" s="15">
        <f>SUM(D92:D114)</f>
        <v>0</v>
      </c>
      <c r="E115" s="15">
        <f aca="true" t="shared" si="32" ref="E115:P115">SUM(E92:E114)</f>
        <v>0</v>
      </c>
      <c r="F115" s="15">
        <f t="shared" si="32"/>
        <v>0</v>
      </c>
      <c r="G115" s="15">
        <f t="shared" si="32"/>
        <v>2250</v>
      </c>
      <c r="H115" s="15">
        <f t="shared" si="32"/>
        <v>5000</v>
      </c>
      <c r="I115" s="15">
        <f t="shared" si="32"/>
        <v>-2750</v>
      </c>
      <c r="J115" s="15">
        <f t="shared" si="32"/>
        <v>2250</v>
      </c>
      <c r="K115" s="15">
        <f t="shared" si="32"/>
        <v>10000</v>
      </c>
      <c r="L115" s="15">
        <f t="shared" si="32"/>
        <v>-7750</v>
      </c>
      <c r="M115" s="15">
        <f t="shared" si="32"/>
        <v>2250</v>
      </c>
      <c r="N115" s="15">
        <f t="shared" si="32"/>
        <v>10000</v>
      </c>
      <c r="O115" s="15">
        <f t="shared" si="32"/>
        <v>-7750</v>
      </c>
      <c r="P115" s="15">
        <f t="shared" si="32"/>
        <v>10000</v>
      </c>
      <c r="Q115" s="39" t="e">
        <f>M115-#REF!</f>
        <v>#REF!</v>
      </c>
      <c r="R115" s="56">
        <f>SUM(R92:R114)</f>
        <v>0</v>
      </c>
    </row>
    <row r="116" spans="1:18" ht="12">
      <c r="A116" s="23"/>
      <c r="B116" s="23"/>
      <c r="C116" s="3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38"/>
      <c r="R116" s="55"/>
    </row>
    <row r="117" spans="1:18" ht="12">
      <c r="A117" s="23">
        <v>4120</v>
      </c>
      <c r="B117" s="23">
        <v>4120</v>
      </c>
      <c r="C117" s="3" t="s">
        <v>106</v>
      </c>
      <c r="D117" s="22">
        <v>0</v>
      </c>
      <c r="E117" s="22">
        <v>0</v>
      </c>
      <c r="F117" s="22">
        <f aca="true" t="shared" si="33" ref="F117:F151">+E117-D117</f>
        <v>0</v>
      </c>
      <c r="G117" s="22">
        <v>0</v>
      </c>
      <c r="H117" s="22">
        <v>0</v>
      </c>
      <c r="I117" s="22">
        <f aca="true" t="shared" si="34" ref="I117:I151">G117-H117</f>
        <v>0</v>
      </c>
      <c r="J117" s="22">
        <v>0</v>
      </c>
      <c r="K117" s="22">
        <v>0</v>
      </c>
      <c r="L117" s="22">
        <f aca="true" t="shared" si="35" ref="L117:L151">J117-K117</f>
        <v>0</v>
      </c>
      <c r="M117" s="22">
        <v>0</v>
      </c>
      <c r="N117" s="22">
        <v>0</v>
      </c>
      <c r="O117" s="22">
        <f aca="true" t="shared" si="36" ref="O117:O151">M117-N117</f>
        <v>0</v>
      </c>
      <c r="P117" s="22">
        <v>0</v>
      </c>
      <c r="Q117" s="38" t="e">
        <f>M117-#REF!</f>
        <v>#REF!</v>
      </c>
      <c r="R117" s="55">
        <v>0</v>
      </c>
    </row>
    <row r="118" spans="1:18" ht="12">
      <c r="A118" s="23">
        <v>6320</v>
      </c>
      <c r="B118" s="23">
        <v>6320</v>
      </c>
      <c r="C118" s="3" t="s">
        <v>106</v>
      </c>
      <c r="D118" s="22">
        <v>0</v>
      </c>
      <c r="E118" s="22">
        <v>0</v>
      </c>
      <c r="F118" s="22">
        <f t="shared" si="33"/>
        <v>0</v>
      </c>
      <c r="G118" s="22">
        <v>0</v>
      </c>
      <c r="H118" s="22">
        <v>0</v>
      </c>
      <c r="I118" s="22">
        <f>G118-H118</f>
        <v>0</v>
      </c>
      <c r="J118" s="22">
        <v>0</v>
      </c>
      <c r="K118" s="22">
        <v>0</v>
      </c>
      <c r="L118" s="22">
        <f>J118-K118</f>
        <v>0</v>
      </c>
      <c r="M118" s="22">
        <v>0</v>
      </c>
      <c r="N118" s="22">
        <v>0</v>
      </c>
      <c r="O118" s="22">
        <f>M118-N118</f>
        <v>0</v>
      </c>
      <c r="P118" s="22">
        <v>0</v>
      </c>
      <c r="Q118" s="38" t="e">
        <f>M118-#REF!</f>
        <v>#REF!</v>
      </c>
      <c r="R118" s="55">
        <v>0</v>
      </c>
    </row>
    <row r="119" spans="1:18" ht="12">
      <c r="A119" s="23">
        <v>6340</v>
      </c>
      <c r="B119" s="23">
        <v>6340</v>
      </c>
      <c r="C119" s="3" t="s">
        <v>107</v>
      </c>
      <c r="D119" s="22">
        <v>0</v>
      </c>
      <c r="E119" s="22">
        <v>0</v>
      </c>
      <c r="F119" s="22">
        <f t="shared" si="33"/>
        <v>0</v>
      </c>
      <c r="G119" s="22">
        <v>0</v>
      </c>
      <c r="H119" s="22">
        <v>0</v>
      </c>
      <c r="I119" s="22">
        <f t="shared" si="34"/>
        <v>0</v>
      </c>
      <c r="J119" s="22">
        <v>0</v>
      </c>
      <c r="K119" s="22">
        <v>0</v>
      </c>
      <c r="L119" s="22">
        <f t="shared" si="35"/>
        <v>0</v>
      </c>
      <c r="M119" s="22">
        <v>0</v>
      </c>
      <c r="N119" s="22">
        <v>0</v>
      </c>
      <c r="O119" s="22">
        <f t="shared" si="36"/>
        <v>0</v>
      </c>
      <c r="P119" s="22">
        <v>0</v>
      </c>
      <c r="Q119" s="38" t="e">
        <f>M119-#REF!</f>
        <v>#REF!</v>
      </c>
      <c r="R119" s="55">
        <v>0</v>
      </c>
    </row>
    <row r="120" spans="1:18" ht="12">
      <c r="A120" s="23">
        <v>6420</v>
      </c>
      <c r="B120" s="23">
        <v>6420</v>
      </c>
      <c r="C120" s="3" t="s">
        <v>108</v>
      </c>
      <c r="D120" s="22">
        <v>0</v>
      </c>
      <c r="E120" s="22">
        <v>0</v>
      </c>
      <c r="F120" s="22">
        <f t="shared" si="33"/>
        <v>0</v>
      </c>
      <c r="G120" s="22">
        <v>0</v>
      </c>
      <c r="H120" s="22">
        <v>0</v>
      </c>
      <c r="I120" s="22">
        <f t="shared" si="34"/>
        <v>0</v>
      </c>
      <c r="J120" s="22">
        <v>0</v>
      </c>
      <c r="K120" s="22">
        <v>0</v>
      </c>
      <c r="L120" s="22">
        <f t="shared" si="35"/>
        <v>0</v>
      </c>
      <c r="M120" s="22">
        <v>0</v>
      </c>
      <c r="N120" s="22">
        <v>0</v>
      </c>
      <c r="O120" s="22">
        <f t="shared" si="36"/>
        <v>0</v>
      </c>
      <c r="P120" s="22">
        <v>0</v>
      </c>
      <c r="Q120" s="38" t="e">
        <f>M120-#REF!</f>
        <v>#REF!</v>
      </c>
      <c r="R120" s="55">
        <v>0</v>
      </c>
    </row>
    <row r="121" spans="1:18" ht="12">
      <c r="A121" s="23">
        <v>6500</v>
      </c>
      <c r="B121" s="23">
        <v>6500</v>
      </c>
      <c r="C121" s="3" t="s">
        <v>109</v>
      </c>
      <c r="D121" s="22">
        <v>0</v>
      </c>
      <c r="E121" s="22">
        <v>0</v>
      </c>
      <c r="F121" s="22">
        <f t="shared" si="33"/>
        <v>0</v>
      </c>
      <c r="G121" s="22">
        <v>0</v>
      </c>
      <c r="H121" s="22">
        <v>0</v>
      </c>
      <c r="I121" s="22">
        <f t="shared" si="34"/>
        <v>0</v>
      </c>
      <c r="J121" s="22">
        <v>0</v>
      </c>
      <c r="K121" s="22">
        <v>0</v>
      </c>
      <c r="L121" s="22">
        <f t="shared" si="35"/>
        <v>0</v>
      </c>
      <c r="M121" s="22">
        <v>0</v>
      </c>
      <c r="N121" s="22">
        <v>0</v>
      </c>
      <c r="O121" s="22">
        <f t="shared" si="36"/>
        <v>0</v>
      </c>
      <c r="P121" s="22">
        <v>0</v>
      </c>
      <c r="Q121" s="38" t="e">
        <f>M121-#REF!</f>
        <v>#REF!</v>
      </c>
      <c r="R121" s="55">
        <v>0</v>
      </c>
    </row>
    <row r="122" spans="1:18" ht="12">
      <c r="A122" s="23">
        <v>6600</v>
      </c>
      <c r="B122" s="23">
        <v>6600</v>
      </c>
      <c r="C122" s="3" t="s">
        <v>112</v>
      </c>
      <c r="D122" s="22">
        <v>0</v>
      </c>
      <c r="E122" s="22">
        <v>0</v>
      </c>
      <c r="F122" s="22">
        <f t="shared" si="33"/>
        <v>0</v>
      </c>
      <c r="G122" s="22">
        <v>0</v>
      </c>
      <c r="H122" s="22">
        <v>0</v>
      </c>
      <c r="I122" s="22">
        <f t="shared" si="34"/>
        <v>0</v>
      </c>
      <c r="J122" s="22">
        <v>0</v>
      </c>
      <c r="K122" s="22">
        <v>0</v>
      </c>
      <c r="L122" s="22">
        <f t="shared" si="35"/>
        <v>0</v>
      </c>
      <c r="M122" s="22">
        <v>0</v>
      </c>
      <c r="N122" s="22">
        <v>0</v>
      </c>
      <c r="O122" s="22">
        <f t="shared" si="36"/>
        <v>0</v>
      </c>
      <c r="P122" s="22">
        <v>0</v>
      </c>
      <c r="Q122" s="38" t="e">
        <f>M122-#REF!</f>
        <v>#REF!</v>
      </c>
      <c r="R122" s="55">
        <v>0</v>
      </c>
    </row>
    <row r="123" spans="1:18" ht="12">
      <c r="A123" s="23">
        <v>6620</v>
      </c>
      <c r="B123" s="23">
        <v>6620</v>
      </c>
      <c r="C123" s="3" t="s">
        <v>113</v>
      </c>
      <c r="D123" s="22">
        <v>0</v>
      </c>
      <c r="E123" s="22">
        <v>0</v>
      </c>
      <c r="F123" s="22">
        <f t="shared" si="33"/>
        <v>0</v>
      </c>
      <c r="G123" s="22">
        <v>0</v>
      </c>
      <c r="H123" s="22">
        <v>0</v>
      </c>
      <c r="I123" s="22">
        <f t="shared" si="34"/>
        <v>0</v>
      </c>
      <c r="J123" s="22">
        <v>0</v>
      </c>
      <c r="K123" s="22">
        <v>0</v>
      </c>
      <c r="L123" s="22">
        <f t="shared" si="35"/>
        <v>0</v>
      </c>
      <c r="M123" s="22">
        <v>0</v>
      </c>
      <c r="N123" s="22">
        <v>0</v>
      </c>
      <c r="O123" s="22">
        <f t="shared" si="36"/>
        <v>0</v>
      </c>
      <c r="P123" s="22">
        <v>0</v>
      </c>
      <c r="Q123" s="38" t="e">
        <f>M123-#REF!</f>
        <v>#REF!</v>
      </c>
      <c r="R123" s="55">
        <v>0</v>
      </c>
    </row>
    <row r="124" spans="1:18" ht="12">
      <c r="A124" s="23">
        <v>6625</v>
      </c>
      <c r="B124" s="23">
        <v>6625</v>
      </c>
      <c r="C124" s="3" t="s">
        <v>114</v>
      </c>
      <c r="D124" s="22">
        <v>0</v>
      </c>
      <c r="E124" s="22">
        <v>0</v>
      </c>
      <c r="F124" s="22">
        <f t="shared" si="33"/>
        <v>0</v>
      </c>
      <c r="G124" s="22">
        <v>0</v>
      </c>
      <c r="H124" s="22">
        <v>0</v>
      </c>
      <c r="I124" s="22">
        <f t="shared" si="34"/>
        <v>0</v>
      </c>
      <c r="J124" s="22">
        <v>0</v>
      </c>
      <c r="K124" s="22">
        <v>0</v>
      </c>
      <c r="L124" s="22">
        <f t="shared" si="35"/>
        <v>0</v>
      </c>
      <c r="M124" s="22">
        <v>0</v>
      </c>
      <c r="N124" s="22">
        <v>0</v>
      </c>
      <c r="O124" s="22">
        <f t="shared" si="36"/>
        <v>0</v>
      </c>
      <c r="P124" s="22">
        <v>0</v>
      </c>
      <c r="Q124" s="38" t="e">
        <f>M124-#REF!</f>
        <v>#REF!</v>
      </c>
      <c r="R124" s="55">
        <v>0</v>
      </c>
    </row>
    <row r="125" spans="1:18" ht="12">
      <c r="A125" s="23">
        <v>6630</v>
      </c>
      <c r="B125" s="23">
        <v>6630</v>
      </c>
      <c r="C125" s="3" t="s">
        <v>115</v>
      </c>
      <c r="D125" s="22">
        <v>0</v>
      </c>
      <c r="E125" s="22">
        <v>0</v>
      </c>
      <c r="F125" s="22">
        <f t="shared" si="33"/>
        <v>0</v>
      </c>
      <c r="G125" s="22">
        <v>0</v>
      </c>
      <c r="H125" s="22">
        <v>8000</v>
      </c>
      <c r="I125" s="22">
        <f t="shared" si="34"/>
        <v>-8000</v>
      </c>
      <c r="J125" s="22">
        <v>5100</v>
      </c>
      <c r="K125" s="22">
        <v>10000</v>
      </c>
      <c r="L125" s="22">
        <f t="shared" si="35"/>
        <v>-4900</v>
      </c>
      <c r="M125" s="22">
        <v>5100</v>
      </c>
      <c r="N125" s="22">
        <v>10000</v>
      </c>
      <c r="O125" s="22">
        <f t="shared" si="36"/>
        <v>-4900</v>
      </c>
      <c r="P125" s="22">
        <v>10000</v>
      </c>
      <c r="Q125" s="38" t="e">
        <f>M125-#REF!</f>
        <v>#REF!</v>
      </c>
      <c r="R125" s="55">
        <v>0</v>
      </c>
    </row>
    <row r="126" spans="1:18" ht="12">
      <c r="A126" s="23">
        <v>6700</v>
      </c>
      <c r="B126" s="23">
        <v>6700</v>
      </c>
      <c r="C126" s="3" t="s">
        <v>116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 t="shared" si="34"/>
        <v>0</v>
      </c>
      <c r="J126" s="22">
        <v>0</v>
      </c>
      <c r="K126" s="22">
        <v>0</v>
      </c>
      <c r="L126" s="22">
        <f t="shared" si="35"/>
        <v>0</v>
      </c>
      <c r="M126" s="22">
        <v>0</v>
      </c>
      <c r="N126" s="22">
        <v>0</v>
      </c>
      <c r="O126" s="22">
        <f t="shared" si="36"/>
        <v>0</v>
      </c>
      <c r="P126" s="22">
        <v>0</v>
      </c>
      <c r="Q126" s="38" t="e">
        <f>M126-#REF!</f>
        <v>#REF!</v>
      </c>
      <c r="R126" s="55">
        <v>0</v>
      </c>
    </row>
    <row r="127" spans="1:18" ht="12">
      <c r="A127" s="23">
        <v>6710</v>
      </c>
      <c r="B127" s="23">
        <v>6710</v>
      </c>
      <c r="C127" s="3" t="s">
        <v>117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 t="shared" si="34"/>
        <v>0</v>
      </c>
      <c r="J127" s="22">
        <v>0</v>
      </c>
      <c r="K127" s="22">
        <v>0</v>
      </c>
      <c r="L127" s="22">
        <f t="shared" si="35"/>
        <v>0</v>
      </c>
      <c r="M127" s="22">
        <v>0</v>
      </c>
      <c r="N127" s="22">
        <v>0</v>
      </c>
      <c r="O127" s="22">
        <f t="shared" si="36"/>
        <v>0</v>
      </c>
      <c r="P127" s="22">
        <v>0</v>
      </c>
      <c r="Q127" s="38" t="e">
        <f>M127-#REF!</f>
        <v>#REF!</v>
      </c>
      <c r="R127" s="55">
        <v>0</v>
      </c>
    </row>
    <row r="128" spans="1:18" ht="12">
      <c r="A128" s="23">
        <v>6790</v>
      </c>
      <c r="B128" s="23">
        <v>6790</v>
      </c>
      <c r="C128" s="3" t="s">
        <v>118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0</v>
      </c>
      <c r="I128" s="22">
        <f t="shared" si="34"/>
        <v>0</v>
      </c>
      <c r="J128" s="22">
        <v>0</v>
      </c>
      <c r="K128" s="22">
        <v>0</v>
      </c>
      <c r="L128" s="22">
        <f t="shared" si="35"/>
        <v>0</v>
      </c>
      <c r="M128" s="22">
        <v>0</v>
      </c>
      <c r="N128" s="22">
        <v>0</v>
      </c>
      <c r="O128" s="22">
        <f t="shared" si="36"/>
        <v>0</v>
      </c>
      <c r="P128" s="22">
        <v>0</v>
      </c>
      <c r="Q128" s="38" t="e">
        <f>M128-#REF!</f>
        <v>#REF!</v>
      </c>
      <c r="R128" s="55">
        <v>0</v>
      </c>
    </row>
    <row r="129" spans="1:18" ht="12">
      <c r="A129" s="23">
        <v>6800</v>
      </c>
      <c r="B129" s="23">
        <v>6800</v>
      </c>
      <c r="C129" s="3" t="s">
        <v>119</v>
      </c>
      <c r="D129" s="22">
        <v>0</v>
      </c>
      <c r="E129" s="22">
        <v>0</v>
      </c>
      <c r="F129" s="22">
        <f t="shared" si="33"/>
        <v>0</v>
      </c>
      <c r="G129" s="22">
        <v>0</v>
      </c>
      <c r="H129" s="22">
        <v>0</v>
      </c>
      <c r="I129" s="22">
        <f t="shared" si="34"/>
        <v>0</v>
      </c>
      <c r="J129" s="22">
        <v>0</v>
      </c>
      <c r="K129" s="22">
        <v>0</v>
      </c>
      <c r="L129" s="22">
        <f t="shared" si="35"/>
        <v>0</v>
      </c>
      <c r="M129" s="22">
        <v>0</v>
      </c>
      <c r="N129" s="22">
        <v>0</v>
      </c>
      <c r="O129" s="22">
        <f t="shared" si="36"/>
        <v>0</v>
      </c>
      <c r="P129" s="22">
        <v>0</v>
      </c>
      <c r="Q129" s="38" t="e">
        <f>M129-#REF!</f>
        <v>#REF!</v>
      </c>
      <c r="R129" s="55">
        <v>0</v>
      </c>
    </row>
    <row r="130" spans="1:18" ht="12">
      <c r="A130" s="23">
        <v>6815</v>
      </c>
      <c r="B130" s="23">
        <v>6815</v>
      </c>
      <c r="C130" s="3" t="s">
        <v>120</v>
      </c>
      <c r="D130" s="22">
        <v>0</v>
      </c>
      <c r="E130" s="22">
        <v>0</v>
      </c>
      <c r="F130" s="22">
        <f t="shared" si="33"/>
        <v>0</v>
      </c>
      <c r="G130" s="22">
        <v>0</v>
      </c>
      <c r="H130" s="22">
        <v>0</v>
      </c>
      <c r="I130" s="22">
        <f t="shared" si="34"/>
        <v>0</v>
      </c>
      <c r="J130" s="22">
        <v>1313.76</v>
      </c>
      <c r="K130" s="22">
        <v>0</v>
      </c>
      <c r="L130" s="22">
        <f t="shared" si="35"/>
        <v>1313.76</v>
      </c>
      <c r="M130" s="22">
        <v>1313.76</v>
      </c>
      <c r="N130" s="22">
        <v>0</v>
      </c>
      <c r="O130" s="22">
        <f t="shared" si="36"/>
        <v>1313.76</v>
      </c>
      <c r="P130" s="22">
        <v>0</v>
      </c>
      <c r="Q130" s="38" t="e">
        <f>M130-#REF!</f>
        <v>#REF!</v>
      </c>
      <c r="R130" s="55">
        <v>0</v>
      </c>
    </row>
    <row r="131" spans="1:18" ht="12">
      <c r="A131" s="23">
        <v>6820</v>
      </c>
      <c r="B131" s="23">
        <v>6820</v>
      </c>
      <c r="C131" s="3" t="s">
        <v>121</v>
      </c>
      <c r="D131" s="22">
        <v>0</v>
      </c>
      <c r="E131" s="22">
        <v>0</v>
      </c>
      <c r="F131" s="22">
        <f t="shared" si="33"/>
        <v>0</v>
      </c>
      <c r="G131" s="22">
        <v>0</v>
      </c>
      <c r="H131" s="22">
        <v>0</v>
      </c>
      <c r="I131" s="22">
        <f t="shared" si="34"/>
        <v>0</v>
      </c>
      <c r="J131" s="22">
        <v>0</v>
      </c>
      <c r="K131" s="22">
        <v>0</v>
      </c>
      <c r="L131" s="22">
        <f t="shared" si="35"/>
        <v>0</v>
      </c>
      <c r="M131" s="22">
        <v>0</v>
      </c>
      <c r="N131" s="22">
        <v>0</v>
      </c>
      <c r="O131" s="22">
        <f t="shared" si="36"/>
        <v>0</v>
      </c>
      <c r="P131" s="22">
        <v>0</v>
      </c>
      <c r="Q131" s="38" t="e">
        <f>M131-#REF!</f>
        <v>#REF!</v>
      </c>
      <c r="R131" s="55">
        <v>0</v>
      </c>
    </row>
    <row r="132" spans="1:18" ht="12">
      <c r="A132" s="23">
        <v>6860</v>
      </c>
      <c r="B132" s="23">
        <v>6860</v>
      </c>
      <c r="C132" s="3" t="s">
        <v>122</v>
      </c>
      <c r="D132" s="22">
        <v>0</v>
      </c>
      <c r="E132" s="22">
        <v>0</v>
      </c>
      <c r="F132" s="22">
        <f t="shared" si="33"/>
        <v>0</v>
      </c>
      <c r="G132" s="22">
        <v>0</v>
      </c>
      <c r="H132" s="22">
        <v>0</v>
      </c>
      <c r="I132" s="22">
        <f t="shared" si="34"/>
        <v>0</v>
      </c>
      <c r="J132" s="22">
        <v>0</v>
      </c>
      <c r="K132" s="22">
        <v>0</v>
      </c>
      <c r="L132" s="22">
        <f t="shared" si="35"/>
        <v>0</v>
      </c>
      <c r="M132" s="22">
        <v>0</v>
      </c>
      <c r="N132" s="22">
        <v>0</v>
      </c>
      <c r="O132" s="22">
        <f t="shared" si="36"/>
        <v>0</v>
      </c>
      <c r="P132" s="22">
        <v>0</v>
      </c>
      <c r="Q132" s="38" t="e">
        <f>M132-#REF!</f>
        <v>#REF!</v>
      </c>
      <c r="R132" s="55">
        <v>0</v>
      </c>
    </row>
    <row r="133" spans="1:18" ht="12">
      <c r="A133" s="23">
        <v>6900</v>
      </c>
      <c r="B133" s="23">
        <v>6900</v>
      </c>
      <c r="C133" s="3" t="s">
        <v>123</v>
      </c>
      <c r="D133" s="22">
        <v>0</v>
      </c>
      <c r="E133" s="22">
        <v>0</v>
      </c>
      <c r="F133" s="22">
        <f t="shared" si="33"/>
        <v>0</v>
      </c>
      <c r="G133" s="22">
        <v>0</v>
      </c>
      <c r="H133" s="22">
        <v>0</v>
      </c>
      <c r="I133" s="22">
        <f t="shared" si="34"/>
        <v>0</v>
      </c>
      <c r="J133" s="22">
        <v>0</v>
      </c>
      <c r="K133" s="22">
        <v>0</v>
      </c>
      <c r="L133" s="22">
        <f t="shared" si="35"/>
        <v>0</v>
      </c>
      <c r="M133" s="22">
        <v>0</v>
      </c>
      <c r="N133" s="22">
        <v>0</v>
      </c>
      <c r="O133" s="22">
        <f t="shared" si="36"/>
        <v>0</v>
      </c>
      <c r="P133" s="22">
        <v>0</v>
      </c>
      <c r="Q133" s="38" t="e">
        <f>M133-#REF!</f>
        <v>#REF!</v>
      </c>
      <c r="R133" s="55">
        <v>0</v>
      </c>
    </row>
    <row r="134" spans="1:18" ht="12">
      <c r="A134" s="23">
        <v>6920</v>
      </c>
      <c r="B134" s="23">
        <v>6920</v>
      </c>
      <c r="C134" s="3" t="s">
        <v>124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0</v>
      </c>
      <c r="N134" s="22">
        <v>0</v>
      </c>
      <c r="O134" s="22">
        <f t="shared" si="36"/>
        <v>0</v>
      </c>
      <c r="P134" s="22">
        <v>0</v>
      </c>
      <c r="Q134" s="38" t="e">
        <f>M134-#REF!</f>
        <v>#REF!</v>
      </c>
      <c r="R134" s="55">
        <v>0</v>
      </c>
    </row>
    <row r="135" spans="1:18" ht="12">
      <c r="A135" s="23">
        <v>6930</v>
      </c>
      <c r="B135" s="23">
        <v>6930</v>
      </c>
      <c r="C135" s="3" t="s">
        <v>125</v>
      </c>
      <c r="D135" s="22">
        <v>0</v>
      </c>
      <c r="E135" s="22">
        <v>0</v>
      </c>
      <c r="F135" s="22">
        <f t="shared" si="33"/>
        <v>0</v>
      </c>
      <c r="G135" s="22">
        <v>0</v>
      </c>
      <c r="H135" s="22">
        <v>0</v>
      </c>
      <c r="I135" s="22">
        <f t="shared" si="34"/>
        <v>0</v>
      </c>
      <c r="J135" s="22">
        <v>0</v>
      </c>
      <c r="K135" s="22">
        <v>0</v>
      </c>
      <c r="L135" s="22">
        <f t="shared" si="35"/>
        <v>0</v>
      </c>
      <c r="M135" s="22">
        <v>0</v>
      </c>
      <c r="N135" s="22">
        <v>0</v>
      </c>
      <c r="O135" s="22">
        <f t="shared" si="36"/>
        <v>0</v>
      </c>
      <c r="P135" s="22">
        <v>0</v>
      </c>
      <c r="Q135" s="38" t="e">
        <f>M135-#REF!</f>
        <v>#REF!</v>
      </c>
      <c r="R135" s="55">
        <v>0</v>
      </c>
    </row>
    <row r="136" spans="1:18" ht="12">
      <c r="A136" s="23">
        <v>6940</v>
      </c>
      <c r="B136" s="23">
        <v>6940</v>
      </c>
      <c r="C136" s="3" t="s">
        <v>126</v>
      </c>
      <c r="D136" s="22">
        <v>0</v>
      </c>
      <c r="E136" s="22">
        <v>0</v>
      </c>
      <c r="F136" s="22">
        <f t="shared" si="33"/>
        <v>0</v>
      </c>
      <c r="G136" s="22">
        <v>0</v>
      </c>
      <c r="H136" s="22">
        <v>0</v>
      </c>
      <c r="I136" s="22">
        <f t="shared" si="34"/>
        <v>0</v>
      </c>
      <c r="J136" s="22">
        <v>0</v>
      </c>
      <c r="K136" s="22">
        <v>0</v>
      </c>
      <c r="L136" s="22">
        <f t="shared" si="35"/>
        <v>0</v>
      </c>
      <c r="M136" s="22">
        <v>0</v>
      </c>
      <c r="N136" s="22">
        <v>0</v>
      </c>
      <c r="O136" s="22">
        <f t="shared" si="36"/>
        <v>0</v>
      </c>
      <c r="P136" s="22">
        <v>0</v>
      </c>
      <c r="Q136" s="38" t="e">
        <f>M136-#REF!</f>
        <v>#REF!</v>
      </c>
      <c r="R136" s="55">
        <v>0</v>
      </c>
    </row>
    <row r="137" spans="1:18" ht="12">
      <c r="A137" s="23">
        <v>7140</v>
      </c>
      <c r="B137" s="23">
        <v>7140</v>
      </c>
      <c r="C137" s="3" t="s">
        <v>128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f t="shared" si="34"/>
        <v>0</v>
      </c>
      <c r="J137" s="22">
        <v>0</v>
      </c>
      <c r="K137" s="22">
        <v>0</v>
      </c>
      <c r="L137" s="22">
        <f t="shared" si="35"/>
        <v>0</v>
      </c>
      <c r="M137" s="22">
        <v>0</v>
      </c>
      <c r="N137" s="22">
        <v>0</v>
      </c>
      <c r="O137" s="22">
        <f t="shared" si="36"/>
        <v>0</v>
      </c>
      <c r="P137" s="22">
        <v>0</v>
      </c>
      <c r="Q137" s="38" t="e">
        <f>M137-#REF!</f>
        <v>#REF!</v>
      </c>
      <c r="R137" s="55">
        <v>0</v>
      </c>
    </row>
    <row r="138" spans="1:18" ht="12">
      <c r="A138" s="23">
        <v>7320</v>
      </c>
      <c r="B138" s="23">
        <v>7320</v>
      </c>
      <c r="C138" s="3" t="s">
        <v>129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f t="shared" si="34"/>
        <v>0</v>
      </c>
      <c r="J138" s="22">
        <v>0</v>
      </c>
      <c r="K138" s="22">
        <v>0</v>
      </c>
      <c r="L138" s="22">
        <f t="shared" si="35"/>
        <v>0</v>
      </c>
      <c r="M138" s="22">
        <v>0</v>
      </c>
      <c r="N138" s="22">
        <v>0</v>
      </c>
      <c r="O138" s="22">
        <f t="shared" si="36"/>
        <v>0</v>
      </c>
      <c r="P138" s="22">
        <v>0</v>
      </c>
      <c r="Q138" s="38" t="e">
        <f>M138-#REF!</f>
        <v>#REF!</v>
      </c>
      <c r="R138" s="55">
        <v>0</v>
      </c>
    </row>
    <row r="139" spans="1:18" ht="12">
      <c r="A139" s="23">
        <v>7430</v>
      </c>
      <c r="B139" s="23">
        <v>7430</v>
      </c>
      <c r="C139" s="3" t="s">
        <v>131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 t="e">
        <f>M139-#REF!</f>
        <v>#REF!</v>
      </c>
      <c r="R139" s="55">
        <v>0</v>
      </c>
    </row>
    <row r="140" spans="1:18" ht="12">
      <c r="A140" s="23">
        <v>7500</v>
      </c>
      <c r="B140" s="23">
        <v>7500</v>
      </c>
      <c r="C140" s="3" t="s">
        <v>132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f t="shared" si="34"/>
        <v>0</v>
      </c>
      <c r="J140" s="22">
        <v>0</v>
      </c>
      <c r="K140" s="22">
        <v>0</v>
      </c>
      <c r="L140" s="22">
        <f t="shared" si="35"/>
        <v>0</v>
      </c>
      <c r="M140" s="22">
        <v>0</v>
      </c>
      <c r="N140" s="22">
        <v>0</v>
      </c>
      <c r="O140" s="22">
        <f t="shared" si="36"/>
        <v>0</v>
      </c>
      <c r="P140" s="22">
        <v>0</v>
      </c>
      <c r="Q140" s="38" t="e">
        <f>M140-#REF!</f>
        <v>#REF!</v>
      </c>
      <c r="R140" s="55">
        <v>0</v>
      </c>
    </row>
    <row r="141" spans="1:18" ht="12">
      <c r="A141" s="23">
        <v>7601</v>
      </c>
      <c r="B141" s="23">
        <v>7601</v>
      </c>
      <c r="C141" s="3" t="s">
        <v>133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f t="shared" si="34"/>
        <v>0</v>
      </c>
      <c r="J141" s="22">
        <v>0</v>
      </c>
      <c r="K141" s="22">
        <v>0</v>
      </c>
      <c r="L141" s="22">
        <f t="shared" si="35"/>
        <v>0</v>
      </c>
      <c r="M141" s="22">
        <v>0</v>
      </c>
      <c r="N141" s="22">
        <v>0</v>
      </c>
      <c r="O141" s="22">
        <f t="shared" si="36"/>
        <v>0</v>
      </c>
      <c r="P141" s="22">
        <v>0</v>
      </c>
      <c r="Q141" s="38" t="e">
        <f>M141-#REF!</f>
        <v>#REF!</v>
      </c>
      <c r="R141" s="55">
        <v>0</v>
      </c>
    </row>
    <row r="142" spans="1:18" ht="12">
      <c r="A142" s="23">
        <v>7740</v>
      </c>
      <c r="B142" s="23">
        <v>7740</v>
      </c>
      <c r="C142" s="3" t="s">
        <v>134</v>
      </c>
      <c r="D142" s="22">
        <v>0</v>
      </c>
      <c r="E142" s="22">
        <v>0</v>
      </c>
      <c r="F142" s="22">
        <f t="shared" si="33"/>
        <v>0</v>
      </c>
      <c r="G142" s="22">
        <v>0</v>
      </c>
      <c r="H142" s="22">
        <v>0</v>
      </c>
      <c r="I142" s="22">
        <f t="shared" si="34"/>
        <v>0</v>
      </c>
      <c r="J142" s="22">
        <v>0</v>
      </c>
      <c r="K142" s="22">
        <v>0</v>
      </c>
      <c r="L142" s="22">
        <f t="shared" si="35"/>
        <v>0</v>
      </c>
      <c r="M142" s="22">
        <v>0</v>
      </c>
      <c r="N142" s="22">
        <v>0</v>
      </c>
      <c r="O142" s="22">
        <f t="shared" si="36"/>
        <v>0</v>
      </c>
      <c r="P142" s="22">
        <v>0</v>
      </c>
      <c r="Q142" s="38" t="e">
        <f>M142-#REF!</f>
        <v>#REF!</v>
      </c>
      <c r="R142" s="55">
        <v>0</v>
      </c>
    </row>
    <row r="143" spans="1:18" ht="12">
      <c r="A143" s="23">
        <v>7770</v>
      </c>
      <c r="B143" s="23">
        <v>7770</v>
      </c>
      <c r="C143" s="3" t="s">
        <v>135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1.5</v>
      </c>
      <c r="N143" s="22">
        <v>0</v>
      </c>
      <c r="O143" s="22">
        <f t="shared" si="36"/>
        <v>1.5</v>
      </c>
      <c r="P143" s="22">
        <v>0</v>
      </c>
      <c r="Q143" s="38" t="e">
        <f>M143-#REF!</f>
        <v>#REF!</v>
      </c>
      <c r="R143" s="55">
        <v>0</v>
      </c>
    </row>
    <row r="144" spans="1:18" ht="12">
      <c r="A144" s="23">
        <v>7780</v>
      </c>
      <c r="B144" s="23">
        <v>7780</v>
      </c>
      <c r="C144" s="3" t="s">
        <v>136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 t="e">
        <f>M144-#REF!</f>
        <v>#REF!</v>
      </c>
      <c r="R144" s="55">
        <v>0</v>
      </c>
    </row>
    <row r="145" spans="1:18" ht="12">
      <c r="A145" s="23">
        <v>7790</v>
      </c>
      <c r="B145" s="23">
        <v>7790</v>
      </c>
      <c r="C145" s="3" t="s">
        <v>137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 t="shared" si="34"/>
        <v>0</v>
      </c>
      <c r="J145" s="22">
        <v>0</v>
      </c>
      <c r="K145" s="22">
        <v>0</v>
      </c>
      <c r="L145" s="22">
        <f t="shared" si="35"/>
        <v>0</v>
      </c>
      <c r="M145" s="22">
        <v>0</v>
      </c>
      <c r="N145" s="22">
        <v>0</v>
      </c>
      <c r="O145" s="22">
        <f t="shared" si="36"/>
        <v>0</v>
      </c>
      <c r="P145" s="22">
        <v>0</v>
      </c>
      <c r="Q145" s="38" t="e">
        <f>M145-#REF!</f>
        <v>#REF!</v>
      </c>
      <c r="R145" s="55">
        <v>0</v>
      </c>
    </row>
    <row r="146" spans="1:18" ht="12">
      <c r="A146" s="23">
        <v>7791</v>
      </c>
      <c r="B146" s="23">
        <v>7791</v>
      </c>
      <c r="C146" s="3" t="s">
        <v>153</v>
      </c>
      <c r="D146" s="22">
        <v>0</v>
      </c>
      <c r="E146" s="22">
        <v>0</v>
      </c>
      <c r="F146" s="22">
        <f t="shared" si="33"/>
        <v>0</v>
      </c>
      <c r="G146" s="22">
        <v>0</v>
      </c>
      <c r="H146" s="22">
        <v>0</v>
      </c>
      <c r="I146" s="22">
        <f>G146-H146</f>
        <v>0</v>
      </c>
      <c r="J146" s="22">
        <v>0</v>
      </c>
      <c r="K146" s="22">
        <v>0</v>
      </c>
      <c r="L146" s="22">
        <f>J146-K146</f>
        <v>0</v>
      </c>
      <c r="M146" s="22">
        <v>0</v>
      </c>
      <c r="N146" s="22">
        <v>0</v>
      </c>
      <c r="O146" s="22">
        <f>M146-N146</f>
        <v>0</v>
      </c>
      <c r="P146" s="22">
        <v>0</v>
      </c>
      <c r="Q146" s="38" t="e">
        <f>M146-#REF!</f>
        <v>#REF!</v>
      </c>
      <c r="R146" s="55">
        <v>0</v>
      </c>
    </row>
    <row r="147" spans="1:18" ht="12">
      <c r="A147" s="23">
        <v>7795</v>
      </c>
      <c r="B147" s="23">
        <v>7795</v>
      </c>
      <c r="C147" s="3" t="s">
        <v>157</v>
      </c>
      <c r="D147" s="22">
        <v>0</v>
      </c>
      <c r="E147" s="22">
        <v>0</v>
      </c>
      <c r="F147" s="22">
        <f t="shared" si="33"/>
        <v>0</v>
      </c>
      <c r="G147" s="22">
        <v>367.23</v>
      </c>
      <c r="H147" s="22">
        <v>200</v>
      </c>
      <c r="I147" s="22">
        <f>G147-H147</f>
        <v>167.23000000000002</v>
      </c>
      <c r="J147" s="22">
        <v>382.73</v>
      </c>
      <c r="K147" s="22">
        <v>400</v>
      </c>
      <c r="L147" s="22">
        <f>J147-K147</f>
        <v>-17.269999999999982</v>
      </c>
      <c r="M147" s="22">
        <v>424.73</v>
      </c>
      <c r="N147" s="22">
        <v>600</v>
      </c>
      <c r="O147" s="22">
        <f>M147-N147</f>
        <v>-175.26999999999998</v>
      </c>
      <c r="P147" s="22">
        <v>600</v>
      </c>
      <c r="Q147" s="38" t="e">
        <f>M147-#REF!</f>
        <v>#REF!</v>
      </c>
      <c r="R147" s="55">
        <v>466.51</v>
      </c>
    </row>
    <row r="148" spans="1:18" ht="12">
      <c r="A148" s="23">
        <v>7796</v>
      </c>
      <c r="B148" s="23">
        <v>7796</v>
      </c>
      <c r="C148" s="3" t="s">
        <v>158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>G148-H148</f>
        <v>0</v>
      </c>
      <c r="J148" s="22">
        <v>0</v>
      </c>
      <c r="K148" s="22">
        <v>0</v>
      </c>
      <c r="L148" s="22">
        <f>J148-K148</f>
        <v>0</v>
      </c>
      <c r="M148" s="22">
        <v>0</v>
      </c>
      <c r="N148" s="22">
        <v>0</v>
      </c>
      <c r="O148" s="22">
        <f>M148-N148</f>
        <v>0</v>
      </c>
      <c r="P148" s="22">
        <v>0</v>
      </c>
      <c r="Q148" s="38"/>
      <c r="R148" s="55">
        <v>0</v>
      </c>
    </row>
    <row r="149" spans="1:18" ht="12">
      <c r="A149" s="23">
        <v>7797</v>
      </c>
      <c r="B149" s="23">
        <v>7797</v>
      </c>
      <c r="C149" s="3" t="s">
        <v>159</v>
      </c>
      <c r="D149" s="22">
        <v>0</v>
      </c>
      <c r="E149" s="22">
        <v>0</v>
      </c>
      <c r="F149" s="22">
        <f t="shared" si="33"/>
        <v>0</v>
      </c>
      <c r="G149" s="22">
        <v>0</v>
      </c>
      <c r="H149" s="22">
        <v>200</v>
      </c>
      <c r="I149" s="22">
        <f>G149-H149</f>
        <v>-200</v>
      </c>
      <c r="J149" s="22">
        <v>0</v>
      </c>
      <c r="K149" s="22">
        <v>400</v>
      </c>
      <c r="L149" s="22">
        <f>J149-K149</f>
        <v>-400</v>
      </c>
      <c r="M149" s="22">
        <v>0</v>
      </c>
      <c r="N149" s="22">
        <v>400</v>
      </c>
      <c r="O149" s="22">
        <f>M149-N149</f>
        <v>-400</v>
      </c>
      <c r="P149" s="22">
        <v>400</v>
      </c>
      <c r="Q149" s="38"/>
      <c r="R149" s="55">
        <v>0</v>
      </c>
    </row>
    <row r="150" spans="1:18" ht="12">
      <c r="A150" s="23">
        <v>7830</v>
      </c>
      <c r="B150" s="23">
        <v>7830</v>
      </c>
      <c r="C150" s="3" t="s">
        <v>138</v>
      </c>
      <c r="D150" s="22">
        <v>0</v>
      </c>
      <c r="E150" s="22">
        <v>0</v>
      </c>
      <c r="F150" s="22">
        <f t="shared" si="33"/>
        <v>0</v>
      </c>
      <c r="G150" s="22">
        <v>0</v>
      </c>
      <c r="H150" s="22">
        <v>0</v>
      </c>
      <c r="I150" s="22">
        <f t="shared" si="34"/>
        <v>0</v>
      </c>
      <c r="J150" s="22">
        <v>0</v>
      </c>
      <c r="K150" s="22">
        <v>0</v>
      </c>
      <c r="L150" s="22">
        <f t="shared" si="35"/>
        <v>0</v>
      </c>
      <c r="M150" s="22">
        <v>0</v>
      </c>
      <c r="N150" s="22">
        <v>0</v>
      </c>
      <c r="O150" s="22">
        <f t="shared" si="36"/>
        <v>0</v>
      </c>
      <c r="P150" s="22">
        <v>0</v>
      </c>
      <c r="Q150" s="38" t="e">
        <f>M150-#REF!</f>
        <v>#REF!</v>
      </c>
      <c r="R150" s="55">
        <v>0</v>
      </c>
    </row>
    <row r="151" spans="1:18" ht="12">
      <c r="A151" s="23">
        <v>7990</v>
      </c>
      <c r="B151" s="23">
        <v>7990</v>
      </c>
      <c r="C151" s="3" t="s">
        <v>139</v>
      </c>
      <c r="D151" s="22">
        <v>0</v>
      </c>
      <c r="E151" s="22">
        <v>0</v>
      </c>
      <c r="F151" s="22">
        <f t="shared" si="33"/>
        <v>0</v>
      </c>
      <c r="G151" s="22">
        <v>0</v>
      </c>
      <c r="H151" s="22">
        <v>0</v>
      </c>
      <c r="I151" s="22">
        <f t="shared" si="34"/>
        <v>0</v>
      </c>
      <c r="J151" s="22">
        <v>0</v>
      </c>
      <c r="K151" s="22">
        <v>0</v>
      </c>
      <c r="L151" s="22">
        <f t="shared" si="35"/>
        <v>0</v>
      </c>
      <c r="M151" s="22">
        <v>0</v>
      </c>
      <c r="N151" s="22">
        <v>0</v>
      </c>
      <c r="O151" s="22">
        <f t="shared" si="36"/>
        <v>0</v>
      </c>
      <c r="P151" s="22">
        <v>0</v>
      </c>
      <c r="Q151" s="38" t="e">
        <f>M151-#REF!</f>
        <v>#REF!</v>
      </c>
      <c r="R151" s="55">
        <v>0</v>
      </c>
    </row>
    <row r="152" spans="1:18" ht="12">
      <c r="A152" s="23"/>
      <c r="B152" s="23"/>
      <c r="C152" s="3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38"/>
      <c r="R152" s="55"/>
    </row>
    <row r="153" spans="1:18" ht="12.75">
      <c r="A153" s="19"/>
      <c r="B153" s="19"/>
      <c r="C153" s="14" t="s">
        <v>9</v>
      </c>
      <c r="D153" s="15">
        <f aca="true" t="shared" si="37" ref="D153:P153">SUM(D117:D152)</f>
        <v>0</v>
      </c>
      <c r="E153" s="15">
        <f t="shared" si="37"/>
        <v>0</v>
      </c>
      <c r="F153" s="15">
        <f t="shared" si="37"/>
        <v>0</v>
      </c>
      <c r="G153" s="15">
        <f t="shared" si="37"/>
        <v>367.23</v>
      </c>
      <c r="H153" s="15">
        <f t="shared" si="37"/>
        <v>8400</v>
      </c>
      <c r="I153" s="15">
        <f t="shared" si="37"/>
        <v>-8032.77</v>
      </c>
      <c r="J153" s="15">
        <f t="shared" si="37"/>
        <v>6796.49</v>
      </c>
      <c r="K153" s="15">
        <f t="shared" si="37"/>
        <v>10800</v>
      </c>
      <c r="L153" s="15">
        <f t="shared" si="37"/>
        <v>-4003.5099999999998</v>
      </c>
      <c r="M153" s="15">
        <f t="shared" si="37"/>
        <v>6839.99</v>
      </c>
      <c r="N153" s="15">
        <f t="shared" si="37"/>
        <v>11000</v>
      </c>
      <c r="O153" s="15">
        <f t="shared" si="37"/>
        <v>-4160.01</v>
      </c>
      <c r="P153" s="15">
        <f t="shared" si="37"/>
        <v>11000</v>
      </c>
      <c r="Q153" s="39" t="e">
        <f>M153-#REF!</f>
        <v>#REF!</v>
      </c>
      <c r="R153" s="56">
        <f>SUM(R117:R152)</f>
        <v>466.51</v>
      </c>
    </row>
    <row r="154" spans="1:18" ht="12.75">
      <c r="A154" s="19"/>
      <c r="B154" s="19"/>
      <c r="C154" s="14"/>
      <c r="D154" s="22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38"/>
      <c r="R154" s="56"/>
    </row>
    <row r="155" spans="1:18" ht="12">
      <c r="A155" s="23">
        <v>6000</v>
      </c>
      <c r="B155" s="23">
        <v>6000</v>
      </c>
      <c r="C155" s="3" t="s">
        <v>140</v>
      </c>
      <c r="D155" s="22">
        <v>0</v>
      </c>
      <c r="E155" s="22">
        <v>0</v>
      </c>
      <c r="F155" s="22">
        <f>+E155-D155</f>
        <v>0</v>
      </c>
      <c r="G155" s="22">
        <v>0</v>
      </c>
      <c r="H155" s="22">
        <v>0</v>
      </c>
      <c r="I155" s="22">
        <f>G155-H155</f>
        <v>0</v>
      </c>
      <c r="J155" s="22">
        <v>0</v>
      </c>
      <c r="K155" s="22">
        <v>0</v>
      </c>
      <c r="L155" s="22">
        <f>J155-K155</f>
        <v>0</v>
      </c>
      <c r="M155" s="22">
        <v>0</v>
      </c>
      <c r="N155" s="22">
        <v>0</v>
      </c>
      <c r="O155" s="22">
        <f>M155-N155</f>
        <v>0</v>
      </c>
      <c r="P155" s="22">
        <v>0</v>
      </c>
      <c r="Q155" s="38" t="e">
        <f>M155-#REF!</f>
        <v>#REF!</v>
      </c>
      <c r="R155" s="55">
        <v>0</v>
      </c>
    </row>
    <row r="156" spans="1:18" ht="12">
      <c r="A156" s="23">
        <v>6010</v>
      </c>
      <c r="B156" s="23">
        <v>6010</v>
      </c>
      <c r="C156" s="3" t="s">
        <v>141</v>
      </c>
      <c r="D156" s="22">
        <v>0</v>
      </c>
      <c r="E156" s="22">
        <v>0</v>
      </c>
      <c r="F156" s="22">
        <f>+E156-D156</f>
        <v>0</v>
      </c>
      <c r="G156" s="22">
        <v>0</v>
      </c>
      <c r="H156" s="22">
        <v>0</v>
      </c>
      <c r="I156" s="22">
        <f>G156-H156</f>
        <v>0</v>
      </c>
      <c r="J156" s="22">
        <v>0</v>
      </c>
      <c r="K156" s="22">
        <v>0</v>
      </c>
      <c r="L156" s="22">
        <f>J156-K156</f>
        <v>0</v>
      </c>
      <c r="M156" s="22">
        <v>0</v>
      </c>
      <c r="N156" s="22">
        <v>0</v>
      </c>
      <c r="O156" s="22">
        <f>M156-N156</f>
        <v>0</v>
      </c>
      <c r="P156" s="22">
        <v>0</v>
      </c>
      <c r="Q156" s="38" t="e">
        <f>M156-#REF!</f>
        <v>#REF!</v>
      </c>
      <c r="R156" s="55">
        <v>0</v>
      </c>
    </row>
    <row r="157" spans="1:18" ht="12.75">
      <c r="A157" s="19"/>
      <c r="B157" s="19"/>
      <c r="C157" s="14" t="s">
        <v>16</v>
      </c>
      <c r="D157" s="15">
        <f>SUM(D155:D156)</f>
        <v>0</v>
      </c>
      <c r="E157" s="15">
        <f aca="true" t="shared" si="38" ref="E157:P157">SUM(E155:E156)</f>
        <v>0</v>
      </c>
      <c r="F157" s="15">
        <f t="shared" si="38"/>
        <v>0</v>
      </c>
      <c r="G157" s="15">
        <f t="shared" si="38"/>
        <v>0</v>
      </c>
      <c r="H157" s="15">
        <f t="shared" si="38"/>
        <v>0</v>
      </c>
      <c r="I157" s="15">
        <f t="shared" si="38"/>
        <v>0</v>
      </c>
      <c r="J157" s="15">
        <f t="shared" si="38"/>
        <v>0</v>
      </c>
      <c r="K157" s="15">
        <f t="shared" si="38"/>
        <v>0</v>
      </c>
      <c r="L157" s="15">
        <f t="shared" si="38"/>
        <v>0</v>
      </c>
      <c r="M157" s="15">
        <f t="shared" si="38"/>
        <v>0</v>
      </c>
      <c r="N157" s="15">
        <f t="shared" si="38"/>
        <v>0</v>
      </c>
      <c r="O157" s="15">
        <f t="shared" si="38"/>
        <v>0</v>
      </c>
      <c r="P157" s="15">
        <f t="shared" si="38"/>
        <v>0</v>
      </c>
      <c r="Q157" s="38" t="e">
        <f>M157-#REF!</f>
        <v>#REF!</v>
      </c>
      <c r="R157" s="56">
        <f>SUM(R155:R156)</f>
        <v>0</v>
      </c>
    </row>
    <row r="158" spans="1:18" ht="12">
      <c r="A158" s="23"/>
      <c r="B158" s="23"/>
      <c r="C158" s="3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38"/>
      <c r="R158" s="55"/>
    </row>
    <row r="159" spans="1:18" ht="13.5" customHeight="1">
      <c r="A159" s="19"/>
      <c r="B159" s="19"/>
      <c r="C159" s="14" t="s">
        <v>5</v>
      </c>
      <c r="D159" s="15">
        <f>D67-D90-D115-D153-D157</f>
        <v>-7936.77</v>
      </c>
      <c r="E159" s="15">
        <f>E67-E90-E115-E153-E157</f>
        <v>0</v>
      </c>
      <c r="F159" s="15">
        <f>F67+F90+F115+F153+F157</f>
        <v>-7936.77</v>
      </c>
      <c r="G159" s="15">
        <f aca="true" t="shared" si="39" ref="G159:P159">G67-G90-G115-G153-G157</f>
        <v>3442.9999999999995</v>
      </c>
      <c r="H159" s="15">
        <f t="shared" si="39"/>
        <v>3500</v>
      </c>
      <c r="I159" s="15">
        <f t="shared" si="39"/>
        <v>-57</v>
      </c>
      <c r="J159" s="15">
        <f t="shared" si="39"/>
        <v>20554.739999999998</v>
      </c>
      <c r="K159" s="15">
        <f t="shared" si="39"/>
        <v>500</v>
      </c>
      <c r="L159" s="15">
        <f t="shared" si="39"/>
        <v>20054.739999999998</v>
      </c>
      <c r="M159" s="15">
        <f t="shared" si="39"/>
        <v>12916.239999999996</v>
      </c>
      <c r="N159" s="15">
        <f t="shared" si="39"/>
        <v>300</v>
      </c>
      <c r="O159" s="15">
        <f t="shared" si="39"/>
        <v>12616.24</v>
      </c>
      <c r="P159" s="15">
        <f t="shared" si="39"/>
        <v>300</v>
      </c>
      <c r="Q159" s="39" t="e">
        <f>M159-#REF!</f>
        <v>#REF!</v>
      </c>
      <c r="R159" s="56">
        <f>R67-R90-R115-R153-R157</f>
        <v>17594.390000000003</v>
      </c>
    </row>
    <row r="160" spans="1:18" ht="13.5" customHeight="1">
      <c r="A160" s="23"/>
      <c r="B160" s="23"/>
      <c r="C160" s="3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38"/>
      <c r="R160" s="55"/>
    </row>
    <row r="161" spans="1:18" ht="13.5" customHeight="1">
      <c r="A161" s="23">
        <v>8050</v>
      </c>
      <c r="B161" s="23">
        <v>8050</v>
      </c>
      <c r="C161" s="3" t="s">
        <v>11</v>
      </c>
      <c r="D161" s="22">
        <v>0</v>
      </c>
      <c r="E161" s="22">
        <v>0</v>
      </c>
      <c r="F161" s="22">
        <f>+E161-D161</f>
        <v>0</v>
      </c>
      <c r="G161" s="22">
        <v>0</v>
      </c>
      <c r="H161" s="22">
        <v>0</v>
      </c>
      <c r="I161" s="22">
        <f>G161-H161</f>
        <v>0</v>
      </c>
      <c r="J161" s="22">
        <v>0</v>
      </c>
      <c r="K161" s="22">
        <v>0</v>
      </c>
      <c r="L161" s="22">
        <f>J161-K161</f>
        <v>0</v>
      </c>
      <c r="M161" s="22">
        <v>0</v>
      </c>
      <c r="N161" s="22">
        <v>0</v>
      </c>
      <c r="O161" s="22">
        <f>M161-N161</f>
        <v>0</v>
      </c>
      <c r="P161" s="22">
        <v>0</v>
      </c>
      <c r="Q161" s="38" t="e">
        <f>M161-#REF!</f>
        <v>#REF!</v>
      </c>
      <c r="R161" s="55">
        <v>0</v>
      </c>
    </row>
    <row r="162" spans="1:18" ht="13.5" customHeight="1">
      <c r="A162" s="23">
        <v>8070</v>
      </c>
      <c r="B162" s="23">
        <v>8070</v>
      </c>
      <c r="C162" s="3" t="s">
        <v>35</v>
      </c>
      <c r="D162" s="22">
        <v>0</v>
      </c>
      <c r="E162" s="22">
        <v>0</v>
      </c>
      <c r="F162" s="22">
        <f>+E162-D162</f>
        <v>0</v>
      </c>
      <c r="G162" s="22">
        <v>0</v>
      </c>
      <c r="H162" s="22">
        <v>0</v>
      </c>
      <c r="I162" s="22">
        <f>G162-H162</f>
        <v>0</v>
      </c>
      <c r="J162" s="22">
        <v>0</v>
      </c>
      <c r="K162" s="22">
        <v>0</v>
      </c>
      <c r="L162" s="22">
        <f>J162-K162</f>
        <v>0</v>
      </c>
      <c r="M162" s="22">
        <v>0</v>
      </c>
      <c r="N162" s="22">
        <v>0</v>
      </c>
      <c r="O162" s="22">
        <f>M162-N162</f>
        <v>0</v>
      </c>
      <c r="P162" s="22">
        <v>0</v>
      </c>
      <c r="Q162" s="38" t="e">
        <f>M162-#REF!</f>
        <v>#REF!</v>
      </c>
      <c r="R162" s="55">
        <v>0</v>
      </c>
    </row>
    <row r="163" spans="1:18" ht="13.5" customHeight="1">
      <c r="A163" s="23">
        <v>8150</v>
      </c>
      <c r="B163" s="23">
        <v>8150</v>
      </c>
      <c r="C163" s="3" t="s">
        <v>142</v>
      </c>
      <c r="D163" s="22">
        <v>0</v>
      </c>
      <c r="E163" s="22">
        <v>0</v>
      </c>
      <c r="F163" s="22">
        <f>+E163-D163</f>
        <v>0</v>
      </c>
      <c r="G163" s="22">
        <v>0</v>
      </c>
      <c r="H163" s="22">
        <v>0</v>
      </c>
      <c r="I163" s="22">
        <f>G163-H163</f>
        <v>0</v>
      </c>
      <c r="J163" s="22">
        <v>0</v>
      </c>
      <c r="K163" s="22">
        <v>0</v>
      </c>
      <c r="L163" s="22">
        <f>J163-K163</f>
        <v>0</v>
      </c>
      <c r="M163" s="22">
        <v>0</v>
      </c>
      <c r="N163" s="22">
        <v>0</v>
      </c>
      <c r="O163" s="22">
        <f>M163-N163</f>
        <v>0</v>
      </c>
      <c r="P163" s="22">
        <v>0</v>
      </c>
      <c r="Q163" s="38" t="e">
        <f>M163-#REF!</f>
        <v>#REF!</v>
      </c>
      <c r="R163" s="55">
        <v>0</v>
      </c>
    </row>
    <row r="164" spans="1:18" ht="13.5" customHeight="1">
      <c r="A164" s="19"/>
      <c r="B164" s="19"/>
      <c r="C164" s="14" t="s">
        <v>24</v>
      </c>
      <c r="D164" s="15">
        <f>SUM(D161:D163)</f>
        <v>0</v>
      </c>
      <c r="E164" s="15">
        <f aca="true" t="shared" si="40" ref="E164:P164">SUM(E161:E163)</f>
        <v>0</v>
      </c>
      <c r="F164" s="15">
        <f t="shared" si="40"/>
        <v>0</v>
      </c>
      <c r="G164" s="15">
        <f t="shared" si="40"/>
        <v>0</v>
      </c>
      <c r="H164" s="15">
        <f t="shared" si="40"/>
        <v>0</v>
      </c>
      <c r="I164" s="15">
        <f t="shared" si="40"/>
        <v>0</v>
      </c>
      <c r="J164" s="15">
        <f t="shared" si="40"/>
        <v>0</v>
      </c>
      <c r="K164" s="15">
        <f t="shared" si="40"/>
        <v>0</v>
      </c>
      <c r="L164" s="15">
        <f t="shared" si="40"/>
        <v>0</v>
      </c>
      <c r="M164" s="15">
        <f t="shared" si="40"/>
        <v>0</v>
      </c>
      <c r="N164" s="15">
        <f t="shared" si="40"/>
        <v>0</v>
      </c>
      <c r="O164" s="15">
        <f t="shared" si="40"/>
        <v>0</v>
      </c>
      <c r="P164" s="15">
        <f t="shared" si="40"/>
        <v>0</v>
      </c>
      <c r="Q164" s="38" t="e">
        <f>M164-#REF!</f>
        <v>#REF!</v>
      </c>
      <c r="R164" s="56">
        <f>SUM(R161:R163)</f>
        <v>0</v>
      </c>
    </row>
    <row r="165" spans="1:18" ht="12">
      <c r="A165" s="23"/>
      <c r="B165" s="23"/>
      <c r="C165" s="3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38"/>
      <c r="R165" s="55"/>
    </row>
    <row r="166" spans="1:18" ht="12.75">
      <c r="A166" s="19"/>
      <c r="B166" s="19"/>
      <c r="C166" s="16" t="s">
        <v>14</v>
      </c>
      <c r="D166" s="17">
        <f>D159-D164</f>
        <v>-7936.77</v>
      </c>
      <c r="E166" s="17">
        <f aca="true" t="shared" si="41" ref="E166:P166">E159-E164</f>
        <v>0</v>
      </c>
      <c r="F166" s="17">
        <f>F159+F164</f>
        <v>-7936.77</v>
      </c>
      <c r="G166" s="17">
        <f t="shared" si="41"/>
        <v>3442.9999999999995</v>
      </c>
      <c r="H166" s="17">
        <f t="shared" si="41"/>
        <v>3500</v>
      </c>
      <c r="I166" s="17">
        <f t="shared" si="41"/>
        <v>-57</v>
      </c>
      <c r="J166" s="17">
        <f t="shared" si="41"/>
        <v>20554.739999999998</v>
      </c>
      <c r="K166" s="17">
        <f t="shared" si="41"/>
        <v>500</v>
      </c>
      <c r="L166" s="17">
        <f t="shared" si="41"/>
        <v>20054.739999999998</v>
      </c>
      <c r="M166" s="17">
        <f t="shared" si="41"/>
        <v>12916.239999999996</v>
      </c>
      <c r="N166" s="17">
        <f t="shared" si="41"/>
        <v>300</v>
      </c>
      <c r="O166" s="17">
        <f t="shared" si="41"/>
        <v>12616.24</v>
      </c>
      <c r="P166" s="17">
        <f t="shared" si="41"/>
        <v>300</v>
      </c>
      <c r="Q166" s="40" t="e">
        <f>M166-#REF!</f>
        <v>#REF!</v>
      </c>
      <c r="R166" s="58">
        <f>R159-R164</f>
        <v>17594.390000000003</v>
      </c>
    </row>
    <row r="167" spans="5:18" ht="15.75" customHeight="1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Hands Services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stod.okospes</dc:creator>
  <cp:keywords/>
  <dc:description/>
  <cp:lastModifiedBy>Sverre</cp:lastModifiedBy>
  <cp:lastPrinted>2020-06-18T10:07:21Z</cp:lastPrinted>
  <dcterms:created xsi:type="dcterms:W3CDTF">2009-05-28T07:56:43Z</dcterms:created>
  <dcterms:modified xsi:type="dcterms:W3CDTF">2023-03-21T09:56:30Z</dcterms:modified>
  <cp:category/>
  <cp:version/>
  <cp:contentType/>
  <cp:contentStatus/>
</cp:coreProperties>
</file>