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600" windowHeight="8450" tabRatio="914" activeTab="1"/>
  </bookViews>
  <sheets>
    <sheet name="avdrappNY" sheetId="1" r:id="rId1"/>
    <sheet name="Totalt" sheetId="2" r:id="rId2"/>
    <sheet name="HS" sheetId="3" r:id="rId3"/>
    <sheet name="Fotball" sheetId="4" r:id="rId4"/>
    <sheet name="ToppFotball" sheetId="5" r:id="rId5"/>
    <sheet name="Håndball" sheetId="6" r:id="rId6"/>
    <sheet name="Bandy" sheetId="7" r:id="rId7"/>
    <sheet name="Hopp" sheetId="8" r:id="rId8"/>
    <sheet name="Softball" sheetId="9" r:id="rId9"/>
    <sheet name="Alpint" sheetId="10" r:id="rId10"/>
    <sheet name="Langrenn" sheetId="11" r:id="rId11"/>
  </sheets>
  <definedNames>
    <definedName name="_xlfn.SINGLE" hidden="1">#NAME?</definedName>
    <definedName name="bud_år">#REF!</definedName>
    <definedName name="budsjettversjon">#REF!</definedName>
    <definedName name="fra_medarbeider">#REF!</definedName>
    <definedName name="fra_periode">#REF!</definedName>
    <definedName name="fra_periode_ifjor">#REF!</definedName>
    <definedName name="fra_rapp_periode">#REF!</definedName>
    <definedName name="fra_rapperiode_ifjor">#REF!</definedName>
    <definedName name="kv1slutt">#REF!</definedName>
    <definedName name="kv1start">#REF!</definedName>
    <definedName name="kv2slutt">#REF!</definedName>
    <definedName name="kv2start">#REF!</definedName>
    <definedName name="kv3slutt">#REF!</definedName>
    <definedName name="kv3start">#REF!</definedName>
    <definedName name="kv4slutt">#REF!</definedName>
    <definedName name="kv4start">#REF!</definedName>
    <definedName name="selskap">#REF!</definedName>
    <definedName name="selskap113">#REF!</definedName>
    <definedName name="selskap114">#REF!</definedName>
    <definedName name="selskap115">#REF!</definedName>
    <definedName name="selskap116">#REF!</definedName>
    <definedName name="selskap117">#REF!</definedName>
    <definedName name="selskap118">#REF!</definedName>
    <definedName name="selskap119">#REF!</definedName>
    <definedName name="selskap2">#REF!</definedName>
    <definedName name="Selskap297">#REF!</definedName>
    <definedName name="selskap99">#REF!</definedName>
    <definedName name="til_medarbeider">#REF!</definedName>
    <definedName name="til_periode">#REF!</definedName>
    <definedName name="til_periode_ifjor">#REF!</definedName>
  </definedNames>
  <calcPr fullCalcOnLoad="1"/>
</workbook>
</file>

<file path=xl/sharedStrings.xml><?xml version="1.0" encoding="utf-8"?>
<sst xmlns="http://schemas.openxmlformats.org/spreadsheetml/2006/main" count="2316" uniqueCount="195">
  <si>
    <t>Tekst</t>
  </si>
  <si>
    <t>Annen driftsinntekt</t>
  </si>
  <si>
    <t>SUM DRIFTSINNTEKT</t>
  </si>
  <si>
    <t>Avskrivning</t>
  </si>
  <si>
    <t>Annen driftskostnad</t>
  </si>
  <si>
    <t>DRIFTSRESULTAT</t>
  </si>
  <si>
    <t>Sum Salgsinntekt</t>
  </si>
  <si>
    <t>Sum Varekostnad</t>
  </si>
  <si>
    <t>Sum Lønnskostnad</t>
  </si>
  <si>
    <t>Sum Annen driftskostnad</t>
  </si>
  <si>
    <t>Annen finanskostnad</t>
  </si>
  <si>
    <t>Annen renteinntekt</t>
  </si>
  <si>
    <t>Virk</t>
  </si>
  <si>
    <t>Bud</t>
  </si>
  <si>
    <t>ORDINÆRT RESULTAT</t>
  </si>
  <si>
    <t>Sum annen driftsinntekt</t>
  </si>
  <si>
    <t>Sum avskrivninger</t>
  </si>
  <si>
    <t>Avvik</t>
  </si>
  <si>
    <t>Langrenn</t>
  </si>
  <si>
    <t>Fotball</t>
  </si>
  <si>
    <t>Håndball</t>
  </si>
  <si>
    <t>Bandy</t>
  </si>
  <si>
    <t>Egne arrangementer</t>
  </si>
  <si>
    <t>Dugnad/loddsalg</t>
  </si>
  <si>
    <t>Sum finans</t>
  </si>
  <si>
    <t>Øvrevoll Hosle IL</t>
  </si>
  <si>
    <t>Bonus</t>
  </si>
  <si>
    <t>Spillersalg</t>
  </si>
  <si>
    <t>Periodiserte inntekter</t>
  </si>
  <si>
    <t>Bøter</t>
  </si>
  <si>
    <t>Opphold treningssamling</t>
  </si>
  <si>
    <t>Lønn u/AGA</t>
  </si>
  <si>
    <t>Korr AGA på FP avd u/AGA</t>
  </si>
  <si>
    <t>motkonto Korr AGA på FP avd u/AGA</t>
  </si>
  <si>
    <t>Refusjon sykepenger</t>
  </si>
  <si>
    <t>Annen finansinntekt</t>
  </si>
  <si>
    <t>Lønn ikke oppl.pl ytelser</t>
  </si>
  <si>
    <t>Trenings-/medlemsavgift</t>
  </si>
  <si>
    <t>Sponsorinntekter</t>
  </si>
  <si>
    <t>Arrangementsinntekter</t>
  </si>
  <si>
    <t>Videresalg av utstyr</t>
  </si>
  <si>
    <t>Tilskuddsordninger</t>
  </si>
  <si>
    <t>Idrettsrelaterte kostnader</t>
  </si>
  <si>
    <t>Arrangementskostnader</t>
  </si>
  <si>
    <t>Innkjøp for videresalg av utstyr</t>
  </si>
  <si>
    <t>Lønnsrelaterte kostnader</t>
  </si>
  <si>
    <t>Sum Idrettsrelaterte kostnader</t>
  </si>
  <si>
    <t>Sum Arrangementskostnader</t>
  </si>
  <si>
    <t>Sum Innkjøp for videresalg av utstyr</t>
  </si>
  <si>
    <t>ØHIL Avdelingsrapport</t>
  </si>
  <si>
    <t>Bud ØHIL totalt</t>
  </si>
  <si>
    <t>Bud ØHIL (HS)</t>
  </si>
  <si>
    <t>Bud Fotball</t>
  </si>
  <si>
    <t>Bud Håndball</t>
  </si>
  <si>
    <t>Bud Bandy</t>
  </si>
  <si>
    <t>Budsjett Hopp</t>
  </si>
  <si>
    <t>Bud Soft-/baseball</t>
  </si>
  <si>
    <t>Bud Langrenn</t>
  </si>
  <si>
    <t>Q1</t>
  </si>
  <si>
    <t>Q2</t>
  </si>
  <si>
    <t>Q3</t>
  </si>
  <si>
    <t>Q4</t>
  </si>
  <si>
    <t>Budsjett ØHIL totalt</t>
  </si>
  <si>
    <t>Budsjett ØHIL (HS)</t>
  </si>
  <si>
    <t>Salgsinntekt avgiftsfri</t>
  </si>
  <si>
    <t>Sponsor/samarb.avtaler avgiftsfri</t>
  </si>
  <si>
    <t>Dugnadsinntekter</t>
  </si>
  <si>
    <t>Salg tøy, utstyr, effekter</t>
  </si>
  <si>
    <t>Salgsinntekt utenfor avg.området</t>
  </si>
  <si>
    <t>Treningsavgift</t>
  </si>
  <si>
    <t>Treningsavgift vintertrening fotball</t>
  </si>
  <si>
    <t>Treningsavgift ØHIL AKADEMIET</t>
  </si>
  <si>
    <t>Treningsavgift FOTBALLSKOLER</t>
  </si>
  <si>
    <t>Medlemskontingent</t>
  </si>
  <si>
    <t>Stevneinntekter</t>
  </si>
  <si>
    <t>Billettinntekter</t>
  </si>
  <si>
    <t>Kafeteria/kiosk salg</t>
  </si>
  <si>
    <t>Loddsalg</t>
  </si>
  <si>
    <t>Leieinntekt - bane</t>
  </si>
  <si>
    <t>Leie - klubbhus fast leie</t>
  </si>
  <si>
    <t>Andre tilskudd (mva-komp)</t>
  </si>
  <si>
    <t>Offentlig tilskudd</t>
  </si>
  <si>
    <t>Innbetalte fellesutgifter barnehage</t>
  </si>
  <si>
    <t>Annen driftsrelatert inntekt</t>
  </si>
  <si>
    <t>Kostnader relatert til sponsorinntekter</t>
  </si>
  <si>
    <t>Kostnader seriespill/lag/utøver</t>
  </si>
  <si>
    <t>Utgifter trenere,lagledere, oppmenn</t>
  </si>
  <si>
    <t>Utgifter deltakelse på cup/kurs/renn/kamper/reiser</t>
  </si>
  <si>
    <t>Ikke oppg.pliktig, lønn/km/utg. trenere, fotb.sk,a</t>
  </si>
  <si>
    <t>Dommerutgifter</t>
  </si>
  <si>
    <t>Innkjøp varer for videresalg</t>
  </si>
  <si>
    <t>Innkjøp varer Cafè</t>
  </si>
  <si>
    <t>Beholdningsendring</t>
  </si>
  <si>
    <t>Lønn til ansatte</t>
  </si>
  <si>
    <t>Timelønn</t>
  </si>
  <si>
    <t>Periodiserings lønn</t>
  </si>
  <si>
    <t>Feriepenger beregnet</t>
  </si>
  <si>
    <t>Arbeidsgiveravgift påløpte feriepenger</t>
  </si>
  <si>
    <t>fri telefon</t>
  </si>
  <si>
    <t>Innberetning OTP</t>
  </si>
  <si>
    <t>Motkonto naturalytelser etc</t>
  </si>
  <si>
    <t>Styrehonorar</t>
  </si>
  <si>
    <t>Arbeidsgiveravgift</t>
  </si>
  <si>
    <t>OTP</t>
  </si>
  <si>
    <t>Kurs trenere og ansatte</t>
  </si>
  <si>
    <t>Andre personalkostnader</t>
  </si>
  <si>
    <t>Renovasjon, vann, avløp mv.</t>
  </si>
  <si>
    <t>Lys og varme</t>
  </si>
  <si>
    <t>Leie datasystemer</t>
  </si>
  <si>
    <t>Maskiner og utstyr</t>
  </si>
  <si>
    <t>Idrettsmateriell/driftsmateriell</t>
  </si>
  <si>
    <t>Innkjøp drakter</t>
  </si>
  <si>
    <t>Reparasjon og vedlikehold bygninger</t>
  </si>
  <si>
    <t>Reparasjon og vedlikehold utstyr</t>
  </si>
  <si>
    <t>Driftsutgifter klubbhus</t>
  </si>
  <si>
    <t>Drift bane/anlegg</t>
  </si>
  <si>
    <t>Revisjonshonorar</t>
  </si>
  <si>
    <t>Regnskapshonorar</t>
  </si>
  <si>
    <t>Annen fremmed tjeneste</t>
  </si>
  <si>
    <t>Kontorrekvisita</t>
  </si>
  <si>
    <t>Dataprogrammer, etc</t>
  </si>
  <si>
    <t>Trykksaker</t>
  </si>
  <si>
    <t>Møte, kurs, oppdatering o l</t>
  </si>
  <si>
    <t>Telefon</t>
  </si>
  <si>
    <t>Mobil</t>
  </si>
  <si>
    <t>Internet</t>
  </si>
  <si>
    <t>Porto</t>
  </si>
  <si>
    <t>Bilgodtgjørelse, oppgavepliktig</t>
  </si>
  <si>
    <t>Reisekostnad, ikke oppgavepliktig</t>
  </si>
  <si>
    <t>Reklamekostnad</t>
  </si>
  <si>
    <t>Lotteriutgifter</t>
  </si>
  <si>
    <t>Gaver, ikke fradragsberettiget</t>
  </si>
  <si>
    <t>Forsikringspremie</t>
  </si>
  <si>
    <t>Annen støtte undergrupper</t>
  </si>
  <si>
    <t>Øreavrunding, MVA - oppgjør</t>
  </si>
  <si>
    <t>Bank og kortgebyrer</t>
  </si>
  <si>
    <t>Renter og gebyrer inkasso</t>
  </si>
  <si>
    <t>Andre kostnader</t>
  </si>
  <si>
    <t>Tap på fordringer</t>
  </si>
  <si>
    <t>Overføring til fra fond</t>
  </si>
  <si>
    <t>Avskrivning på bygninger og annen fast eiendom</t>
  </si>
  <si>
    <t>Avskrivning på transportmidler, mask. og invent.</t>
  </si>
  <si>
    <t>Annen rentekostnad</t>
  </si>
  <si>
    <t>pr Q1</t>
  </si>
  <si>
    <t>pr Q2</t>
  </si>
  <si>
    <t>pr Q3</t>
  </si>
  <si>
    <t>pr Q4</t>
  </si>
  <si>
    <t>ØHIL Totalt</t>
  </si>
  <si>
    <t>ØHIL (HS)</t>
  </si>
  <si>
    <t>Hopp</t>
  </si>
  <si>
    <t>Softball</t>
  </si>
  <si>
    <t>Alpint</t>
  </si>
  <si>
    <t>Bud Alpint</t>
  </si>
  <si>
    <t>Kortsvindel</t>
  </si>
  <si>
    <t>Lønn u/FP</t>
  </si>
  <si>
    <t>SUM DRIFTSKOSTNADER</t>
  </si>
  <si>
    <t>SUM DRIFTSINNTEKTER</t>
  </si>
  <si>
    <t>Provisjon Buypass</t>
  </si>
  <si>
    <t>Gebyrer Deltaker.no</t>
  </si>
  <si>
    <t>Vipps gebyrer</t>
  </si>
  <si>
    <t>Inntekter lagkonti</t>
  </si>
  <si>
    <t>Kostnader lagkonti</t>
  </si>
  <si>
    <t>Forsikring spillere</t>
  </si>
  <si>
    <t>Ombygging klubbhus</t>
  </si>
  <si>
    <t>Lønn u/10000</t>
  </si>
  <si>
    <t>Leie lokaler</t>
  </si>
  <si>
    <t>Gebyr Izettle</t>
  </si>
  <si>
    <t>Lagkasser</t>
  </si>
  <si>
    <t>Kantinekostnader</t>
  </si>
  <si>
    <t>Bane/hall/arenaleie</t>
  </si>
  <si>
    <t>Arrangementer/cuper/konkurranser</t>
  </si>
  <si>
    <t>Utgifter interne arrangementer</t>
  </si>
  <si>
    <t>Avsetning til idrettsfremmende tiltak</t>
  </si>
  <si>
    <t>Lønnstilskudd</t>
  </si>
  <si>
    <t>Renhold</t>
  </si>
  <si>
    <t/>
  </si>
  <si>
    <t>Izettle gebyrer</t>
  </si>
  <si>
    <t>Leie maskiner</t>
  </si>
  <si>
    <t>Honorarer for økonomisk og juridisk bistand</t>
  </si>
  <si>
    <t>Ombygging Klubbhus</t>
  </si>
  <si>
    <t>Refusjon AGA T-3 Korona</t>
  </si>
  <si>
    <t>Kantine</t>
  </si>
  <si>
    <t>Støtteordninger</t>
  </si>
  <si>
    <t>Topp Fotball</t>
  </si>
  <si>
    <t>Bud ToppFotball</t>
  </si>
  <si>
    <t>Gebyrer Vips</t>
  </si>
  <si>
    <t>Gebyr Spond</t>
  </si>
  <si>
    <t>Proffkontrakter</t>
  </si>
  <si>
    <t>Gebyrer Spond</t>
  </si>
  <si>
    <t>Utgifter lagkonti</t>
  </si>
  <si>
    <t>Treningsavgift idrettsskoler og prosjekter</t>
  </si>
  <si>
    <t>Utleie peronell</t>
  </si>
  <si>
    <t>Utleie personell</t>
  </si>
  <si>
    <t>Rapport pr Desember mot budsjett pr Q4</t>
  </si>
  <si>
    <t>Pr Desember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</si>
</sst>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;[Red]\-\ #,##0"/>
    <numFmt numFmtId="181" formatCode="#,##0.00;[Red]\-\ #,##0.00"/>
    <numFmt numFmtId="182" formatCode="dd/mm/yy;@"/>
    <numFmt numFmtId="183" formatCode="0.0\ %"/>
    <numFmt numFmtId="184" formatCode="[$-414]d\.\ mmmm\ yyyy"/>
    <numFmt numFmtId="185" formatCode="d/m/yyyy;@"/>
    <numFmt numFmtId="186" formatCode="#,##0;#,##0"/>
    <numFmt numFmtId="187" formatCode="d/m/yy;@"/>
    <numFmt numFmtId="188" formatCode="0.00;[Red]0.00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[$€-2]\ ###,000_);[Red]\([$€-2]\ ###,000\)"/>
    <numFmt numFmtId="193" formatCode="#,##0.00_ ;[Red]\-#,##0.00\ "/>
    <numFmt numFmtId="194" formatCode="0.00_ ;[Red]\-0.00\ "/>
    <numFmt numFmtId="195" formatCode="#,##0_ ;[Red]\-#,##0\ "/>
  </numFmts>
  <fonts count="34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b/>
      <i/>
      <sz val="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theme="0" tint="-0.149990007281303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179" fontId="0" fillId="0" borderId="0" applyFont="0" applyFill="0" applyBorder="0" applyAlignment="0" applyProtection="0"/>
    <xf numFmtId="0" fontId="15" fillId="17" borderId="3" applyNumberFormat="0" applyAlignment="0" applyProtection="0"/>
    <xf numFmtId="0" fontId="7" fillId="18" borderId="4" applyNumberFormat="0" applyFont="0" applyAlignment="0" applyProtection="0"/>
    <xf numFmtId="0" fontId="7" fillId="0" borderId="0">
      <alignment/>
      <protection/>
    </xf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7" fontId="0" fillId="0" borderId="0" applyFont="0" applyFill="0" applyBorder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6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16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16" borderId="12" xfId="44" applyFont="1" applyFill="1" applyBorder="1" applyAlignment="1">
      <alignment horizontal="center"/>
      <protection/>
    </xf>
    <xf numFmtId="0" fontId="25" fillId="16" borderId="13" xfId="44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16" borderId="10" xfId="0" applyFont="1" applyFill="1" applyBorder="1" applyAlignment="1">
      <alignment/>
    </xf>
    <xf numFmtId="180" fontId="26" fillId="4" borderId="13" xfId="0" applyNumberFormat="1" applyFont="1" applyFill="1" applyBorder="1" applyAlignment="1">
      <alignment/>
    </xf>
    <xf numFmtId="0" fontId="26" fillId="16" borderId="14" xfId="0" applyFont="1" applyFill="1" applyBorder="1" applyAlignment="1">
      <alignment/>
    </xf>
    <xf numFmtId="180" fontId="26" fillId="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5" fillId="16" borderId="15" xfId="44" applyFont="1" applyFill="1" applyBorder="1" applyAlignment="1">
      <alignment horizontal="center"/>
      <protection/>
    </xf>
    <xf numFmtId="180" fontId="2" fillId="4" borderId="12" xfId="0" applyNumberFormat="1" applyFont="1" applyFill="1" applyBorder="1" applyAlignment="1">
      <alignment/>
    </xf>
    <xf numFmtId="180" fontId="2" fillId="4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38" fontId="0" fillId="0" borderId="0" xfId="0" applyNumberFormat="1" applyAlignment="1">
      <alignment/>
    </xf>
    <xf numFmtId="0" fontId="25" fillId="16" borderId="11" xfId="44" applyFont="1" applyFill="1" applyBorder="1" applyAlignment="1">
      <alignment horizontal="center"/>
      <protection/>
    </xf>
    <xf numFmtId="0" fontId="3" fillId="16" borderId="11" xfId="0" applyFont="1" applyFill="1" applyBorder="1" applyAlignment="1">
      <alignment horizontal="center"/>
    </xf>
    <xf numFmtId="180" fontId="2" fillId="24" borderId="12" xfId="0" applyNumberFormat="1" applyFont="1" applyFill="1" applyBorder="1" applyAlignment="1">
      <alignment/>
    </xf>
    <xf numFmtId="180" fontId="2" fillId="25" borderId="12" xfId="0" applyNumberFormat="1" applyFont="1" applyFill="1" applyBorder="1" applyAlignment="1">
      <alignment/>
    </xf>
    <xf numFmtId="180" fontId="2" fillId="24" borderId="13" xfId="0" applyNumberFormat="1" applyFont="1" applyFill="1" applyBorder="1" applyAlignment="1">
      <alignment/>
    </xf>
    <xf numFmtId="180" fontId="2" fillId="25" borderId="13" xfId="0" applyNumberFormat="1" applyFont="1" applyFill="1" applyBorder="1" applyAlignment="1">
      <alignment/>
    </xf>
    <xf numFmtId="180" fontId="26" fillId="24" borderId="13" xfId="0" applyNumberFormat="1" applyFont="1" applyFill="1" applyBorder="1" applyAlignment="1">
      <alignment/>
    </xf>
    <xf numFmtId="180" fontId="26" fillId="25" borderId="13" xfId="0" applyNumberFormat="1" applyFont="1" applyFill="1" applyBorder="1" applyAlignment="1">
      <alignment/>
    </xf>
    <xf numFmtId="180" fontId="26" fillId="24" borderId="15" xfId="0" applyNumberFormat="1" applyFont="1" applyFill="1" applyBorder="1" applyAlignment="1">
      <alignment/>
    </xf>
    <xf numFmtId="180" fontId="26" fillId="25" borderId="15" xfId="0" applyNumberFormat="1" applyFont="1" applyFill="1" applyBorder="1" applyAlignment="1">
      <alignment/>
    </xf>
    <xf numFmtId="180" fontId="2" fillId="0" borderId="0" xfId="0" applyNumberFormat="1" applyFont="1" applyAlignment="1">
      <alignment/>
    </xf>
    <xf numFmtId="0" fontId="2" fillId="26" borderId="10" xfId="0" applyFont="1" applyFill="1" applyBorder="1" applyAlignment="1">
      <alignment/>
    </xf>
    <xf numFmtId="180" fontId="2" fillId="27" borderId="12" xfId="0" applyNumberFormat="1" applyFont="1" applyFill="1" applyBorder="1" applyAlignment="1">
      <alignment/>
    </xf>
    <xf numFmtId="180" fontId="2" fillId="27" borderId="13" xfId="0" applyNumberFormat="1" applyFont="1" applyFill="1" applyBorder="1" applyAlignment="1">
      <alignment/>
    </xf>
    <xf numFmtId="180" fontId="26" fillId="27" borderId="13" xfId="0" applyNumberFormat="1" applyFont="1" applyFill="1" applyBorder="1" applyAlignment="1">
      <alignment/>
    </xf>
    <xf numFmtId="180" fontId="26" fillId="27" borderId="15" xfId="0" applyNumberFormat="1" applyFont="1" applyFill="1" applyBorder="1" applyAlignment="1">
      <alignment/>
    </xf>
    <xf numFmtId="0" fontId="2" fillId="28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16" borderId="10" xfId="0" applyFont="1" applyFill="1" applyBorder="1" applyAlignment="1">
      <alignment/>
    </xf>
    <xf numFmtId="180" fontId="3" fillId="24" borderId="13" xfId="0" applyNumberFormat="1" applyFont="1" applyFill="1" applyBorder="1" applyAlignment="1">
      <alignment/>
    </xf>
    <xf numFmtId="180" fontId="3" fillId="25" borderId="13" xfId="0" applyNumberFormat="1" applyFont="1" applyFill="1" applyBorder="1" applyAlignment="1">
      <alignment/>
    </xf>
    <xf numFmtId="180" fontId="3" fillId="4" borderId="13" xfId="0" applyNumberFormat="1" applyFont="1" applyFill="1" applyBorder="1" applyAlignment="1">
      <alignment/>
    </xf>
    <xf numFmtId="0" fontId="31" fillId="0" borderId="0" xfId="0" applyFont="1" applyAlignment="1">
      <alignment/>
    </xf>
    <xf numFmtId="180" fontId="3" fillId="27" borderId="13" xfId="0" applyNumberFormat="1" applyFont="1" applyFill="1" applyBorder="1" applyAlignment="1">
      <alignment/>
    </xf>
    <xf numFmtId="3" fontId="33" fillId="0" borderId="0" xfId="0" applyNumberFormat="1" applyFont="1" applyAlignment="1">
      <alignment/>
    </xf>
    <xf numFmtId="0" fontId="25" fillId="29" borderId="12" xfId="44" applyFont="1" applyFill="1" applyBorder="1" applyAlignment="1">
      <alignment horizontal="center"/>
      <protection/>
    </xf>
    <xf numFmtId="0" fontId="25" fillId="29" borderId="13" xfId="44" applyFont="1" applyFill="1" applyBorder="1" applyAlignment="1">
      <alignment horizontal="center"/>
      <protection/>
    </xf>
    <xf numFmtId="180" fontId="2" fillId="29" borderId="12" xfId="0" applyNumberFormat="1" applyFont="1" applyFill="1" applyBorder="1" applyAlignment="1">
      <alignment/>
    </xf>
    <xf numFmtId="180" fontId="2" fillId="29" borderId="13" xfId="0" applyNumberFormat="1" applyFont="1" applyFill="1" applyBorder="1" applyAlignment="1">
      <alignment/>
    </xf>
    <xf numFmtId="180" fontId="26" fillId="29" borderId="13" xfId="0" applyNumberFormat="1" applyFont="1" applyFill="1" applyBorder="1" applyAlignment="1">
      <alignment/>
    </xf>
    <xf numFmtId="180" fontId="3" fillId="29" borderId="13" xfId="0" applyNumberFormat="1" applyFont="1" applyFill="1" applyBorder="1" applyAlignment="1">
      <alignment/>
    </xf>
    <xf numFmtId="180" fontId="26" fillId="29" borderId="15" xfId="0" applyNumberFormat="1" applyFont="1" applyFill="1" applyBorder="1" applyAlignment="1">
      <alignment/>
    </xf>
    <xf numFmtId="0" fontId="25" fillId="29" borderId="15" xfId="44" applyFont="1" applyFill="1" applyBorder="1" applyAlignment="1">
      <alignment horizontal="center"/>
      <protection/>
    </xf>
    <xf numFmtId="0" fontId="25" fillId="16" borderId="11" xfId="44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Totalt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A180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53" width="10.421875" style="2" customWidth="1"/>
    <col min="54" max="54" width="2.7109375" style="0" customWidth="1"/>
  </cols>
  <sheetData>
    <row r="1" spans="3:52" ht="15">
      <c r="C1" s="1" t="s">
        <v>49</v>
      </c>
      <c r="D1" s="1" t="s">
        <v>193</v>
      </c>
      <c r="F1" s="7"/>
      <c r="G1"/>
      <c r="I1" s="1"/>
      <c r="K1" s="7"/>
      <c r="L1"/>
      <c r="N1" s="1"/>
      <c r="P1" s="7"/>
      <c r="Q1"/>
      <c r="S1" s="1"/>
      <c r="U1" s="7"/>
      <c r="V1"/>
      <c r="X1" s="1"/>
      <c r="Z1" s="7"/>
      <c r="AA1"/>
      <c r="AC1" s="1"/>
      <c r="AE1" s="7"/>
      <c r="AF1"/>
      <c r="AH1" s="1"/>
      <c r="AJ1" s="7"/>
      <c r="AK1"/>
      <c r="AM1" s="1"/>
      <c r="AO1" s="7"/>
      <c r="AP1"/>
      <c r="AR1" s="1"/>
      <c r="AT1" s="7"/>
      <c r="AU1"/>
      <c r="AW1" s="1"/>
      <c r="AY1" s="7"/>
      <c r="AZ1"/>
    </row>
    <row r="2" spans="3:52" ht="15">
      <c r="C2" s="1"/>
      <c r="D2" s="1"/>
      <c r="G2" s="1"/>
      <c r="I2" s="1"/>
      <c r="L2" s="1"/>
      <c r="N2" s="1"/>
      <c r="Q2" s="1"/>
      <c r="S2" s="1"/>
      <c r="V2" s="1"/>
      <c r="X2" s="1"/>
      <c r="AA2" s="1"/>
      <c r="AC2" s="1"/>
      <c r="AF2" s="1"/>
      <c r="AH2" s="1"/>
      <c r="AK2" s="1"/>
      <c r="AM2" s="1"/>
      <c r="AP2" s="1"/>
      <c r="AR2" s="1"/>
      <c r="AU2" s="1"/>
      <c r="AW2" s="1"/>
      <c r="AZ2" s="1"/>
    </row>
    <row r="3" spans="3:52" ht="15">
      <c r="C3" s="1" t="s">
        <v>25</v>
      </c>
      <c r="D3" s="1"/>
      <c r="G3" s="1"/>
      <c r="I3" s="1"/>
      <c r="L3" s="1"/>
      <c r="N3" s="1"/>
      <c r="Q3" s="1"/>
      <c r="S3" s="1"/>
      <c r="V3" s="1"/>
      <c r="X3" s="1"/>
      <c r="AA3" s="1"/>
      <c r="AC3" s="1"/>
      <c r="AF3" s="1"/>
      <c r="AH3" s="1"/>
      <c r="AK3" s="1"/>
      <c r="AM3" s="1"/>
      <c r="AP3" s="1"/>
      <c r="AR3" s="1"/>
      <c r="AU3" s="1"/>
      <c r="AW3" s="1"/>
      <c r="AZ3" s="1"/>
    </row>
    <row r="4" spans="3:52" ht="15">
      <c r="C4" s="1"/>
      <c r="D4" s="1"/>
      <c r="G4" s="1"/>
      <c r="I4" s="1"/>
      <c r="L4" s="1"/>
      <c r="N4" s="1"/>
      <c r="Q4" s="1"/>
      <c r="S4" s="1"/>
      <c r="V4" s="1"/>
      <c r="X4" s="1"/>
      <c r="AA4" s="1"/>
      <c r="AC4" s="1"/>
      <c r="AF4" s="1"/>
      <c r="AH4" s="1"/>
      <c r="AK4" s="1"/>
      <c r="AM4" s="1"/>
      <c r="AP4" s="1"/>
      <c r="AR4" s="1"/>
      <c r="AU4" s="1"/>
      <c r="AW4" s="1"/>
      <c r="AZ4" s="1"/>
    </row>
    <row r="5" spans="3:53" ht="15">
      <c r="C5" s="1"/>
      <c r="D5" s="1"/>
      <c r="G5" s="1"/>
      <c r="I5" s="1">
        <v>119</v>
      </c>
      <c r="J5" s="1">
        <v>119</v>
      </c>
      <c r="K5" s="1">
        <v>119</v>
      </c>
      <c r="L5" s="1">
        <v>119</v>
      </c>
      <c r="M5" s="1">
        <v>119</v>
      </c>
      <c r="N5" s="1">
        <v>113</v>
      </c>
      <c r="O5" s="1">
        <v>113</v>
      </c>
      <c r="P5" s="1">
        <v>113</v>
      </c>
      <c r="Q5" s="1">
        <v>113</v>
      </c>
      <c r="R5" s="1">
        <v>113</v>
      </c>
      <c r="S5" s="1">
        <v>297</v>
      </c>
      <c r="T5" s="1">
        <v>297</v>
      </c>
      <c r="U5" s="1">
        <v>297</v>
      </c>
      <c r="V5" s="1">
        <v>297</v>
      </c>
      <c r="W5" s="1">
        <v>297</v>
      </c>
      <c r="X5" s="1">
        <v>114</v>
      </c>
      <c r="Y5" s="1">
        <v>114</v>
      </c>
      <c r="Z5" s="1">
        <v>114</v>
      </c>
      <c r="AA5" s="1">
        <v>114</v>
      </c>
      <c r="AB5" s="1">
        <v>114</v>
      </c>
      <c r="AC5" s="1">
        <v>115</v>
      </c>
      <c r="AD5" s="1">
        <v>115</v>
      </c>
      <c r="AE5" s="1">
        <v>115</v>
      </c>
      <c r="AF5" s="1">
        <v>115</v>
      </c>
      <c r="AG5" s="1">
        <v>115</v>
      </c>
      <c r="AH5" s="1">
        <v>116</v>
      </c>
      <c r="AI5" s="1">
        <v>116</v>
      </c>
      <c r="AJ5" s="1">
        <v>116</v>
      </c>
      <c r="AK5" s="1">
        <v>116</v>
      </c>
      <c r="AL5" s="1">
        <v>116</v>
      </c>
      <c r="AM5" s="1">
        <v>117</v>
      </c>
      <c r="AN5" s="1">
        <v>117</v>
      </c>
      <c r="AO5" s="1">
        <v>117</v>
      </c>
      <c r="AP5" s="1">
        <v>117</v>
      </c>
      <c r="AQ5" s="1">
        <v>117</v>
      </c>
      <c r="AR5" s="1">
        <v>118</v>
      </c>
      <c r="AS5" s="1">
        <v>118</v>
      </c>
      <c r="AT5" s="1">
        <v>118</v>
      </c>
      <c r="AU5" s="1">
        <v>118</v>
      </c>
      <c r="AV5" s="1">
        <v>118</v>
      </c>
      <c r="AW5" s="1">
        <v>261</v>
      </c>
      <c r="AX5" s="1">
        <v>261</v>
      </c>
      <c r="AY5" s="1">
        <v>261</v>
      </c>
      <c r="AZ5" s="1">
        <v>261</v>
      </c>
      <c r="BA5" s="1">
        <v>261</v>
      </c>
    </row>
    <row r="6" spans="1:53" ht="14.25">
      <c r="A6" s="4"/>
      <c r="B6" s="4"/>
      <c r="C6" s="4"/>
      <c r="D6" s="4"/>
      <c r="E6" s="60" t="s">
        <v>50</v>
      </c>
      <c r="F6" s="61"/>
      <c r="G6" s="61"/>
      <c r="H6" s="61"/>
      <c r="I6" s="4"/>
      <c r="J6" s="60" t="s">
        <v>51</v>
      </c>
      <c r="K6" s="61"/>
      <c r="L6" s="61"/>
      <c r="M6" s="61"/>
      <c r="N6" s="4"/>
      <c r="O6" s="60" t="s">
        <v>52</v>
      </c>
      <c r="P6" s="61"/>
      <c r="Q6" s="61"/>
      <c r="R6" s="61"/>
      <c r="S6" s="4"/>
      <c r="T6" s="60" t="s">
        <v>184</v>
      </c>
      <c r="U6" s="61"/>
      <c r="V6" s="61"/>
      <c r="W6" s="61"/>
      <c r="X6" s="4"/>
      <c r="Y6" s="60" t="s">
        <v>53</v>
      </c>
      <c r="Z6" s="61"/>
      <c r="AA6" s="61"/>
      <c r="AB6" s="61"/>
      <c r="AC6" s="4"/>
      <c r="AD6" s="60" t="s">
        <v>54</v>
      </c>
      <c r="AE6" s="61"/>
      <c r="AF6" s="61"/>
      <c r="AG6" s="61"/>
      <c r="AH6" s="4"/>
      <c r="AI6" s="60" t="s">
        <v>55</v>
      </c>
      <c r="AJ6" s="61"/>
      <c r="AK6" s="61"/>
      <c r="AL6" s="61"/>
      <c r="AM6" s="4"/>
      <c r="AN6" s="60" t="s">
        <v>56</v>
      </c>
      <c r="AO6" s="61"/>
      <c r="AP6" s="61"/>
      <c r="AQ6" s="61"/>
      <c r="AR6" s="4"/>
      <c r="AS6" s="60" t="s">
        <v>152</v>
      </c>
      <c r="AT6" s="61"/>
      <c r="AU6" s="61"/>
      <c r="AV6" s="61"/>
      <c r="AW6" s="4"/>
      <c r="AX6" s="60" t="s">
        <v>57</v>
      </c>
      <c r="AY6" s="61"/>
      <c r="AZ6" s="61"/>
      <c r="BA6" s="61"/>
    </row>
    <row r="7" spans="1:53" ht="14.25">
      <c r="A7" s="4"/>
      <c r="B7" s="9"/>
      <c r="C7" s="5" t="s">
        <v>0</v>
      </c>
      <c r="D7" s="26" t="s">
        <v>12</v>
      </c>
      <c r="E7" s="25" t="s">
        <v>143</v>
      </c>
      <c r="F7" s="25" t="s">
        <v>144</v>
      </c>
      <c r="G7" s="25" t="s">
        <v>145</v>
      </c>
      <c r="H7" s="25" t="s">
        <v>146</v>
      </c>
      <c r="I7" s="26" t="s">
        <v>12</v>
      </c>
      <c r="J7" s="25" t="s">
        <v>143</v>
      </c>
      <c r="K7" s="25" t="s">
        <v>144</v>
      </c>
      <c r="L7" s="25" t="s">
        <v>145</v>
      </c>
      <c r="M7" s="25" t="s">
        <v>146</v>
      </c>
      <c r="N7" s="26" t="s">
        <v>12</v>
      </c>
      <c r="O7" s="25" t="s">
        <v>143</v>
      </c>
      <c r="P7" s="25" t="s">
        <v>144</v>
      </c>
      <c r="Q7" s="25" t="s">
        <v>145</v>
      </c>
      <c r="R7" s="25" t="s">
        <v>146</v>
      </c>
      <c r="S7" s="26" t="s">
        <v>12</v>
      </c>
      <c r="T7" s="25" t="s">
        <v>143</v>
      </c>
      <c r="U7" s="25" t="s">
        <v>144</v>
      </c>
      <c r="V7" s="25" t="s">
        <v>145</v>
      </c>
      <c r="W7" s="25" t="s">
        <v>146</v>
      </c>
      <c r="X7" s="26" t="s">
        <v>12</v>
      </c>
      <c r="Y7" s="25" t="s">
        <v>143</v>
      </c>
      <c r="Z7" s="25" t="s">
        <v>144</v>
      </c>
      <c r="AA7" s="25" t="s">
        <v>145</v>
      </c>
      <c r="AB7" s="25" t="s">
        <v>146</v>
      </c>
      <c r="AC7" s="26" t="s">
        <v>12</v>
      </c>
      <c r="AD7" s="25" t="s">
        <v>143</v>
      </c>
      <c r="AE7" s="25" t="s">
        <v>144</v>
      </c>
      <c r="AF7" s="25" t="s">
        <v>145</v>
      </c>
      <c r="AG7" s="25" t="s">
        <v>146</v>
      </c>
      <c r="AH7" s="26" t="s">
        <v>12</v>
      </c>
      <c r="AI7" s="25" t="s">
        <v>143</v>
      </c>
      <c r="AJ7" s="25" t="s">
        <v>144</v>
      </c>
      <c r="AK7" s="25" t="s">
        <v>145</v>
      </c>
      <c r="AL7" s="25" t="s">
        <v>146</v>
      </c>
      <c r="AM7" s="26" t="s">
        <v>12</v>
      </c>
      <c r="AN7" s="25" t="s">
        <v>143</v>
      </c>
      <c r="AO7" s="25" t="s">
        <v>144</v>
      </c>
      <c r="AP7" s="25" t="s">
        <v>145</v>
      </c>
      <c r="AQ7" s="25" t="s">
        <v>146</v>
      </c>
      <c r="AR7" s="26" t="s">
        <v>12</v>
      </c>
      <c r="AS7" s="25" t="s">
        <v>143</v>
      </c>
      <c r="AT7" s="25" t="s">
        <v>144</v>
      </c>
      <c r="AU7" s="25" t="s">
        <v>145</v>
      </c>
      <c r="AV7" s="25" t="s">
        <v>146</v>
      </c>
      <c r="AW7" s="26" t="s">
        <v>12</v>
      </c>
      <c r="AX7" s="25" t="s">
        <v>143</v>
      </c>
      <c r="AY7" s="25" t="s">
        <v>144</v>
      </c>
      <c r="AZ7" s="25" t="s">
        <v>145</v>
      </c>
      <c r="BA7" s="25" t="s">
        <v>146</v>
      </c>
    </row>
    <row r="8" spans="1:53" ht="12">
      <c r="A8" s="2">
        <v>321</v>
      </c>
      <c r="B8" s="2">
        <v>321</v>
      </c>
      <c r="C8" s="3" t="s">
        <v>37</v>
      </c>
      <c r="D8" s="27">
        <v>8933606.99</v>
      </c>
      <c r="E8" s="27">
        <v>3101550</v>
      </c>
      <c r="F8" s="27">
        <v>5411550</v>
      </c>
      <c r="G8" s="27">
        <v>7526550</v>
      </c>
      <c r="H8" s="27">
        <v>9424150</v>
      </c>
      <c r="I8" s="28">
        <v>1495588.64</v>
      </c>
      <c r="J8" s="28">
        <v>1140000</v>
      </c>
      <c r="K8" s="28">
        <v>1300000</v>
      </c>
      <c r="L8" s="28">
        <v>1400000</v>
      </c>
      <c r="M8" s="28">
        <v>1650000</v>
      </c>
      <c r="N8" s="21">
        <v>5282190.61</v>
      </c>
      <c r="O8" s="21">
        <v>700000</v>
      </c>
      <c r="P8" s="21">
        <v>2700000</v>
      </c>
      <c r="Q8" s="21">
        <v>4700000</v>
      </c>
      <c r="R8" s="21">
        <v>5250000</v>
      </c>
      <c r="S8" s="21">
        <v>142060</v>
      </c>
      <c r="T8" s="21">
        <v>80000</v>
      </c>
      <c r="U8" s="21">
        <v>160000</v>
      </c>
      <c r="V8" s="21">
        <v>160000</v>
      </c>
      <c r="W8" s="21">
        <v>160000</v>
      </c>
      <c r="X8" s="28">
        <v>801051.11</v>
      </c>
      <c r="Y8" s="28">
        <v>504750</v>
      </c>
      <c r="Z8" s="28">
        <v>504750</v>
      </c>
      <c r="AA8" s="28">
        <v>504750</v>
      </c>
      <c r="AB8" s="28">
        <v>1167350</v>
      </c>
      <c r="AC8" s="21">
        <v>845759.32</v>
      </c>
      <c r="AD8" s="21">
        <v>427000</v>
      </c>
      <c r="AE8" s="21">
        <v>427000</v>
      </c>
      <c r="AF8" s="21">
        <v>427000</v>
      </c>
      <c r="AG8" s="21">
        <v>711000</v>
      </c>
      <c r="AH8" s="28">
        <v>0</v>
      </c>
      <c r="AI8" s="28">
        <v>4200</v>
      </c>
      <c r="AJ8" s="28">
        <v>4200</v>
      </c>
      <c r="AK8" s="28">
        <v>4200</v>
      </c>
      <c r="AL8" s="28">
        <v>4200</v>
      </c>
      <c r="AM8" s="21">
        <v>27014</v>
      </c>
      <c r="AN8" s="21">
        <v>0</v>
      </c>
      <c r="AO8" s="21">
        <v>24000</v>
      </c>
      <c r="AP8" s="21">
        <v>29000</v>
      </c>
      <c r="AQ8" s="21">
        <v>29000</v>
      </c>
      <c r="AR8" s="28">
        <v>17869</v>
      </c>
      <c r="AS8" s="28">
        <v>20000</v>
      </c>
      <c r="AT8" s="28">
        <v>20000</v>
      </c>
      <c r="AU8" s="28">
        <v>20000</v>
      </c>
      <c r="AV8" s="28">
        <v>20000</v>
      </c>
      <c r="AW8" s="21">
        <v>322074.31</v>
      </c>
      <c r="AX8" s="21">
        <v>225600</v>
      </c>
      <c r="AY8" s="21">
        <v>271600</v>
      </c>
      <c r="AZ8" s="21">
        <v>281600</v>
      </c>
      <c r="BA8" s="21">
        <v>432600</v>
      </c>
    </row>
    <row r="9" spans="1:53" ht="12">
      <c r="A9" s="2">
        <v>322</v>
      </c>
      <c r="B9" s="2">
        <v>322</v>
      </c>
      <c r="C9" s="3" t="s">
        <v>38</v>
      </c>
      <c r="D9" s="29">
        <v>1513909</v>
      </c>
      <c r="E9" s="29">
        <v>267500</v>
      </c>
      <c r="F9" s="29">
        <v>877500</v>
      </c>
      <c r="G9" s="29">
        <v>922500</v>
      </c>
      <c r="H9" s="29">
        <v>1020000</v>
      </c>
      <c r="I9" s="30">
        <v>128280</v>
      </c>
      <c r="J9" s="30">
        <v>20000</v>
      </c>
      <c r="K9" s="30">
        <v>200000</v>
      </c>
      <c r="L9" s="30">
        <v>220000</v>
      </c>
      <c r="M9" s="30">
        <v>240000</v>
      </c>
      <c r="N9" s="22">
        <v>215875</v>
      </c>
      <c r="O9" s="22">
        <v>0</v>
      </c>
      <c r="P9" s="22">
        <v>200000</v>
      </c>
      <c r="Q9" s="22">
        <v>200000</v>
      </c>
      <c r="R9" s="22">
        <v>200000</v>
      </c>
      <c r="S9" s="22">
        <v>903504</v>
      </c>
      <c r="T9" s="22">
        <v>170000</v>
      </c>
      <c r="U9" s="22">
        <v>390000</v>
      </c>
      <c r="V9" s="22">
        <v>390000</v>
      </c>
      <c r="W9" s="22">
        <v>390000</v>
      </c>
      <c r="X9" s="30">
        <v>38750</v>
      </c>
      <c r="Y9" s="30">
        <v>10000</v>
      </c>
      <c r="Z9" s="30">
        <v>20000</v>
      </c>
      <c r="AA9" s="30">
        <v>30000</v>
      </c>
      <c r="AB9" s="30">
        <v>40000</v>
      </c>
      <c r="AC9" s="22">
        <v>137500</v>
      </c>
      <c r="AD9" s="22">
        <v>30000</v>
      </c>
      <c r="AE9" s="22">
        <v>30000</v>
      </c>
      <c r="AF9" s="22">
        <v>30000</v>
      </c>
      <c r="AG9" s="22">
        <v>60000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22">
        <v>90000</v>
      </c>
      <c r="AX9" s="22">
        <v>37500</v>
      </c>
      <c r="AY9" s="22">
        <v>37500</v>
      </c>
      <c r="AZ9" s="22">
        <v>52500</v>
      </c>
      <c r="BA9" s="22">
        <v>90000</v>
      </c>
    </row>
    <row r="10" spans="1:53" ht="12">
      <c r="A10" s="2">
        <v>323</v>
      </c>
      <c r="B10" s="2">
        <v>323</v>
      </c>
      <c r="C10" s="3" t="s">
        <v>39</v>
      </c>
      <c r="D10" s="29">
        <v>5038428.26</v>
      </c>
      <c r="E10" s="29">
        <v>1173000</v>
      </c>
      <c r="F10" s="29">
        <v>3222900</v>
      </c>
      <c r="G10" s="29">
        <v>4651800</v>
      </c>
      <c r="H10" s="29">
        <v>5932800</v>
      </c>
      <c r="I10" s="30">
        <v>3635.39</v>
      </c>
      <c r="J10" s="30">
        <v>0</v>
      </c>
      <c r="K10" s="30">
        <v>0</v>
      </c>
      <c r="L10" s="30">
        <v>0</v>
      </c>
      <c r="M10" s="30">
        <v>50000</v>
      </c>
      <c r="N10" s="22">
        <v>4002823.21</v>
      </c>
      <c r="O10" s="22">
        <v>750000</v>
      </c>
      <c r="P10" s="22">
        <v>2550000</v>
      </c>
      <c r="Q10" s="22">
        <v>3830000</v>
      </c>
      <c r="R10" s="22">
        <v>4580000</v>
      </c>
      <c r="S10" s="22">
        <v>194834.91</v>
      </c>
      <c r="T10" s="22">
        <v>30000</v>
      </c>
      <c r="U10" s="22">
        <v>184500</v>
      </c>
      <c r="V10" s="22">
        <v>238000</v>
      </c>
      <c r="W10" s="22">
        <v>289000</v>
      </c>
      <c r="X10" s="30">
        <v>303270.88</v>
      </c>
      <c r="Y10" s="30">
        <v>95000</v>
      </c>
      <c r="Z10" s="30">
        <v>190000</v>
      </c>
      <c r="AA10" s="30">
        <v>285000</v>
      </c>
      <c r="AB10" s="30">
        <v>380000</v>
      </c>
      <c r="AC10" s="22">
        <v>386453.75</v>
      </c>
      <c r="AD10" s="22">
        <v>200000</v>
      </c>
      <c r="AE10" s="22">
        <v>200000</v>
      </c>
      <c r="AF10" s="22">
        <v>200000</v>
      </c>
      <c r="AG10" s="22">
        <v>310000</v>
      </c>
      <c r="AH10" s="30">
        <v>0</v>
      </c>
      <c r="AI10" s="30">
        <v>1000</v>
      </c>
      <c r="AJ10" s="30">
        <v>1000</v>
      </c>
      <c r="AK10" s="30">
        <v>1000</v>
      </c>
      <c r="AL10" s="30">
        <v>1000</v>
      </c>
      <c r="AM10" s="22">
        <v>0</v>
      </c>
      <c r="AN10" s="22">
        <v>0</v>
      </c>
      <c r="AO10" s="22">
        <v>400</v>
      </c>
      <c r="AP10" s="22">
        <v>800</v>
      </c>
      <c r="AQ10" s="22">
        <v>800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22">
        <v>147410.12</v>
      </c>
      <c r="AX10" s="22">
        <v>97000</v>
      </c>
      <c r="AY10" s="22">
        <v>97000</v>
      </c>
      <c r="AZ10" s="22">
        <v>97000</v>
      </c>
      <c r="BA10" s="22">
        <v>322000</v>
      </c>
    </row>
    <row r="11" spans="1:53" ht="12">
      <c r="A11" s="2">
        <v>324</v>
      </c>
      <c r="B11" s="2">
        <v>324</v>
      </c>
      <c r="C11" s="3" t="s">
        <v>40</v>
      </c>
      <c r="D11" s="29">
        <v>1799108.2299999997</v>
      </c>
      <c r="E11" s="29">
        <v>130250</v>
      </c>
      <c r="F11" s="29">
        <v>562500</v>
      </c>
      <c r="G11" s="29">
        <v>817750</v>
      </c>
      <c r="H11" s="29">
        <v>1123000</v>
      </c>
      <c r="I11" s="30">
        <v>1625488.71</v>
      </c>
      <c r="J11" s="30">
        <v>125000</v>
      </c>
      <c r="K11" s="30">
        <v>550000</v>
      </c>
      <c r="L11" s="30">
        <v>800000</v>
      </c>
      <c r="M11" s="30">
        <v>1100000</v>
      </c>
      <c r="N11" s="22">
        <v>36702.2</v>
      </c>
      <c r="O11" s="22">
        <v>0</v>
      </c>
      <c r="P11" s="22">
        <v>0</v>
      </c>
      <c r="Q11" s="22">
        <v>0</v>
      </c>
      <c r="R11" s="22">
        <v>0</v>
      </c>
      <c r="S11" s="22">
        <v>89291.14</v>
      </c>
      <c r="T11" s="22">
        <v>0</v>
      </c>
      <c r="U11" s="22">
        <v>0</v>
      </c>
      <c r="V11" s="22">
        <v>0</v>
      </c>
      <c r="W11" s="22">
        <v>0</v>
      </c>
      <c r="X11" s="30">
        <v>1558</v>
      </c>
      <c r="Y11" s="30">
        <v>0</v>
      </c>
      <c r="Z11" s="30">
        <v>0</v>
      </c>
      <c r="AA11" s="30">
        <v>0</v>
      </c>
      <c r="AB11" s="30">
        <v>0</v>
      </c>
      <c r="AC11" s="22">
        <v>42817.42</v>
      </c>
      <c r="AD11" s="22">
        <v>0</v>
      </c>
      <c r="AE11" s="22">
        <v>0</v>
      </c>
      <c r="AF11" s="22">
        <v>0</v>
      </c>
      <c r="AG11" s="22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22">
        <v>1997.76</v>
      </c>
      <c r="AN11" s="22">
        <v>5250</v>
      </c>
      <c r="AO11" s="22">
        <v>12500</v>
      </c>
      <c r="AP11" s="22">
        <v>17750</v>
      </c>
      <c r="AQ11" s="22">
        <v>23000</v>
      </c>
      <c r="AR11" s="30">
        <v>750</v>
      </c>
      <c r="AS11" s="30">
        <v>0</v>
      </c>
      <c r="AT11" s="30">
        <v>0</v>
      </c>
      <c r="AU11" s="30">
        <v>0</v>
      </c>
      <c r="AV11" s="30">
        <v>0</v>
      </c>
      <c r="AW11" s="22">
        <v>503</v>
      </c>
      <c r="AX11" s="22">
        <v>0</v>
      </c>
      <c r="AY11" s="22">
        <v>0</v>
      </c>
      <c r="AZ11" s="22">
        <v>0</v>
      </c>
      <c r="BA11" s="22">
        <v>0</v>
      </c>
    </row>
    <row r="12" spans="1:53" ht="12">
      <c r="A12" s="2">
        <v>325</v>
      </c>
      <c r="B12" s="2">
        <v>325</v>
      </c>
      <c r="C12" s="3" t="s">
        <v>41</v>
      </c>
      <c r="D12" s="29">
        <v>7850375.970000001</v>
      </c>
      <c r="E12" s="29">
        <v>606881</v>
      </c>
      <c r="F12" s="29">
        <v>2068131</v>
      </c>
      <c r="G12" s="29">
        <v>4841633</v>
      </c>
      <c r="H12" s="29">
        <v>7316383</v>
      </c>
      <c r="I12" s="30">
        <v>2589301.13</v>
      </c>
      <c r="J12" s="30">
        <v>250000</v>
      </c>
      <c r="K12" s="30">
        <v>700000</v>
      </c>
      <c r="L12" s="30">
        <v>1450000</v>
      </c>
      <c r="M12" s="30">
        <v>2400000</v>
      </c>
      <c r="N12" s="22">
        <v>1159348.24</v>
      </c>
      <c r="O12" s="22">
        <v>-600000</v>
      </c>
      <c r="P12" s="22">
        <v>-500000</v>
      </c>
      <c r="Q12" s="22">
        <v>150000</v>
      </c>
      <c r="R12" s="22">
        <v>850000</v>
      </c>
      <c r="S12" s="22">
        <v>1861042.99</v>
      </c>
      <c r="T12" s="22">
        <v>600000</v>
      </c>
      <c r="U12" s="22">
        <v>1100000</v>
      </c>
      <c r="V12" s="22">
        <v>2000000</v>
      </c>
      <c r="W12" s="22">
        <v>2375000</v>
      </c>
      <c r="X12" s="30">
        <v>482299.94</v>
      </c>
      <c r="Y12" s="30">
        <v>101250</v>
      </c>
      <c r="Z12" s="30">
        <v>202500</v>
      </c>
      <c r="AA12" s="30">
        <v>303750</v>
      </c>
      <c r="AB12" s="30">
        <v>405000</v>
      </c>
      <c r="AC12" s="22">
        <v>1481783.57</v>
      </c>
      <c r="AD12" s="22">
        <v>230000</v>
      </c>
      <c r="AE12" s="22">
        <v>520000</v>
      </c>
      <c r="AF12" s="22">
        <v>750000</v>
      </c>
      <c r="AG12" s="22">
        <v>1030000</v>
      </c>
      <c r="AH12" s="30">
        <v>15725</v>
      </c>
      <c r="AI12" s="30">
        <v>25631</v>
      </c>
      <c r="AJ12" s="30">
        <v>33631</v>
      </c>
      <c r="AK12" s="30">
        <v>41631</v>
      </c>
      <c r="AL12" s="30">
        <v>49631</v>
      </c>
      <c r="AM12" s="22">
        <v>53828</v>
      </c>
      <c r="AN12" s="22">
        <v>0</v>
      </c>
      <c r="AO12" s="22">
        <v>12000</v>
      </c>
      <c r="AP12" s="22">
        <v>20000</v>
      </c>
      <c r="AQ12" s="22">
        <v>20000</v>
      </c>
      <c r="AR12" s="30">
        <v>34782</v>
      </c>
      <c r="AS12" s="30">
        <v>0</v>
      </c>
      <c r="AT12" s="30">
        <v>0</v>
      </c>
      <c r="AU12" s="30">
        <v>21252</v>
      </c>
      <c r="AV12" s="30">
        <v>26752</v>
      </c>
      <c r="AW12" s="22">
        <v>172265.1</v>
      </c>
      <c r="AX12" s="22">
        <v>0</v>
      </c>
      <c r="AY12" s="22">
        <v>0</v>
      </c>
      <c r="AZ12" s="22">
        <v>105000</v>
      </c>
      <c r="BA12" s="22">
        <v>160000</v>
      </c>
    </row>
    <row r="13" spans="1:53" ht="12">
      <c r="A13" s="2">
        <v>326</v>
      </c>
      <c r="B13" s="2">
        <v>326</v>
      </c>
      <c r="C13" s="3" t="s">
        <v>1</v>
      </c>
      <c r="D13" s="29">
        <v>3502314.4299999997</v>
      </c>
      <c r="E13" s="29">
        <v>75500</v>
      </c>
      <c r="F13" s="29">
        <v>146500</v>
      </c>
      <c r="G13" s="29">
        <v>207000</v>
      </c>
      <c r="H13" s="29">
        <v>295000</v>
      </c>
      <c r="I13" s="30">
        <v>212000</v>
      </c>
      <c r="J13" s="30">
        <v>48000</v>
      </c>
      <c r="K13" s="30">
        <v>96000</v>
      </c>
      <c r="L13" s="30">
        <v>144000</v>
      </c>
      <c r="M13" s="30">
        <v>197000</v>
      </c>
      <c r="N13" s="22">
        <v>2091187.67</v>
      </c>
      <c r="O13" s="22">
        <v>0</v>
      </c>
      <c r="P13" s="22">
        <v>10000</v>
      </c>
      <c r="Q13" s="22">
        <v>10000</v>
      </c>
      <c r="R13" s="22">
        <v>10000</v>
      </c>
      <c r="S13" s="22">
        <v>319222</v>
      </c>
      <c r="T13" s="22">
        <v>0</v>
      </c>
      <c r="U13" s="22">
        <v>0</v>
      </c>
      <c r="V13" s="22">
        <v>0</v>
      </c>
      <c r="W13" s="22">
        <v>0</v>
      </c>
      <c r="X13" s="30">
        <v>646683.86</v>
      </c>
      <c r="Y13" s="30">
        <v>12500</v>
      </c>
      <c r="Z13" s="30">
        <v>25000</v>
      </c>
      <c r="AA13" s="30">
        <v>37500</v>
      </c>
      <c r="AB13" s="30">
        <v>50000</v>
      </c>
      <c r="AC13" s="22">
        <v>211100.9</v>
      </c>
      <c r="AD13" s="22">
        <v>15000</v>
      </c>
      <c r="AE13" s="22">
        <v>15000</v>
      </c>
      <c r="AF13" s="22">
        <v>15000</v>
      </c>
      <c r="AG13" s="22">
        <v>15000</v>
      </c>
      <c r="AH13" s="30">
        <v>0</v>
      </c>
      <c r="AI13" s="30">
        <v>0</v>
      </c>
      <c r="AJ13" s="30">
        <v>500</v>
      </c>
      <c r="AK13" s="30">
        <v>500</v>
      </c>
      <c r="AL13" s="30">
        <v>500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30">
        <v>10000</v>
      </c>
      <c r="AS13" s="30">
        <v>0</v>
      </c>
      <c r="AT13" s="30">
        <v>0</v>
      </c>
      <c r="AU13" s="30">
        <v>0</v>
      </c>
      <c r="AV13" s="30">
        <v>0</v>
      </c>
      <c r="AW13" s="22">
        <v>12120</v>
      </c>
      <c r="AX13" s="22">
        <v>0</v>
      </c>
      <c r="AY13" s="22">
        <v>0</v>
      </c>
      <c r="AZ13" s="22">
        <v>0</v>
      </c>
      <c r="BA13" s="22">
        <v>22500</v>
      </c>
    </row>
    <row r="14" spans="1:53" ht="12.75">
      <c r="A14" s="12"/>
      <c r="B14" s="13"/>
      <c r="C14" s="14" t="s">
        <v>156</v>
      </c>
      <c r="D14" s="31">
        <f aca="true" t="shared" si="0" ref="D14:M14">SUM(D8:D13)</f>
        <v>28637742.880000003</v>
      </c>
      <c r="E14" s="31">
        <f t="shared" si="0"/>
        <v>5354681</v>
      </c>
      <c r="F14" s="31">
        <f t="shared" si="0"/>
        <v>12289081</v>
      </c>
      <c r="G14" s="31">
        <f t="shared" si="0"/>
        <v>18967233</v>
      </c>
      <c r="H14" s="31">
        <f t="shared" si="0"/>
        <v>25111333</v>
      </c>
      <c r="I14" s="32">
        <f t="shared" si="0"/>
        <v>6054293.869999999</v>
      </c>
      <c r="J14" s="32">
        <f t="shared" si="0"/>
        <v>1583000</v>
      </c>
      <c r="K14" s="32">
        <f t="shared" si="0"/>
        <v>2846000</v>
      </c>
      <c r="L14" s="32">
        <f t="shared" si="0"/>
        <v>4014000</v>
      </c>
      <c r="M14" s="32">
        <f t="shared" si="0"/>
        <v>5637000</v>
      </c>
      <c r="N14" s="15">
        <f aca="true" t="shared" si="1" ref="N14:BA14">SUM(N8:N13)</f>
        <v>12788126.93</v>
      </c>
      <c r="O14" s="15">
        <f t="shared" si="1"/>
        <v>850000</v>
      </c>
      <c r="P14" s="15">
        <f t="shared" si="1"/>
        <v>4960000</v>
      </c>
      <c r="Q14" s="15">
        <f t="shared" si="1"/>
        <v>8890000</v>
      </c>
      <c r="R14" s="15">
        <f t="shared" si="1"/>
        <v>10890000</v>
      </c>
      <c r="S14" s="15">
        <f>SUM(S8:S13)</f>
        <v>3509955.04</v>
      </c>
      <c r="T14" s="15">
        <f>SUM(T8:T13)</f>
        <v>880000</v>
      </c>
      <c r="U14" s="15">
        <f>SUM(U8:U13)</f>
        <v>1834500</v>
      </c>
      <c r="V14" s="15">
        <f>SUM(V8:V13)</f>
        <v>2788000</v>
      </c>
      <c r="W14" s="15">
        <f>SUM(W8:W13)</f>
        <v>3214000</v>
      </c>
      <c r="X14" s="32">
        <f t="shared" si="1"/>
        <v>2273613.79</v>
      </c>
      <c r="Y14" s="32">
        <f t="shared" si="1"/>
        <v>723500</v>
      </c>
      <c r="Z14" s="32">
        <f t="shared" si="1"/>
        <v>942250</v>
      </c>
      <c r="AA14" s="32">
        <f t="shared" si="1"/>
        <v>1161000</v>
      </c>
      <c r="AB14" s="32">
        <f t="shared" si="1"/>
        <v>2042350</v>
      </c>
      <c r="AC14" s="15">
        <f t="shared" si="1"/>
        <v>3105414.9599999995</v>
      </c>
      <c r="AD14" s="15">
        <f t="shared" si="1"/>
        <v>902000</v>
      </c>
      <c r="AE14" s="15">
        <f t="shared" si="1"/>
        <v>1192000</v>
      </c>
      <c r="AF14" s="15">
        <f t="shared" si="1"/>
        <v>1422000</v>
      </c>
      <c r="AG14" s="15">
        <f t="shared" si="1"/>
        <v>2126000</v>
      </c>
      <c r="AH14" s="32">
        <f t="shared" si="1"/>
        <v>15725</v>
      </c>
      <c r="AI14" s="32">
        <f t="shared" si="1"/>
        <v>30831</v>
      </c>
      <c r="AJ14" s="32">
        <f t="shared" si="1"/>
        <v>39331</v>
      </c>
      <c r="AK14" s="32">
        <f t="shared" si="1"/>
        <v>47331</v>
      </c>
      <c r="AL14" s="32">
        <f t="shared" si="1"/>
        <v>55331</v>
      </c>
      <c r="AM14" s="15">
        <f t="shared" si="1"/>
        <v>82839.76</v>
      </c>
      <c r="AN14" s="15">
        <f t="shared" si="1"/>
        <v>5250</v>
      </c>
      <c r="AO14" s="15">
        <f t="shared" si="1"/>
        <v>48900</v>
      </c>
      <c r="AP14" s="15">
        <f t="shared" si="1"/>
        <v>67550</v>
      </c>
      <c r="AQ14" s="15">
        <f t="shared" si="1"/>
        <v>72800</v>
      </c>
      <c r="AR14" s="32">
        <f t="shared" si="1"/>
        <v>63401</v>
      </c>
      <c r="AS14" s="32">
        <f t="shared" si="1"/>
        <v>20000</v>
      </c>
      <c r="AT14" s="32">
        <f t="shared" si="1"/>
        <v>20000</v>
      </c>
      <c r="AU14" s="32">
        <f t="shared" si="1"/>
        <v>41252</v>
      </c>
      <c r="AV14" s="32">
        <f t="shared" si="1"/>
        <v>46752</v>
      </c>
      <c r="AW14" s="15">
        <f t="shared" si="1"/>
        <v>744372.5299999999</v>
      </c>
      <c r="AX14" s="15">
        <f t="shared" si="1"/>
        <v>360100</v>
      </c>
      <c r="AY14" s="15">
        <f t="shared" si="1"/>
        <v>406100</v>
      </c>
      <c r="AZ14" s="15">
        <f t="shared" si="1"/>
        <v>536100</v>
      </c>
      <c r="BA14" s="15">
        <f t="shared" si="1"/>
        <v>1027100</v>
      </c>
    </row>
    <row r="15" spans="2:53" ht="12.75">
      <c r="B15" s="6"/>
      <c r="C15" s="3"/>
      <c r="D15" s="29"/>
      <c r="E15" s="29"/>
      <c r="F15" s="29"/>
      <c r="G15" s="29"/>
      <c r="H15" s="29"/>
      <c r="I15" s="30"/>
      <c r="J15" s="30"/>
      <c r="K15" s="30"/>
      <c r="L15" s="30"/>
      <c r="M15" s="32"/>
      <c r="N15" s="22"/>
      <c r="O15" s="22"/>
      <c r="P15" s="22"/>
      <c r="Q15" s="22"/>
      <c r="R15" s="15"/>
      <c r="S15" s="22"/>
      <c r="T15" s="22"/>
      <c r="U15" s="22"/>
      <c r="V15" s="22"/>
      <c r="W15" s="15"/>
      <c r="X15" s="30"/>
      <c r="Y15" s="30"/>
      <c r="Z15" s="30"/>
      <c r="AA15" s="30"/>
      <c r="AB15" s="32"/>
      <c r="AC15" s="22"/>
      <c r="AD15" s="22"/>
      <c r="AE15" s="22"/>
      <c r="AF15" s="22"/>
      <c r="AG15" s="15"/>
      <c r="AH15" s="30"/>
      <c r="AI15" s="30"/>
      <c r="AJ15" s="30"/>
      <c r="AK15" s="30"/>
      <c r="AL15" s="32"/>
      <c r="AM15" s="22"/>
      <c r="AN15" s="22"/>
      <c r="AO15" s="22"/>
      <c r="AP15" s="22"/>
      <c r="AQ15" s="15"/>
      <c r="AR15" s="30"/>
      <c r="AS15" s="30"/>
      <c r="AT15" s="30"/>
      <c r="AU15" s="30"/>
      <c r="AV15" s="32"/>
      <c r="AW15" s="22"/>
      <c r="AX15" s="22"/>
      <c r="AY15" s="22"/>
      <c r="AZ15" s="22"/>
      <c r="BA15" s="15"/>
    </row>
    <row r="16" spans="1:53" ht="12">
      <c r="A16" s="2">
        <v>400</v>
      </c>
      <c r="B16" s="2">
        <v>400</v>
      </c>
      <c r="C16" s="3" t="s">
        <v>42</v>
      </c>
      <c r="D16" s="29">
        <v>7450056.319999999</v>
      </c>
      <c r="E16" s="29">
        <v>1387050</v>
      </c>
      <c r="F16" s="29">
        <v>2462850</v>
      </c>
      <c r="G16" s="29">
        <v>3348650</v>
      </c>
      <c r="H16" s="29">
        <v>4469950</v>
      </c>
      <c r="I16" s="30">
        <v>117521.5</v>
      </c>
      <c r="J16" s="30">
        <v>5000</v>
      </c>
      <c r="K16" s="30">
        <v>10000</v>
      </c>
      <c r="L16" s="30">
        <v>20000</v>
      </c>
      <c r="M16" s="30">
        <v>30000</v>
      </c>
      <c r="N16" s="22">
        <v>3800057.79</v>
      </c>
      <c r="O16" s="22">
        <v>380000</v>
      </c>
      <c r="P16" s="22">
        <v>850000</v>
      </c>
      <c r="Q16" s="22">
        <v>1210000</v>
      </c>
      <c r="R16" s="22">
        <v>1600000</v>
      </c>
      <c r="S16" s="22">
        <v>1103599.43</v>
      </c>
      <c r="T16" s="22">
        <v>518750</v>
      </c>
      <c r="U16" s="22">
        <v>778750</v>
      </c>
      <c r="V16" s="22">
        <v>1033750</v>
      </c>
      <c r="W16" s="22">
        <v>1203750</v>
      </c>
      <c r="X16" s="30">
        <v>1452165.39</v>
      </c>
      <c r="Y16" s="30">
        <v>210300</v>
      </c>
      <c r="Z16" s="30">
        <v>420600</v>
      </c>
      <c r="AA16" s="30">
        <v>630900</v>
      </c>
      <c r="AB16" s="30">
        <v>841200</v>
      </c>
      <c r="AC16" s="22">
        <v>746424.43</v>
      </c>
      <c r="AD16" s="22">
        <v>180000</v>
      </c>
      <c r="AE16" s="22">
        <v>250000</v>
      </c>
      <c r="AF16" s="22">
        <v>260000</v>
      </c>
      <c r="AG16" s="22">
        <v>355000</v>
      </c>
      <c r="AH16" s="30">
        <v>800</v>
      </c>
      <c r="AI16" s="30">
        <v>13000</v>
      </c>
      <c r="AJ16" s="30">
        <v>23000</v>
      </c>
      <c r="AK16" s="30">
        <v>33000</v>
      </c>
      <c r="AL16" s="30">
        <v>43000</v>
      </c>
      <c r="AM16" s="22">
        <v>46785.43</v>
      </c>
      <c r="AN16" s="22">
        <v>0</v>
      </c>
      <c r="AO16" s="22">
        <v>12500</v>
      </c>
      <c r="AP16" s="22">
        <v>25000</v>
      </c>
      <c r="AQ16" s="22">
        <v>25000</v>
      </c>
      <c r="AR16" s="30">
        <v>3257</v>
      </c>
      <c r="AS16" s="30">
        <v>10000</v>
      </c>
      <c r="AT16" s="30">
        <v>32000</v>
      </c>
      <c r="AU16" s="30">
        <v>32000</v>
      </c>
      <c r="AV16" s="30">
        <v>32000</v>
      </c>
      <c r="AW16" s="22">
        <v>179445.35</v>
      </c>
      <c r="AX16" s="22">
        <v>70000</v>
      </c>
      <c r="AY16" s="22">
        <v>86000</v>
      </c>
      <c r="AZ16" s="22">
        <v>104000</v>
      </c>
      <c r="BA16" s="22">
        <v>340000</v>
      </c>
    </row>
    <row r="17" spans="1:53" ht="12">
      <c r="A17" s="2">
        <v>410</v>
      </c>
      <c r="B17" s="2">
        <v>410</v>
      </c>
      <c r="C17" s="3" t="s">
        <v>43</v>
      </c>
      <c r="D17" s="29">
        <v>1062253.0100000002</v>
      </c>
      <c r="E17" s="29">
        <v>290300</v>
      </c>
      <c r="F17" s="29">
        <v>524800</v>
      </c>
      <c r="G17" s="29">
        <v>767300</v>
      </c>
      <c r="H17" s="29">
        <v>959800</v>
      </c>
      <c r="I17" s="30">
        <v>9696.6</v>
      </c>
      <c r="J17" s="30">
        <v>800</v>
      </c>
      <c r="K17" s="30">
        <v>800</v>
      </c>
      <c r="L17" s="30">
        <v>800</v>
      </c>
      <c r="M17" s="30">
        <v>800</v>
      </c>
      <c r="N17" s="22">
        <v>561452.21</v>
      </c>
      <c r="O17" s="22">
        <v>50000</v>
      </c>
      <c r="P17" s="22">
        <v>225000</v>
      </c>
      <c r="Q17" s="22">
        <v>430000</v>
      </c>
      <c r="R17" s="22">
        <v>530000</v>
      </c>
      <c r="S17" s="22">
        <v>11194.12</v>
      </c>
      <c r="T17" s="22">
        <v>0</v>
      </c>
      <c r="U17" s="22">
        <v>0</v>
      </c>
      <c r="V17" s="22">
        <v>0</v>
      </c>
      <c r="W17" s="22">
        <v>0</v>
      </c>
      <c r="X17" s="30">
        <v>37362.68</v>
      </c>
      <c r="Y17" s="30">
        <v>17500</v>
      </c>
      <c r="Z17" s="30">
        <v>35000</v>
      </c>
      <c r="AA17" s="30">
        <v>52500</v>
      </c>
      <c r="AB17" s="30">
        <v>70000</v>
      </c>
      <c r="AC17" s="22">
        <v>313188.15</v>
      </c>
      <c r="AD17" s="22">
        <v>95000</v>
      </c>
      <c r="AE17" s="22">
        <v>135000</v>
      </c>
      <c r="AF17" s="22">
        <v>155000</v>
      </c>
      <c r="AG17" s="22">
        <v>230000</v>
      </c>
      <c r="AH17" s="30">
        <v>0</v>
      </c>
      <c r="AI17" s="30">
        <v>5000</v>
      </c>
      <c r="AJ17" s="30">
        <v>5000</v>
      </c>
      <c r="AK17" s="30">
        <v>5000</v>
      </c>
      <c r="AL17" s="30">
        <v>5000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30">
        <v>2814.8</v>
      </c>
      <c r="AS17" s="30">
        <v>0</v>
      </c>
      <c r="AT17" s="30">
        <v>2000</v>
      </c>
      <c r="AU17" s="30">
        <v>2000</v>
      </c>
      <c r="AV17" s="30">
        <v>2000</v>
      </c>
      <c r="AW17" s="22">
        <v>126544.45</v>
      </c>
      <c r="AX17" s="22">
        <v>122000</v>
      </c>
      <c r="AY17" s="22">
        <v>122000</v>
      </c>
      <c r="AZ17" s="22">
        <v>122000</v>
      </c>
      <c r="BA17" s="22">
        <v>122000</v>
      </c>
    </row>
    <row r="18" spans="1:53" ht="12">
      <c r="A18" s="2">
        <v>420</v>
      </c>
      <c r="B18" s="2">
        <v>420</v>
      </c>
      <c r="C18" s="3" t="s">
        <v>44</v>
      </c>
      <c r="D18" s="29">
        <v>1560169.9</v>
      </c>
      <c r="E18" s="29">
        <v>176000</v>
      </c>
      <c r="F18" s="29">
        <v>581000</v>
      </c>
      <c r="G18" s="29">
        <v>681000</v>
      </c>
      <c r="H18" s="29">
        <v>936000</v>
      </c>
      <c r="I18" s="30">
        <v>1335050.9</v>
      </c>
      <c r="J18" s="30">
        <v>155000</v>
      </c>
      <c r="K18" s="30">
        <v>560000</v>
      </c>
      <c r="L18" s="30">
        <v>660000</v>
      </c>
      <c r="M18" s="30">
        <v>915000</v>
      </c>
      <c r="N18" s="22">
        <v>79402</v>
      </c>
      <c r="O18" s="22">
        <v>0</v>
      </c>
      <c r="P18" s="22">
        <v>0</v>
      </c>
      <c r="Q18" s="22">
        <v>0</v>
      </c>
      <c r="R18" s="22">
        <v>0</v>
      </c>
      <c r="S18" s="22">
        <v>88557.5</v>
      </c>
      <c r="T18" s="22">
        <v>0</v>
      </c>
      <c r="U18" s="22">
        <v>0</v>
      </c>
      <c r="V18" s="22">
        <v>0</v>
      </c>
      <c r="W18" s="22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22">
        <v>32435.75</v>
      </c>
      <c r="AD18" s="22">
        <v>0</v>
      </c>
      <c r="AE18" s="22">
        <v>0</v>
      </c>
      <c r="AF18" s="22">
        <v>0</v>
      </c>
      <c r="AG18" s="22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22">
        <v>21798.75</v>
      </c>
      <c r="AN18" s="22">
        <v>21000</v>
      </c>
      <c r="AO18" s="22">
        <v>21000</v>
      </c>
      <c r="AP18" s="22">
        <v>21000</v>
      </c>
      <c r="AQ18" s="22">
        <v>21000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22">
        <v>2925</v>
      </c>
      <c r="AX18" s="22">
        <v>0</v>
      </c>
      <c r="AY18" s="22">
        <v>0</v>
      </c>
      <c r="AZ18" s="22">
        <v>0</v>
      </c>
      <c r="BA18" s="22">
        <v>0</v>
      </c>
    </row>
    <row r="19" spans="1:53" ht="12">
      <c r="A19" s="2">
        <v>500</v>
      </c>
      <c r="B19" s="2">
        <v>500</v>
      </c>
      <c r="C19" s="3" t="s">
        <v>45</v>
      </c>
      <c r="D19" s="29">
        <v>12669736.639999999</v>
      </c>
      <c r="E19" s="29">
        <v>2983781.25</v>
      </c>
      <c r="F19" s="29">
        <v>6100962.5</v>
      </c>
      <c r="G19" s="29">
        <v>9609043.75</v>
      </c>
      <c r="H19" s="29">
        <v>12851700</v>
      </c>
      <c r="I19" s="30">
        <v>2663092.93</v>
      </c>
      <c r="J19" s="30">
        <v>718500</v>
      </c>
      <c r="K19" s="30">
        <v>1437000</v>
      </c>
      <c r="L19" s="30">
        <v>2155500</v>
      </c>
      <c r="M19" s="30">
        <v>2874000</v>
      </c>
      <c r="N19" s="22">
        <v>5659006.27</v>
      </c>
      <c r="O19" s="22">
        <v>1191000</v>
      </c>
      <c r="P19" s="22">
        <v>2687000</v>
      </c>
      <c r="Q19" s="22">
        <v>4539000</v>
      </c>
      <c r="R19" s="22">
        <v>6000000</v>
      </c>
      <c r="S19" s="22">
        <v>2211260.31</v>
      </c>
      <c r="T19" s="22">
        <v>415000</v>
      </c>
      <c r="U19" s="22">
        <v>880000</v>
      </c>
      <c r="V19" s="22">
        <v>1505000</v>
      </c>
      <c r="W19" s="22">
        <v>2032215</v>
      </c>
      <c r="X19" s="30">
        <v>869313.7</v>
      </c>
      <c r="Y19" s="30">
        <v>250381.25</v>
      </c>
      <c r="Z19" s="30">
        <v>500762.5</v>
      </c>
      <c r="AA19" s="30">
        <v>751143.75</v>
      </c>
      <c r="AB19" s="30">
        <v>1001525</v>
      </c>
      <c r="AC19" s="22">
        <v>771502.26</v>
      </c>
      <c r="AD19" s="22">
        <v>195000</v>
      </c>
      <c r="AE19" s="22">
        <v>225000</v>
      </c>
      <c r="AF19" s="22">
        <v>235000</v>
      </c>
      <c r="AG19" s="22">
        <v>380000</v>
      </c>
      <c r="AH19" s="30">
        <v>4200</v>
      </c>
      <c r="AI19" s="30">
        <v>6500</v>
      </c>
      <c r="AJ19" s="30">
        <v>11000</v>
      </c>
      <c r="AK19" s="30">
        <v>0</v>
      </c>
      <c r="AL19" s="30">
        <v>16000</v>
      </c>
      <c r="AM19" s="22">
        <v>11398.17</v>
      </c>
      <c r="AN19" s="22">
        <v>0</v>
      </c>
      <c r="AO19" s="22">
        <v>4000</v>
      </c>
      <c r="AP19" s="22">
        <v>8000</v>
      </c>
      <c r="AQ19" s="22">
        <v>8000</v>
      </c>
      <c r="AR19" s="30">
        <v>20918</v>
      </c>
      <c r="AS19" s="30">
        <v>7000</v>
      </c>
      <c r="AT19" s="30">
        <v>7000</v>
      </c>
      <c r="AU19" s="30">
        <v>7000</v>
      </c>
      <c r="AV19" s="30">
        <v>10000</v>
      </c>
      <c r="AW19" s="22">
        <v>459045</v>
      </c>
      <c r="AX19" s="22">
        <v>200400</v>
      </c>
      <c r="AY19" s="22">
        <v>349200</v>
      </c>
      <c r="AZ19" s="22">
        <v>408400</v>
      </c>
      <c r="BA19" s="22">
        <v>529960</v>
      </c>
    </row>
    <row r="20" spans="1:53" ht="12">
      <c r="A20" s="2">
        <v>610</v>
      </c>
      <c r="B20" s="2">
        <v>610</v>
      </c>
      <c r="C20" s="3" t="s">
        <v>4</v>
      </c>
      <c r="D20" s="29">
        <v>5248230.62</v>
      </c>
      <c r="E20" s="29">
        <v>1750550</v>
      </c>
      <c r="F20" s="29">
        <v>2610600</v>
      </c>
      <c r="G20" s="29">
        <v>3473150</v>
      </c>
      <c r="H20" s="29">
        <v>5113700</v>
      </c>
      <c r="I20" s="30">
        <v>1593065.88</v>
      </c>
      <c r="J20" s="30">
        <v>447200</v>
      </c>
      <c r="K20" s="30">
        <v>828900</v>
      </c>
      <c r="L20" s="30">
        <v>1181100</v>
      </c>
      <c r="M20" s="30">
        <v>1482800</v>
      </c>
      <c r="N20" s="22">
        <v>2137901.22</v>
      </c>
      <c r="O20" s="22">
        <v>683000</v>
      </c>
      <c r="P20" s="22">
        <v>1112000</v>
      </c>
      <c r="Q20" s="22">
        <v>1571000</v>
      </c>
      <c r="R20" s="22">
        <v>2250000</v>
      </c>
      <c r="S20" s="22">
        <v>54612.33</v>
      </c>
      <c r="T20" s="22">
        <v>15000</v>
      </c>
      <c r="U20" s="22">
        <v>30000</v>
      </c>
      <c r="V20" s="22">
        <v>45000</v>
      </c>
      <c r="W20" s="22">
        <v>60000</v>
      </c>
      <c r="X20" s="30">
        <v>167114.67</v>
      </c>
      <c r="Y20" s="30">
        <v>24250</v>
      </c>
      <c r="Z20" s="30">
        <v>48500</v>
      </c>
      <c r="AA20" s="30">
        <v>72750</v>
      </c>
      <c r="AB20" s="30">
        <v>97000</v>
      </c>
      <c r="AC20" s="22">
        <v>1263977.4</v>
      </c>
      <c r="AD20" s="22">
        <v>576500</v>
      </c>
      <c r="AE20" s="22">
        <v>576500</v>
      </c>
      <c r="AF20" s="22">
        <v>576500</v>
      </c>
      <c r="AG20" s="22">
        <v>1170500</v>
      </c>
      <c r="AH20" s="30">
        <v>3</v>
      </c>
      <c r="AI20" s="30">
        <v>0</v>
      </c>
      <c r="AJ20" s="30">
        <v>0</v>
      </c>
      <c r="AK20" s="30">
        <v>0</v>
      </c>
      <c r="AL20" s="30">
        <v>0</v>
      </c>
      <c r="AM20" s="22">
        <v>17231.54</v>
      </c>
      <c r="AN20" s="22">
        <v>0</v>
      </c>
      <c r="AO20" s="22">
        <v>9300</v>
      </c>
      <c r="AP20" s="22">
        <v>18600</v>
      </c>
      <c r="AQ20" s="22">
        <v>18800</v>
      </c>
      <c r="AR20" s="30">
        <v>349</v>
      </c>
      <c r="AS20" s="30">
        <v>0</v>
      </c>
      <c r="AT20" s="30">
        <v>0</v>
      </c>
      <c r="AU20" s="30">
        <v>0</v>
      </c>
      <c r="AV20" s="30">
        <v>0</v>
      </c>
      <c r="AW20" s="22">
        <v>13975.58</v>
      </c>
      <c r="AX20" s="22">
        <v>4600</v>
      </c>
      <c r="AY20" s="22">
        <v>5400</v>
      </c>
      <c r="AZ20" s="22">
        <v>8200</v>
      </c>
      <c r="BA20" s="22">
        <v>34600</v>
      </c>
    </row>
    <row r="21" spans="1:53" ht="12.75">
      <c r="A21" s="12"/>
      <c r="B21" s="13"/>
      <c r="C21" s="14" t="s">
        <v>155</v>
      </c>
      <c r="D21" s="31">
        <f>SUM(D16:D20)</f>
        <v>27990446.49</v>
      </c>
      <c r="E21" s="31">
        <f aca="true" t="shared" si="2" ref="E21:BA21">SUM(E16:E20)</f>
        <v>6587681.25</v>
      </c>
      <c r="F21" s="31">
        <f t="shared" si="2"/>
        <v>12280212.5</v>
      </c>
      <c r="G21" s="31">
        <f t="shared" si="2"/>
        <v>17879143.75</v>
      </c>
      <c r="H21" s="31">
        <f t="shared" si="2"/>
        <v>24331150</v>
      </c>
      <c r="I21" s="32">
        <f t="shared" si="2"/>
        <v>5718427.8100000005</v>
      </c>
      <c r="J21" s="32">
        <f t="shared" si="2"/>
        <v>1326500</v>
      </c>
      <c r="K21" s="32">
        <f t="shared" si="2"/>
        <v>2836700</v>
      </c>
      <c r="L21" s="32">
        <f t="shared" si="2"/>
        <v>4017400</v>
      </c>
      <c r="M21" s="32">
        <f t="shared" si="2"/>
        <v>5302600</v>
      </c>
      <c r="N21" s="15">
        <f t="shared" si="2"/>
        <v>12237819.49</v>
      </c>
      <c r="O21" s="15">
        <f t="shared" si="2"/>
        <v>2304000</v>
      </c>
      <c r="P21" s="15">
        <f t="shared" si="2"/>
        <v>4874000</v>
      </c>
      <c r="Q21" s="15">
        <f t="shared" si="2"/>
        <v>7750000</v>
      </c>
      <c r="R21" s="15">
        <f t="shared" si="2"/>
        <v>10380000</v>
      </c>
      <c r="S21" s="15">
        <f>SUM(S16:S20)</f>
        <v>3469223.6900000004</v>
      </c>
      <c r="T21" s="15">
        <f>SUM(T16:T20)</f>
        <v>948750</v>
      </c>
      <c r="U21" s="15">
        <f>SUM(U16:U20)</f>
        <v>1688750</v>
      </c>
      <c r="V21" s="15">
        <f>SUM(V16:V20)</f>
        <v>2583750</v>
      </c>
      <c r="W21" s="15">
        <f>SUM(W16:W20)</f>
        <v>3295965</v>
      </c>
      <c r="X21" s="32">
        <f t="shared" si="2"/>
        <v>2525956.4399999995</v>
      </c>
      <c r="Y21" s="32">
        <f t="shared" si="2"/>
        <v>502431.25</v>
      </c>
      <c r="Z21" s="32">
        <f t="shared" si="2"/>
        <v>1004862.5</v>
      </c>
      <c r="AA21" s="32">
        <f t="shared" si="2"/>
        <v>1507293.75</v>
      </c>
      <c r="AB21" s="32">
        <f t="shared" si="2"/>
        <v>2009725</v>
      </c>
      <c r="AC21" s="15">
        <f t="shared" si="2"/>
        <v>3127527.99</v>
      </c>
      <c r="AD21" s="15">
        <f t="shared" si="2"/>
        <v>1046500</v>
      </c>
      <c r="AE21" s="15">
        <f t="shared" si="2"/>
        <v>1186500</v>
      </c>
      <c r="AF21" s="15">
        <f t="shared" si="2"/>
        <v>1226500</v>
      </c>
      <c r="AG21" s="15">
        <f t="shared" si="2"/>
        <v>2135500</v>
      </c>
      <c r="AH21" s="32">
        <f t="shared" si="2"/>
        <v>5003</v>
      </c>
      <c r="AI21" s="32">
        <f t="shared" si="2"/>
        <v>24500</v>
      </c>
      <c r="AJ21" s="32">
        <f t="shared" si="2"/>
        <v>39000</v>
      </c>
      <c r="AK21" s="32">
        <f t="shared" si="2"/>
        <v>38000</v>
      </c>
      <c r="AL21" s="32">
        <f t="shared" si="2"/>
        <v>64000</v>
      </c>
      <c r="AM21" s="15">
        <f t="shared" si="2"/>
        <v>97213.88999999998</v>
      </c>
      <c r="AN21" s="15">
        <f t="shared" si="2"/>
        <v>21000</v>
      </c>
      <c r="AO21" s="15">
        <f t="shared" si="2"/>
        <v>46800</v>
      </c>
      <c r="AP21" s="15">
        <f t="shared" si="2"/>
        <v>72600</v>
      </c>
      <c r="AQ21" s="15">
        <f t="shared" si="2"/>
        <v>72800</v>
      </c>
      <c r="AR21" s="32">
        <f t="shared" si="2"/>
        <v>27338.8</v>
      </c>
      <c r="AS21" s="32">
        <f t="shared" si="2"/>
        <v>17000</v>
      </c>
      <c r="AT21" s="32">
        <f t="shared" si="2"/>
        <v>41000</v>
      </c>
      <c r="AU21" s="32">
        <f t="shared" si="2"/>
        <v>41000</v>
      </c>
      <c r="AV21" s="32">
        <f t="shared" si="2"/>
        <v>44000</v>
      </c>
      <c r="AW21" s="15">
        <f t="shared" si="2"/>
        <v>781935.38</v>
      </c>
      <c r="AX21" s="15">
        <f t="shared" si="2"/>
        <v>397000</v>
      </c>
      <c r="AY21" s="15">
        <f t="shared" si="2"/>
        <v>562600</v>
      </c>
      <c r="AZ21" s="15">
        <f t="shared" si="2"/>
        <v>642600</v>
      </c>
      <c r="BA21" s="15">
        <f t="shared" si="2"/>
        <v>1026560</v>
      </c>
    </row>
    <row r="22" spans="3:53" ht="12">
      <c r="C22" s="3"/>
      <c r="D22" s="29"/>
      <c r="E22" s="29"/>
      <c r="F22" s="29"/>
      <c r="G22" s="29"/>
      <c r="H22" s="29"/>
      <c r="I22" s="30"/>
      <c r="J22" s="30"/>
      <c r="K22" s="30"/>
      <c r="L22" s="30"/>
      <c r="M22" s="3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0"/>
      <c r="Y22" s="30"/>
      <c r="Z22" s="30"/>
      <c r="AA22" s="30"/>
      <c r="AB22" s="30"/>
      <c r="AC22" s="22"/>
      <c r="AD22" s="22"/>
      <c r="AE22" s="22"/>
      <c r="AF22" s="22"/>
      <c r="AG22" s="22"/>
      <c r="AH22" s="30"/>
      <c r="AI22" s="30"/>
      <c r="AJ22" s="30"/>
      <c r="AK22" s="30"/>
      <c r="AL22" s="30"/>
      <c r="AM22" s="22"/>
      <c r="AN22" s="22"/>
      <c r="AO22" s="22"/>
      <c r="AP22" s="22"/>
      <c r="AQ22" s="22"/>
      <c r="AR22" s="30"/>
      <c r="AS22" s="30"/>
      <c r="AT22" s="30"/>
      <c r="AU22" s="30"/>
      <c r="AV22" s="30"/>
      <c r="AW22" s="22"/>
      <c r="AX22" s="22"/>
      <c r="AY22" s="22"/>
      <c r="AZ22" s="22"/>
      <c r="BA22" s="22"/>
    </row>
    <row r="23" spans="1:53" s="49" customFormat="1" ht="12.75">
      <c r="A23" s="4">
        <v>600</v>
      </c>
      <c r="B23" s="4">
        <v>600</v>
      </c>
      <c r="C23" s="45" t="s">
        <v>3</v>
      </c>
      <c r="D23" s="46">
        <v>888603.08</v>
      </c>
      <c r="E23" s="46">
        <v>195036</v>
      </c>
      <c r="F23" s="46">
        <v>378387</v>
      </c>
      <c r="G23" s="46">
        <v>561739</v>
      </c>
      <c r="H23" s="46">
        <v>745090</v>
      </c>
      <c r="I23" s="47">
        <v>296351.49</v>
      </c>
      <c r="J23" s="47">
        <v>79536</v>
      </c>
      <c r="K23" s="47">
        <v>147387</v>
      </c>
      <c r="L23" s="47">
        <v>215239</v>
      </c>
      <c r="M23" s="47">
        <v>283090</v>
      </c>
      <c r="N23" s="48">
        <v>432369</v>
      </c>
      <c r="O23" s="48">
        <v>108000</v>
      </c>
      <c r="P23" s="48">
        <v>216000</v>
      </c>
      <c r="Q23" s="48">
        <v>324000</v>
      </c>
      <c r="R23" s="48">
        <v>432000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8">
        <v>150397.59</v>
      </c>
      <c r="AD23" s="48">
        <v>7500</v>
      </c>
      <c r="AE23" s="48">
        <v>15000</v>
      </c>
      <c r="AF23" s="48">
        <v>22500</v>
      </c>
      <c r="AG23" s="48">
        <v>30000</v>
      </c>
      <c r="AH23" s="47">
        <v>9485</v>
      </c>
      <c r="AI23" s="47">
        <v>0</v>
      </c>
      <c r="AJ23" s="47">
        <v>0</v>
      </c>
      <c r="AK23" s="47">
        <v>0</v>
      </c>
      <c r="AL23" s="47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</row>
    <row r="24" spans="2:53" ht="12">
      <c r="B24" s="6"/>
      <c r="C24" s="3"/>
      <c r="D24" s="29"/>
      <c r="E24" s="29"/>
      <c r="F24" s="29"/>
      <c r="G24" s="29"/>
      <c r="H24" s="29"/>
      <c r="I24" s="30"/>
      <c r="J24" s="30"/>
      <c r="K24" s="30"/>
      <c r="L24" s="30"/>
      <c r="M24" s="3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30"/>
      <c r="Y24" s="30"/>
      <c r="Z24" s="30"/>
      <c r="AA24" s="30"/>
      <c r="AB24" s="30"/>
      <c r="AC24" s="22"/>
      <c r="AD24" s="22"/>
      <c r="AE24" s="22"/>
      <c r="AF24" s="22"/>
      <c r="AG24" s="22"/>
      <c r="AH24" s="30"/>
      <c r="AI24" s="30"/>
      <c r="AJ24" s="30"/>
      <c r="AK24" s="30"/>
      <c r="AL24" s="30"/>
      <c r="AM24" s="22"/>
      <c r="AN24" s="22"/>
      <c r="AO24" s="22"/>
      <c r="AP24" s="22"/>
      <c r="AQ24" s="22"/>
      <c r="AR24" s="30"/>
      <c r="AS24" s="30"/>
      <c r="AT24" s="30"/>
      <c r="AU24" s="30"/>
      <c r="AV24" s="30"/>
      <c r="AW24" s="22"/>
      <c r="AX24" s="22"/>
      <c r="AY24" s="22"/>
      <c r="AZ24" s="22"/>
      <c r="BA24" s="22"/>
    </row>
    <row r="25" spans="1:53" ht="12.75">
      <c r="A25" s="12"/>
      <c r="B25" s="13"/>
      <c r="C25" s="14" t="s">
        <v>5</v>
      </c>
      <c r="D25" s="31">
        <f>D14-D21-D23</f>
        <v>-241306.68999999564</v>
      </c>
      <c r="E25" s="31">
        <f aca="true" t="shared" si="3" ref="E25:BA25">E14-E21-E23</f>
        <v>-1428036.25</v>
      </c>
      <c r="F25" s="31">
        <f t="shared" si="3"/>
        <v>-369518.5</v>
      </c>
      <c r="G25" s="31">
        <f t="shared" si="3"/>
        <v>526350.25</v>
      </c>
      <c r="H25" s="31">
        <f t="shared" si="3"/>
        <v>35093</v>
      </c>
      <c r="I25" s="32">
        <f t="shared" si="3"/>
        <v>39514.56999999867</v>
      </c>
      <c r="J25" s="32">
        <f t="shared" si="3"/>
        <v>176964</v>
      </c>
      <c r="K25" s="32">
        <f t="shared" si="3"/>
        <v>-138087</v>
      </c>
      <c r="L25" s="32">
        <f t="shared" si="3"/>
        <v>-218639</v>
      </c>
      <c r="M25" s="32">
        <f t="shared" si="3"/>
        <v>51310</v>
      </c>
      <c r="N25" s="15">
        <f t="shared" si="3"/>
        <v>117938.43999999948</v>
      </c>
      <c r="O25" s="15">
        <f t="shared" si="3"/>
        <v>-1562000</v>
      </c>
      <c r="P25" s="15">
        <f t="shared" si="3"/>
        <v>-130000</v>
      </c>
      <c r="Q25" s="15">
        <f t="shared" si="3"/>
        <v>816000</v>
      </c>
      <c r="R25" s="15">
        <f t="shared" si="3"/>
        <v>78000</v>
      </c>
      <c r="S25" s="15">
        <f>S14-S21-S23</f>
        <v>40731.34999999963</v>
      </c>
      <c r="T25" s="15">
        <f>T14-T21-T23</f>
        <v>-68750</v>
      </c>
      <c r="U25" s="15">
        <f>U14-U21-U23</f>
        <v>145750</v>
      </c>
      <c r="V25" s="15">
        <f>V14-V21-V23</f>
        <v>204250</v>
      </c>
      <c r="W25" s="15">
        <f>W14-W21-W23</f>
        <v>-81965</v>
      </c>
      <c r="X25" s="32">
        <f t="shared" si="3"/>
        <v>-252342.64999999944</v>
      </c>
      <c r="Y25" s="32">
        <f t="shared" si="3"/>
        <v>221068.75</v>
      </c>
      <c r="Z25" s="32">
        <f t="shared" si="3"/>
        <v>-62612.5</v>
      </c>
      <c r="AA25" s="32">
        <f t="shared" si="3"/>
        <v>-346293.75</v>
      </c>
      <c r="AB25" s="32">
        <f t="shared" si="3"/>
        <v>32625</v>
      </c>
      <c r="AC25" s="15">
        <f t="shared" si="3"/>
        <v>-172510.62000000072</v>
      </c>
      <c r="AD25" s="15">
        <f t="shared" si="3"/>
        <v>-152000</v>
      </c>
      <c r="AE25" s="15">
        <f t="shared" si="3"/>
        <v>-9500</v>
      </c>
      <c r="AF25" s="15">
        <f t="shared" si="3"/>
        <v>173000</v>
      </c>
      <c r="AG25" s="15">
        <f t="shared" si="3"/>
        <v>-39500</v>
      </c>
      <c r="AH25" s="32">
        <f t="shared" si="3"/>
        <v>1237</v>
      </c>
      <c r="AI25" s="32">
        <f t="shared" si="3"/>
        <v>6331</v>
      </c>
      <c r="AJ25" s="32">
        <f t="shared" si="3"/>
        <v>331</v>
      </c>
      <c r="AK25" s="32">
        <f t="shared" si="3"/>
        <v>9331</v>
      </c>
      <c r="AL25" s="32">
        <f t="shared" si="3"/>
        <v>-8669</v>
      </c>
      <c r="AM25" s="15">
        <f t="shared" si="3"/>
        <v>-14374.12999999999</v>
      </c>
      <c r="AN25" s="15">
        <f t="shared" si="3"/>
        <v>-15750</v>
      </c>
      <c r="AO25" s="15">
        <f t="shared" si="3"/>
        <v>2100</v>
      </c>
      <c r="AP25" s="15">
        <f t="shared" si="3"/>
        <v>-5050</v>
      </c>
      <c r="AQ25" s="15">
        <f t="shared" si="3"/>
        <v>0</v>
      </c>
      <c r="AR25" s="32">
        <f t="shared" si="3"/>
        <v>36062.2</v>
      </c>
      <c r="AS25" s="32">
        <f t="shared" si="3"/>
        <v>3000</v>
      </c>
      <c r="AT25" s="32">
        <f t="shared" si="3"/>
        <v>-21000</v>
      </c>
      <c r="AU25" s="32">
        <f t="shared" si="3"/>
        <v>252</v>
      </c>
      <c r="AV25" s="32">
        <f t="shared" si="3"/>
        <v>2752</v>
      </c>
      <c r="AW25" s="15">
        <f t="shared" si="3"/>
        <v>-37562.85000000009</v>
      </c>
      <c r="AX25" s="15">
        <f t="shared" si="3"/>
        <v>-36900</v>
      </c>
      <c r="AY25" s="15">
        <f t="shared" si="3"/>
        <v>-156500</v>
      </c>
      <c r="AZ25" s="15">
        <f t="shared" si="3"/>
        <v>-106500</v>
      </c>
      <c r="BA25" s="15">
        <f t="shared" si="3"/>
        <v>540</v>
      </c>
    </row>
    <row r="26" spans="2:53" ht="12">
      <c r="B26" s="6"/>
      <c r="C26" s="3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30"/>
      <c r="Y26" s="30"/>
      <c r="Z26" s="30"/>
      <c r="AA26" s="30"/>
      <c r="AB26" s="30"/>
      <c r="AC26" s="22"/>
      <c r="AD26" s="22"/>
      <c r="AE26" s="22"/>
      <c r="AF26" s="22"/>
      <c r="AG26" s="22"/>
      <c r="AH26" s="30"/>
      <c r="AI26" s="30"/>
      <c r="AJ26" s="30"/>
      <c r="AK26" s="30"/>
      <c r="AL26" s="30"/>
      <c r="AM26" s="22"/>
      <c r="AN26" s="22"/>
      <c r="AO26" s="22"/>
      <c r="AP26" s="22"/>
      <c r="AQ26" s="22"/>
      <c r="AR26" s="30"/>
      <c r="AS26" s="30"/>
      <c r="AT26" s="30"/>
      <c r="AU26" s="30"/>
      <c r="AV26" s="30"/>
      <c r="AW26" s="22"/>
      <c r="AX26" s="22"/>
      <c r="AY26" s="22"/>
      <c r="AZ26" s="22"/>
      <c r="BA26" s="22"/>
    </row>
    <row r="27" spans="1:53" ht="12">
      <c r="A27" s="2">
        <v>805</v>
      </c>
      <c r="B27" s="6">
        <v>805</v>
      </c>
      <c r="C27" s="3" t="s">
        <v>11</v>
      </c>
      <c r="D27" s="29">
        <v>-13090.77</v>
      </c>
      <c r="E27" s="29">
        <v>0</v>
      </c>
      <c r="F27" s="29">
        <v>0</v>
      </c>
      <c r="G27" s="29">
        <v>0</v>
      </c>
      <c r="H27" s="29">
        <v>0</v>
      </c>
      <c r="I27" s="30">
        <v>-12139.43</v>
      </c>
      <c r="J27" s="30">
        <v>0</v>
      </c>
      <c r="K27" s="30">
        <v>0</v>
      </c>
      <c r="L27" s="30">
        <v>0</v>
      </c>
      <c r="M27" s="30">
        <v>0</v>
      </c>
      <c r="N27" s="22">
        <v>-951.34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</row>
    <row r="28" spans="1:53" ht="12">
      <c r="A28" s="2">
        <v>815</v>
      </c>
      <c r="B28" s="6">
        <v>815</v>
      </c>
      <c r="C28" s="3" t="s">
        <v>10</v>
      </c>
      <c r="D28" s="29">
        <v>117.15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2">
        <v>106.15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30">
        <v>11</v>
      </c>
      <c r="Y28" s="30">
        <v>0</v>
      </c>
      <c r="Z28" s="30">
        <v>0</v>
      </c>
      <c r="AA28" s="30">
        <v>0</v>
      </c>
      <c r="AB28" s="30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</row>
    <row r="29" spans="2:53" ht="12">
      <c r="B29" s="6"/>
      <c r="C29" s="3"/>
      <c r="D29" s="29"/>
      <c r="E29" s="29"/>
      <c r="F29" s="29"/>
      <c r="G29" s="29"/>
      <c r="H29" s="29"/>
      <c r="I29" s="30"/>
      <c r="J29" s="30"/>
      <c r="K29" s="30"/>
      <c r="L29" s="30"/>
      <c r="M29" s="30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30"/>
      <c r="Y29" s="30"/>
      <c r="Z29" s="30"/>
      <c r="AA29" s="30"/>
      <c r="AB29" s="30"/>
      <c r="AC29" s="22"/>
      <c r="AD29" s="22"/>
      <c r="AE29" s="22"/>
      <c r="AF29" s="22"/>
      <c r="AG29" s="22"/>
      <c r="AH29" s="30"/>
      <c r="AI29" s="30"/>
      <c r="AJ29" s="30"/>
      <c r="AK29" s="30"/>
      <c r="AL29" s="30"/>
      <c r="AM29" s="22"/>
      <c r="AN29" s="22"/>
      <c r="AO29" s="22"/>
      <c r="AP29" s="22"/>
      <c r="AQ29" s="22"/>
      <c r="AR29" s="30"/>
      <c r="AS29" s="30"/>
      <c r="AT29" s="30"/>
      <c r="AU29" s="30"/>
      <c r="AV29" s="30"/>
      <c r="AW29" s="22"/>
      <c r="AX29" s="22"/>
      <c r="AY29" s="22"/>
      <c r="AZ29" s="22"/>
      <c r="BA29" s="22"/>
    </row>
    <row r="30" spans="1:53" ht="12.75">
      <c r="A30" s="12"/>
      <c r="B30" s="13"/>
      <c r="C30" s="16" t="s">
        <v>14</v>
      </c>
      <c r="D30" s="33">
        <f aca="true" t="shared" si="4" ref="D30:M30">D25+D27*-1-D28</f>
        <v>-228333.06999999564</v>
      </c>
      <c r="E30" s="33">
        <f t="shared" si="4"/>
        <v>-1428036.25</v>
      </c>
      <c r="F30" s="33">
        <f>F25+F27*-1-F28</f>
        <v>-369518.5</v>
      </c>
      <c r="G30" s="33">
        <f>G25+G27*-1-G28</f>
        <v>526350.25</v>
      </c>
      <c r="H30" s="33">
        <f>H25+H27*-1-H28</f>
        <v>35093</v>
      </c>
      <c r="I30" s="34">
        <f t="shared" si="4"/>
        <v>51653.99999999867</v>
      </c>
      <c r="J30" s="34">
        <f t="shared" si="4"/>
        <v>176964</v>
      </c>
      <c r="K30" s="34">
        <f t="shared" si="4"/>
        <v>-138087</v>
      </c>
      <c r="L30" s="34">
        <f t="shared" si="4"/>
        <v>-218639</v>
      </c>
      <c r="M30" s="34">
        <f t="shared" si="4"/>
        <v>51310</v>
      </c>
      <c r="N30" s="17">
        <f aca="true" t="shared" si="5" ref="N30:BA30">N25+N27*-1-N28</f>
        <v>118783.62999999948</v>
      </c>
      <c r="O30" s="17">
        <f t="shared" si="5"/>
        <v>-1562000</v>
      </c>
      <c r="P30" s="17">
        <f t="shared" si="5"/>
        <v>-130000</v>
      </c>
      <c r="Q30" s="17">
        <f t="shared" si="5"/>
        <v>816000</v>
      </c>
      <c r="R30" s="17">
        <f t="shared" si="5"/>
        <v>78000</v>
      </c>
      <c r="S30" s="17">
        <f>S25+S27*-1-S28</f>
        <v>40731.34999999963</v>
      </c>
      <c r="T30" s="17">
        <f>T25+T27*-1-T28</f>
        <v>-68750</v>
      </c>
      <c r="U30" s="17">
        <f>U25+U27*-1-U28</f>
        <v>145750</v>
      </c>
      <c r="V30" s="17">
        <f>V25+V27*-1-V28</f>
        <v>204250</v>
      </c>
      <c r="W30" s="17">
        <f>W25+W27*-1-W28</f>
        <v>-81965</v>
      </c>
      <c r="X30" s="34">
        <f t="shared" si="5"/>
        <v>-252353.64999999944</v>
      </c>
      <c r="Y30" s="34">
        <f t="shared" si="5"/>
        <v>221068.75</v>
      </c>
      <c r="Z30" s="34">
        <f t="shared" si="5"/>
        <v>-62612.5</v>
      </c>
      <c r="AA30" s="34">
        <f t="shared" si="5"/>
        <v>-346293.75</v>
      </c>
      <c r="AB30" s="34">
        <f t="shared" si="5"/>
        <v>32625</v>
      </c>
      <c r="AC30" s="17">
        <f t="shared" si="5"/>
        <v>-172510.62000000072</v>
      </c>
      <c r="AD30" s="17">
        <f t="shared" si="5"/>
        <v>-152000</v>
      </c>
      <c r="AE30" s="17">
        <f t="shared" si="5"/>
        <v>-9500</v>
      </c>
      <c r="AF30" s="17">
        <f t="shared" si="5"/>
        <v>173000</v>
      </c>
      <c r="AG30" s="17">
        <f t="shared" si="5"/>
        <v>-39500</v>
      </c>
      <c r="AH30" s="34">
        <f t="shared" si="5"/>
        <v>1237</v>
      </c>
      <c r="AI30" s="34">
        <f t="shared" si="5"/>
        <v>6331</v>
      </c>
      <c r="AJ30" s="34">
        <f t="shared" si="5"/>
        <v>331</v>
      </c>
      <c r="AK30" s="34">
        <f t="shared" si="5"/>
        <v>9331</v>
      </c>
      <c r="AL30" s="34">
        <f t="shared" si="5"/>
        <v>-8669</v>
      </c>
      <c r="AM30" s="17">
        <f t="shared" si="5"/>
        <v>-14374.12999999999</v>
      </c>
      <c r="AN30" s="17">
        <f t="shared" si="5"/>
        <v>-15750</v>
      </c>
      <c r="AO30" s="17">
        <f t="shared" si="5"/>
        <v>2100</v>
      </c>
      <c r="AP30" s="17">
        <f t="shared" si="5"/>
        <v>-5050</v>
      </c>
      <c r="AQ30" s="17">
        <f t="shared" si="5"/>
        <v>0</v>
      </c>
      <c r="AR30" s="34">
        <f t="shared" si="5"/>
        <v>36062.2</v>
      </c>
      <c r="AS30" s="34">
        <f t="shared" si="5"/>
        <v>3000</v>
      </c>
      <c r="AT30" s="34">
        <f t="shared" si="5"/>
        <v>-21000</v>
      </c>
      <c r="AU30" s="34">
        <f t="shared" si="5"/>
        <v>252</v>
      </c>
      <c r="AV30" s="34">
        <f t="shared" si="5"/>
        <v>2752</v>
      </c>
      <c r="AW30" s="17">
        <f t="shared" si="5"/>
        <v>-37562.85000000009</v>
      </c>
      <c r="AX30" s="17">
        <f t="shared" si="5"/>
        <v>-36900</v>
      </c>
      <c r="AY30" s="17">
        <f t="shared" si="5"/>
        <v>-156500</v>
      </c>
      <c r="AZ30" s="17">
        <f t="shared" si="5"/>
        <v>-106500</v>
      </c>
      <c r="BA30" s="17">
        <f t="shared" si="5"/>
        <v>540</v>
      </c>
    </row>
    <row r="31" spans="5:53" ht="12">
      <c r="E31" s="35"/>
      <c r="F31" s="35"/>
      <c r="G31" s="35"/>
      <c r="H31" s="35"/>
      <c r="J31" s="35"/>
      <c r="K31" s="35"/>
      <c r="L31" s="35"/>
      <c r="M31" s="35"/>
      <c r="O31" s="35"/>
      <c r="P31" s="35"/>
      <c r="Q31" s="35"/>
      <c r="R31" s="35"/>
      <c r="T31" s="35"/>
      <c r="U31" s="35"/>
      <c r="V31" s="35"/>
      <c r="W31" s="35"/>
      <c r="Y31" s="35"/>
      <c r="Z31" s="35"/>
      <c r="AA31" s="35"/>
      <c r="AB31" s="35"/>
      <c r="AD31" s="35"/>
      <c r="AE31" s="35"/>
      <c r="AF31" s="35"/>
      <c r="AG31" s="35"/>
      <c r="AI31" s="35"/>
      <c r="AJ31" s="35"/>
      <c r="AK31" s="35"/>
      <c r="AL31" s="35"/>
      <c r="AN31" s="35"/>
      <c r="AO31" s="35"/>
      <c r="AP31" s="35"/>
      <c r="AQ31" s="35"/>
      <c r="AS31" s="35"/>
      <c r="AT31" s="35"/>
      <c r="AU31" s="35"/>
      <c r="AV31" s="35"/>
      <c r="AX31" s="35"/>
      <c r="AY31" s="35"/>
      <c r="AZ31" s="35"/>
      <c r="BA31" s="35"/>
    </row>
    <row r="32" spans="1:53" ht="14.25">
      <c r="A32" s="4"/>
      <c r="B32" s="4"/>
      <c r="C32" s="4"/>
      <c r="D32" s="4"/>
      <c r="E32" s="60" t="s">
        <v>62</v>
      </c>
      <c r="F32" s="61"/>
      <c r="G32" s="61"/>
      <c r="H32" s="61"/>
      <c r="I32" s="4"/>
      <c r="J32" s="60" t="s">
        <v>63</v>
      </c>
      <c r="K32" s="61"/>
      <c r="L32" s="61"/>
      <c r="M32" s="61"/>
      <c r="N32" s="4"/>
      <c r="O32" s="60" t="str">
        <f>O6</f>
        <v>Bud Fotball</v>
      </c>
      <c r="P32" s="61"/>
      <c r="Q32" s="61"/>
      <c r="R32" s="61"/>
      <c r="S32" s="4"/>
      <c r="T32" s="60" t="str">
        <f>T6</f>
        <v>Bud ToppFotball</v>
      </c>
      <c r="U32" s="61"/>
      <c r="V32" s="61"/>
      <c r="W32" s="61"/>
      <c r="X32" s="4"/>
      <c r="Y32" s="60" t="str">
        <f>Y6</f>
        <v>Bud Håndball</v>
      </c>
      <c r="Z32" s="61"/>
      <c r="AA32" s="61"/>
      <c r="AB32" s="61"/>
      <c r="AC32" s="4"/>
      <c r="AD32" s="60" t="str">
        <f>AD6</f>
        <v>Bud Bandy</v>
      </c>
      <c r="AE32" s="61"/>
      <c r="AF32" s="61"/>
      <c r="AG32" s="61"/>
      <c r="AH32" s="4"/>
      <c r="AI32" s="60" t="str">
        <f>AI6</f>
        <v>Budsjett Hopp</v>
      </c>
      <c r="AJ32" s="61"/>
      <c r="AK32" s="61"/>
      <c r="AL32" s="61"/>
      <c r="AM32" s="4"/>
      <c r="AN32" s="60" t="str">
        <f>AN6</f>
        <v>Bud Soft-/baseball</v>
      </c>
      <c r="AO32" s="61"/>
      <c r="AP32" s="61"/>
      <c r="AQ32" s="61"/>
      <c r="AR32" s="4"/>
      <c r="AS32" s="60" t="str">
        <f>AS6</f>
        <v>Bud Alpint</v>
      </c>
      <c r="AT32" s="61"/>
      <c r="AU32" s="61"/>
      <c r="AV32" s="61"/>
      <c r="AW32" s="4"/>
      <c r="AX32" s="60" t="str">
        <f>AX6</f>
        <v>Bud Langrenn</v>
      </c>
      <c r="AY32" s="61"/>
      <c r="AZ32" s="61"/>
      <c r="BA32" s="61"/>
    </row>
    <row r="33" spans="5:53" ht="14.25">
      <c r="E33" s="10" t="s">
        <v>13</v>
      </c>
      <c r="F33" s="10" t="s">
        <v>13</v>
      </c>
      <c r="G33" s="10" t="s">
        <v>13</v>
      </c>
      <c r="H33" s="10" t="s">
        <v>13</v>
      </c>
      <c r="J33" s="10" t="s">
        <v>13</v>
      </c>
      <c r="K33" s="10" t="s">
        <v>13</v>
      </c>
      <c r="L33" s="10" t="s">
        <v>13</v>
      </c>
      <c r="M33" s="10" t="s">
        <v>13</v>
      </c>
      <c r="O33" s="10" t="s">
        <v>13</v>
      </c>
      <c r="P33" s="10" t="s">
        <v>13</v>
      </c>
      <c r="Q33" s="10" t="s">
        <v>13</v>
      </c>
      <c r="R33" s="10" t="s">
        <v>13</v>
      </c>
      <c r="T33" s="10" t="s">
        <v>13</v>
      </c>
      <c r="U33" s="10" t="s">
        <v>13</v>
      </c>
      <c r="V33" s="10" t="s">
        <v>13</v>
      </c>
      <c r="W33" s="10" t="s">
        <v>13</v>
      </c>
      <c r="Y33" s="10" t="s">
        <v>13</v>
      </c>
      <c r="Z33" s="10" t="s">
        <v>13</v>
      </c>
      <c r="AA33" s="10" t="s">
        <v>13</v>
      </c>
      <c r="AB33" s="10" t="s">
        <v>13</v>
      </c>
      <c r="AD33" s="10" t="s">
        <v>13</v>
      </c>
      <c r="AE33" s="10" t="s">
        <v>13</v>
      </c>
      <c r="AF33" s="10" t="s">
        <v>13</v>
      </c>
      <c r="AG33" s="10" t="s">
        <v>13</v>
      </c>
      <c r="AI33" s="10" t="s">
        <v>13</v>
      </c>
      <c r="AJ33" s="10" t="s">
        <v>13</v>
      </c>
      <c r="AK33" s="10" t="s">
        <v>13</v>
      </c>
      <c r="AL33" s="10" t="s">
        <v>13</v>
      </c>
      <c r="AN33" s="10" t="s">
        <v>13</v>
      </c>
      <c r="AO33" s="10" t="s">
        <v>13</v>
      </c>
      <c r="AP33" s="10" t="s">
        <v>13</v>
      </c>
      <c r="AQ33" s="10" t="s">
        <v>13</v>
      </c>
      <c r="AS33" s="10" t="s">
        <v>13</v>
      </c>
      <c r="AT33" s="10" t="s">
        <v>13</v>
      </c>
      <c r="AU33" s="10" t="s">
        <v>13</v>
      </c>
      <c r="AV33" s="10" t="s">
        <v>13</v>
      </c>
      <c r="AX33" s="10" t="s">
        <v>13</v>
      </c>
      <c r="AY33" s="10" t="s">
        <v>13</v>
      </c>
      <c r="AZ33" s="10" t="s">
        <v>13</v>
      </c>
      <c r="BA33" s="10" t="s">
        <v>13</v>
      </c>
    </row>
    <row r="34" spans="1:53" ht="14.25">
      <c r="A34" s="7"/>
      <c r="B34" s="8"/>
      <c r="C34" s="5" t="s">
        <v>0</v>
      </c>
      <c r="D34" s="25" t="s">
        <v>12</v>
      </c>
      <c r="E34" s="20" t="s">
        <v>58</v>
      </c>
      <c r="F34" s="20" t="s">
        <v>59</v>
      </c>
      <c r="G34" s="20" t="s">
        <v>60</v>
      </c>
      <c r="H34" s="20" t="s">
        <v>61</v>
      </c>
      <c r="I34" s="25" t="s">
        <v>12</v>
      </c>
      <c r="J34" s="20" t="s">
        <v>58</v>
      </c>
      <c r="K34" s="20" t="s">
        <v>59</v>
      </c>
      <c r="L34" s="20" t="s">
        <v>60</v>
      </c>
      <c r="M34" s="20" t="s">
        <v>61</v>
      </c>
      <c r="N34" s="25" t="s">
        <v>12</v>
      </c>
      <c r="O34" s="20" t="s">
        <v>58</v>
      </c>
      <c r="P34" s="20" t="s">
        <v>59</v>
      </c>
      <c r="Q34" s="20" t="s">
        <v>60</v>
      </c>
      <c r="R34" s="20" t="s">
        <v>61</v>
      </c>
      <c r="S34" s="25" t="s">
        <v>12</v>
      </c>
      <c r="T34" s="20" t="s">
        <v>58</v>
      </c>
      <c r="U34" s="20" t="s">
        <v>59</v>
      </c>
      <c r="V34" s="20" t="s">
        <v>60</v>
      </c>
      <c r="W34" s="20" t="s">
        <v>61</v>
      </c>
      <c r="X34" s="25" t="s">
        <v>12</v>
      </c>
      <c r="Y34" s="20" t="s">
        <v>58</v>
      </c>
      <c r="Z34" s="20" t="s">
        <v>59</v>
      </c>
      <c r="AA34" s="20" t="s">
        <v>60</v>
      </c>
      <c r="AB34" s="20" t="s">
        <v>61</v>
      </c>
      <c r="AC34" s="25" t="s">
        <v>12</v>
      </c>
      <c r="AD34" s="20" t="s">
        <v>58</v>
      </c>
      <c r="AE34" s="20" t="s">
        <v>59</v>
      </c>
      <c r="AF34" s="20" t="s">
        <v>60</v>
      </c>
      <c r="AG34" s="20" t="s">
        <v>61</v>
      </c>
      <c r="AH34" s="25" t="s">
        <v>12</v>
      </c>
      <c r="AI34" s="20" t="s">
        <v>58</v>
      </c>
      <c r="AJ34" s="20" t="s">
        <v>59</v>
      </c>
      <c r="AK34" s="20" t="s">
        <v>60</v>
      </c>
      <c r="AL34" s="20" t="s">
        <v>61</v>
      </c>
      <c r="AM34" s="25" t="s">
        <v>12</v>
      </c>
      <c r="AN34" s="20" t="s">
        <v>58</v>
      </c>
      <c r="AO34" s="20" t="s">
        <v>59</v>
      </c>
      <c r="AP34" s="20" t="s">
        <v>60</v>
      </c>
      <c r="AQ34" s="20" t="s">
        <v>61</v>
      </c>
      <c r="AR34" s="25" t="s">
        <v>12</v>
      </c>
      <c r="AS34" s="20" t="s">
        <v>58</v>
      </c>
      <c r="AT34" s="20" t="s">
        <v>59</v>
      </c>
      <c r="AU34" s="20" t="s">
        <v>60</v>
      </c>
      <c r="AV34" s="20" t="s">
        <v>61</v>
      </c>
      <c r="AW34" s="25" t="s">
        <v>12</v>
      </c>
      <c r="AX34" s="20" t="s">
        <v>58</v>
      </c>
      <c r="AY34" s="20" t="s">
        <v>59</v>
      </c>
      <c r="AZ34" s="20" t="s">
        <v>60</v>
      </c>
      <c r="BA34" s="20" t="s">
        <v>61</v>
      </c>
    </row>
    <row r="35" spans="1:53" ht="12">
      <c r="A35" s="23"/>
      <c r="B35" s="23"/>
      <c r="C35" s="3"/>
      <c r="D35" s="29"/>
      <c r="E35" s="29"/>
      <c r="F35" s="29"/>
      <c r="G35" s="29"/>
      <c r="H35" s="29"/>
      <c r="I35" s="30"/>
      <c r="J35" s="30"/>
      <c r="K35" s="30"/>
      <c r="L35" s="30"/>
      <c r="M35" s="30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0"/>
      <c r="Y35" s="30"/>
      <c r="Z35" s="30"/>
      <c r="AA35" s="30"/>
      <c r="AB35" s="30"/>
      <c r="AC35" s="22"/>
      <c r="AD35" s="22"/>
      <c r="AE35" s="22"/>
      <c r="AF35" s="22"/>
      <c r="AG35" s="22"/>
      <c r="AH35" s="30"/>
      <c r="AI35" s="30"/>
      <c r="AJ35" s="30"/>
      <c r="AK35" s="30"/>
      <c r="AL35" s="30"/>
      <c r="AM35" s="22"/>
      <c r="AN35" s="22"/>
      <c r="AO35" s="22"/>
      <c r="AP35" s="22"/>
      <c r="AQ35" s="22"/>
      <c r="AR35" s="30"/>
      <c r="AS35" s="30"/>
      <c r="AT35" s="30"/>
      <c r="AU35" s="30"/>
      <c r="AV35" s="30"/>
      <c r="AW35" s="22"/>
      <c r="AX35" s="22"/>
      <c r="AY35" s="22"/>
      <c r="AZ35" s="22"/>
      <c r="BA35" s="22"/>
    </row>
    <row r="36" spans="1:53" ht="12">
      <c r="A36" s="23">
        <v>3100</v>
      </c>
      <c r="B36" s="23">
        <v>3100</v>
      </c>
      <c r="C36" s="3" t="s">
        <v>64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</row>
    <row r="37" spans="1:53" ht="12">
      <c r="A37" s="23">
        <v>3020</v>
      </c>
      <c r="B37" s="23">
        <v>3020</v>
      </c>
      <c r="C37" s="3" t="s">
        <v>65</v>
      </c>
      <c r="D37" s="29">
        <v>954754</v>
      </c>
      <c r="E37" s="29">
        <v>170000</v>
      </c>
      <c r="F37" s="29">
        <v>390000</v>
      </c>
      <c r="G37" s="29">
        <v>390000</v>
      </c>
      <c r="H37" s="29">
        <v>390000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954754</v>
      </c>
      <c r="T37" s="22">
        <v>170000</v>
      </c>
      <c r="U37" s="22">
        <v>390000</v>
      </c>
      <c r="V37" s="22">
        <v>390000</v>
      </c>
      <c r="W37" s="22">
        <v>390000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</row>
    <row r="38" spans="1:53" ht="12">
      <c r="A38" s="23">
        <v>3120</v>
      </c>
      <c r="B38" s="23">
        <v>3120</v>
      </c>
      <c r="C38" s="3" t="s">
        <v>65</v>
      </c>
      <c r="D38" s="29">
        <v>559155</v>
      </c>
      <c r="E38" s="29">
        <v>97500</v>
      </c>
      <c r="F38" s="29">
        <v>487500</v>
      </c>
      <c r="G38" s="29">
        <v>532500</v>
      </c>
      <c r="H38" s="29">
        <v>630000</v>
      </c>
      <c r="I38" s="30">
        <v>128280</v>
      </c>
      <c r="J38" s="30">
        <v>20000</v>
      </c>
      <c r="K38" s="30">
        <v>200000</v>
      </c>
      <c r="L38" s="30">
        <v>220000</v>
      </c>
      <c r="M38" s="30">
        <v>240000</v>
      </c>
      <c r="N38" s="22">
        <v>215875</v>
      </c>
      <c r="O38" s="22">
        <v>0</v>
      </c>
      <c r="P38" s="22">
        <v>200000</v>
      </c>
      <c r="Q38" s="22">
        <v>200000</v>
      </c>
      <c r="R38" s="22">
        <v>200000</v>
      </c>
      <c r="S38" s="22">
        <v>-51250</v>
      </c>
      <c r="T38" s="22">
        <v>0</v>
      </c>
      <c r="U38" s="22">
        <v>0</v>
      </c>
      <c r="V38" s="22">
        <v>0</v>
      </c>
      <c r="W38" s="22">
        <v>0</v>
      </c>
      <c r="X38" s="30">
        <v>38750</v>
      </c>
      <c r="Y38" s="30">
        <v>10000</v>
      </c>
      <c r="Z38" s="30">
        <v>20000</v>
      </c>
      <c r="AA38" s="30">
        <v>30000</v>
      </c>
      <c r="AB38" s="30">
        <v>40000</v>
      </c>
      <c r="AC38" s="22">
        <v>137500</v>
      </c>
      <c r="AD38" s="22">
        <v>30000</v>
      </c>
      <c r="AE38" s="22">
        <v>30000</v>
      </c>
      <c r="AF38" s="22">
        <v>30000</v>
      </c>
      <c r="AG38" s="22">
        <v>60000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22">
        <v>90000</v>
      </c>
      <c r="AX38" s="22">
        <v>37500</v>
      </c>
      <c r="AY38" s="22">
        <v>37500</v>
      </c>
      <c r="AZ38" s="22">
        <v>52500</v>
      </c>
      <c r="BA38" s="22">
        <v>90000</v>
      </c>
    </row>
    <row r="39" spans="1:53" ht="12">
      <c r="A39" s="23">
        <v>3125</v>
      </c>
      <c r="B39" s="23">
        <v>3125</v>
      </c>
      <c r="C39" s="3" t="s">
        <v>66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</row>
    <row r="40" spans="1:53" ht="12">
      <c r="A40" s="23">
        <v>3130</v>
      </c>
      <c r="B40" s="23">
        <v>3130</v>
      </c>
      <c r="C40" s="3" t="s">
        <v>67</v>
      </c>
      <c r="D40" s="29">
        <v>1799108.2299999997</v>
      </c>
      <c r="E40" s="29">
        <v>130250</v>
      </c>
      <c r="F40" s="29">
        <v>562500</v>
      </c>
      <c r="G40" s="29">
        <v>817750</v>
      </c>
      <c r="H40" s="29">
        <v>1123000</v>
      </c>
      <c r="I40" s="30">
        <v>1625488.71</v>
      </c>
      <c r="J40" s="30">
        <v>125000</v>
      </c>
      <c r="K40" s="30">
        <v>550000</v>
      </c>
      <c r="L40" s="30">
        <v>800000</v>
      </c>
      <c r="M40" s="30">
        <v>1100000</v>
      </c>
      <c r="N40" s="22">
        <v>36702.2</v>
      </c>
      <c r="O40" s="22">
        <v>0</v>
      </c>
      <c r="P40" s="22">
        <v>0</v>
      </c>
      <c r="Q40" s="22">
        <v>0</v>
      </c>
      <c r="R40" s="22">
        <v>0</v>
      </c>
      <c r="S40" s="22">
        <v>89291.14</v>
      </c>
      <c r="T40" s="22">
        <v>0</v>
      </c>
      <c r="U40" s="22">
        <v>0</v>
      </c>
      <c r="V40" s="22">
        <v>0</v>
      </c>
      <c r="W40" s="22">
        <v>0</v>
      </c>
      <c r="X40" s="30">
        <v>1558</v>
      </c>
      <c r="Y40" s="30">
        <v>0</v>
      </c>
      <c r="Z40" s="30">
        <v>0</v>
      </c>
      <c r="AA40" s="30">
        <v>0</v>
      </c>
      <c r="AB40" s="30">
        <v>0</v>
      </c>
      <c r="AC40" s="22">
        <v>42817.42</v>
      </c>
      <c r="AD40" s="22">
        <v>0</v>
      </c>
      <c r="AE40" s="22">
        <v>0</v>
      </c>
      <c r="AF40" s="22">
        <v>0</v>
      </c>
      <c r="AG40" s="22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22">
        <v>1997.76</v>
      </c>
      <c r="AN40" s="22">
        <v>5250</v>
      </c>
      <c r="AO40" s="22">
        <v>12500</v>
      </c>
      <c r="AP40" s="22">
        <v>17750</v>
      </c>
      <c r="AQ40" s="22">
        <v>23000</v>
      </c>
      <c r="AR40" s="30">
        <v>750</v>
      </c>
      <c r="AS40" s="30">
        <v>0</v>
      </c>
      <c r="AT40" s="30">
        <v>0</v>
      </c>
      <c r="AU40" s="30">
        <v>0</v>
      </c>
      <c r="AV40" s="30">
        <v>0</v>
      </c>
      <c r="AW40" s="22">
        <v>503</v>
      </c>
      <c r="AX40" s="22">
        <v>0</v>
      </c>
      <c r="AY40" s="22">
        <v>0</v>
      </c>
      <c r="AZ40" s="22">
        <v>0</v>
      </c>
      <c r="BA40" s="22">
        <v>0</v>
      </c>
    </row>
    <row r="41" spans="1:53" ht="12">
      <c r="A41" s="23">
        <v>3200</v>
      </c>
      <c r="B41" s="23">
        <v>3200</v>
      </c>
      <c r="C41" s="3" t="s">
        <v>68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</row>
    <row r="42" spans="1:53" ht="12">
      <c r="A42" s="23">
        <v>3210</v>
      </c>
      <c r="B42" s="23">
        <v>3210</v>
      </c>
      <c r="C42" s="3" t="s">
        <v>69</v>
      </c>
      <c r="D42" s="29">
        <v>6881148.280000001</v>
      </c>
      <c r="E42" s="29">
        <v>1301550</v>
      </c>
      <c r="F42" s="29">
        <v>3561550</v>
      </c>
      <c r="G42" s="29">
        <v>5626550</v>
      </c>
      <c r="H42" s="29">
        <v>7474150</v>
      </c>
      <c r="I42" s="30">
        <v>212039.64</v>
      </c>
      <c r="J42" s="30">
        <v>40000</v>
      </c>
      <c r="K42" s="30">
        <v>150000</v>
      </c>
      <c r="L42" s="30">
        <v>200000</v>
      </c>
      <c r="M42" s="30">
        <v>400000</v>
      </c>
      <c r="N42" s="22">
        <v>4513280.9</v>
      </c>
      <c r="O42" s="22">
        <v>0</v>
      </c>
      <c r="P42" s="22">
        <v>2000000</v>
      </c>
      <c r="Q42" s="22">
        <v>4000000</v>
      </c>
      <c r="R42" s="22">
        <v>4550000</v>
      </c>
      <c r="S42" s="22">
        <v>142060</v>
      </c>
      <c r="T42" s="22">
        <v>80000</v>
      </c>
      <c r="U42" s="22">
        <v>160000</v>
      </c>
      <c r="V42" s="22">
        <v>160000</v>
      </c>
      <c r="W42" s="22">
        <v>160000</v>
      </c>
      <c r="X42" s="30">
        <v>801051.11</v>
      </c>
      <c r="Y42" s="30">
        <v>504750</v>
      </c>
      <c r="Z42" s="30">
        <v>504750</v>
      </c>
      <c r="AA42" s="30">
        <v>504750</v>
      </c>
      <c r="AB42" s="30">
        <v>1167350</v>
      </c>
      <c r="AC42" s="22">
        <v>845759.32</v>
      </c>
      <c r="AD42" s="22">
        <v>427000</v>
      </c>
      <c r="AE42" s="22">
        <v>427000</v>
      </c>
      <c r="AF42" s="22">
        <v>427000</v>
      </c>
      <c r="AG42" s="22">
        <v>711000</v>
      </c>
      <c r="AH42" s="30">
        <v>0</v>
      </c>
      <c r="AI42" s="30">
        <v>4200</v>
      </c>
      <c r="AJ42" s="30">
        <v>4200</v>
      </c>
      <c r="AK42" s="30">
        <v>4200</v>
      </c>
      <c r="AL42" s="30">
        <v>4200</v>
      </c>
      <c r="AM42" s="22">
        <v>27014</v>
      </c>
      <c r="AN42" s="22">
        <v>0</v>
      </c>
      <c r="AO42" s="22">
        <v>24000</v>
      </c>
      <c r="AP42" s="22">
        <v>29000</v>
      </c>
      <c r="AQ42" s="22">
        <v>29000</v>
      </c>
      <c r="AR42" s="30">
        <v>17869</v>
      </c>
      <c r="AS42" s="30">
        <v>20000</v>
      </c>
      <c r="AT42" s="30">
        <v>20000</v>
      </c>
      <c r="AU42" s="30">
        <v>20000</v>
      </c>
      <c r="AV42" s="30">
        <v>20000</v>
      </c>
      <c r="AW42" s="22">
        <v>322074.31</v>
      </c>
      <c r="AX42" s="22">
        <v>225600</v>
      </c>
      <c r="AY42" s="22">
        <v>271600</v>
      </c>
      <c r="AZ42" s="22">
        <v>281600</v>
      </c>
      <c r="BA42" s="22">
        <v>432600</v>
      </c>
    </row>
    <row r="43" spans="1:53" ht="12">
      <c r="A43" s="23">
        <v>3211</v>
      </c>
      <c r="B43" s="23">
        <v>3211</v>
      </c>
      <c r="C43" s="3" t="s">
        <v>69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</row>
    <row r="44" spans="1:53" ht="12">
      <c r="A44" s="23">
        <v>3215</v>
      </c>
      <c r="B44" s="23">
        <v>3215</v>
      </c>
      <c r="C44" s="3" t="s">
        <v>70</v>
      </c>
      <c r="D44" s="29">
        <v>768909.71</v>
      </c>
      <c r="E44" s="29">
        <v>700000</v>
      </c>
      <c r="F44" s="29">
        <v>700000</v>
      </c>
      <c r="G44" s="29">
        <v>700000</v>
      </c>
      <c r="H44" s="29">
        <v>700000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22">
        <v>768909.71</v>
      </c>
      <c r="O44" s="22">
        <v>700000</v>
      </c>
      <c r="P44" s="22">
        <v>700000</v>
      </c>
      <c r="Q44" s="22">
        <v>700000</v>
      </c>
      <c r="R44" s="22">
        <v>700000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</row>
    <row r="45" spans="1:53" ht="12">
      <c r="A45" s="23">
        <v>3217</v>
      </c>
      <c r="B45" s="23">
        <v>3217</v>
      </c>
      <c r="C45" s="3" t="s">
        <v>71</v>
      </c>
      <c r="D45" s="29">
        <v>2421622.35</v>
      </c>
      <c r="E45" s="29">
        <v>750000</v>
      </c>
      <c r="F45" s="29">
        <v>1500000</v>
      </c>
      <c r="G45" s="29">
        <v>2300000</v>
      </c>
      <c r="H45" s="29">
        <v>2970000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22">
        <v>2421622.35</v>
      </c>
      <c r="O45" s="22">
        <v>750000</v>
      </c>
      <c r="P45" s="22">
        <v>1500000</v>
      </c>
      <c r="Q45" s="22">
        <v>2300000</v>
      </c>
      <c r="R45" s="22">
        <v>2970000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</row>
    <row r="46" spans="1:53" ht="12">
      <c r="A46" s="23">
        <v>3218</v>
      </c>
      <c r="B46" s="23">
        <v>3218</v>
      </c>
      <c r="C46" s="3" t="s">
        <v>72</v>
      </c>
      <c r="D46" s="29">
        <v>1132044.47</v>
      </c>
      <c r="E46" s="29">
        <v>0</v>
      </c>
      <c r="F46" s="29">
        <v>600000</v>
      </c>
      <c r="G46" s="29">
        <v>1050000</v>
      </c>
      <c r="H46" s="29">
        <v>1130000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22">
        <v>1014313.97</v>
      </c>
      <c r="O46" s="22">
        <v>0</v>
      </c>
      <c r="P46" s="22">
        <v>600000</v>
      </c>
      <c r="Q46" s="22">
        <v>1050000</v>
      </c>
      <c r="R46" s="22">
        <v>1130000</v>
      </c>
      <c r="S46" s="22">
        <v>117730.5</v>
      </c>
      <c r="T46" s="22">
        <v>0</v>
      </c>
      <c r="U46" s="22">
        <v>0</v>
      </c>
      <c r="V46" s="22">
        <v>0</v>
      </c>
      <c r="W46" s="22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</row>
    <row r="47" spans="1:53" ht="12">
      <c r="A47" s="23">
        <v>3220</v>
      </c>
      <c r="B47" s="23">
        <v>3220</v>
      </c>
      <c r="C47" s="3" t="s">
        <v>73</v>
      </c>
      <c r="D47" s="29">
        <v>1283549</v>
      </c>
      <c r="E47" s="29">
        <v>1100000</v>
      </c>
      <c r="F47" s="29">
        <v>1150000</v>
      </c>
      <c r="G47" s="29">
        <v>1200000</v>
      </c>
      <c r="H47" s="29">
        <v>1250000</v>
      </c>
      <c r="I47" s="30">
        <v>1283549</v>
      </c>
      <c r="J47" s="30">
        <v>1100000</v>
      </c>
      <c r="K47" s="30">
        <v>1150000</v>
      </c>
      <c r="L47" s="30">
        <v>1200000</v>
      </c>
      <c r="M47" s="30">
        <v>1250000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</row>
    <row r="48" spans="1:53" ht="12">
      <c r="A48" s="23">
        <v>3320</v>
      </c>
      <c r="B48" s="23">
        <v>3320</v>
      </c>
      <c r="C48" s="3" t="s">
        <v>74</v>
      </c>
      <c r="D48" s="29">
        <v>778937.86</v>
      </c>
      <c r="E48" s="29">
        <v>155000</v>
      </c>
      <c r="F48" s="29">
        <v>605000</v>
      </c>
      <c r="G48" s="29">
        <v>605000</v>
      </c>
      <c r="H48" s="29">
        <v>635000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22">
        <v>565476.89</v>
      </c>
      <c r="O48" s="22">
        <v>0</v>
      </c>
      <c r="P48" s="22">
        <v>450000</v>
      </c>
      <c r="Q48" s="22">
        <v>450000</v>
      </c>
      <c r="R48" s="22">
        <v>450000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22">
        <v>97489.87</v>
      </c>
      <c r="AD48" s="22">
        <v>100000</v>
      </c>
      <c r="AE48" s="22">
        <v>100000</v>
      </c>
      <c r="AF48" s="22">
        <v>100000</v>
      </c>
      <c r="AG48" s="22">
        <v>130000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22">
        <v>115971.1</v>
      </c>
      <c r="AX48" s="22">
        <v>55000</v>
      </c>
      <c r="AY48" s="22">
        <v>55000</v>
      </c>
      <c r="AZ48" s="22">
        <v>55000</v>
      </c>
      <c r="BA48" s="22">
        <v>55000</v>
      </c>
    </row>
    <row r="49" spans="1:53" ht="12">
      <c r="A49" s="23">
        <v>3321</v>
      </c>
      <c r="B49" s="23">
        <v>3321</v>
      </c>
      <c r="C49" s="3" t="s">
        <v>75</v>
      </c>
      <c r="D49" s="29">
        <v>125205.74</v>
      </c>
      <c r="E49" s="29">
        <v>40000</v>
      </c>
      <c r="F49" s="29">
        <v>140000</v>
      </c>
      <c r="G49" s="29">
        <v>200000</v>
      </c>
      <c r="H49" s="29">
        <v>255000</v>
      </c>
      <c r="I49" s="30">
        <v>3635.39</v>
      </c>
      <c r="J49" s="30">
        <v>0</v>
      </c>
      <c r="K49" s="30">
        <v>0</v>
      </c>
      <c r="L49" s="30">
        <v>0</v>
      </c>
      <c r="M49" s="30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30700.5</v>
      </c>
      <c r="T49" s="22">
        <v>0</v>
      </c>
      <c r="U49" s="22">
        <v>60000</v>
      </c>
      <c r="V49" s="22">
        <v>80000</v>
      </c>
      <c r="W49" s="22">
        <v>95000</v>
      </c>
      <c r="X49" s="30">
        <v>90869.85</v>
      </c>
      <c r="Y49" s="30">
        <v>40000</v>
      </c>
      <c r="Z49" s="30">
        <v>80000</v>
      </c>
      <c r="AA49" s="30">
        <v>120000</v>
      </c>
      <c r="AB49" s="30">
        <v>160000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</row>
    <row r="50" spans="1:53" ht="12">
      <c r="A50" s="23">
        <v>3325</v>
      </c>
      <c r="B50" s="23">
        <v>3325</v>
      </c>
      <c r="C50" s="3" t="s">
        <v>22</v>
      </c>
      <c r="D50" s="29">
        <v>42133.020000000004</v>
      </c>
      <c r="E50" s="29">
        <v>96000</v>
      </c>
      <c r="F50" s="29">
        <v>201000</v>
      </c>
      <c r="G50" s="29">
        <v>246000</v>
      </c>
      <c r="H50" s="29">
        <v>621000</v>
      </c>
      <c r="I50" s="30">
        <v>0</v>
      </c>
      <c r="J50" s="30">
        <v>0</v>
      </c>
      <c r="K50" s="30">
        <v>0</v>
      </c>
      <c r="L50" s="30">
        <v>0</v>
      </c>
      <c r="M50" s="30">
        <v>50000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9508</v>
      </c>
      <c r="T50" s="22">
        <v>30000</v>
      </c>
      <c r="U50" s="22">
        <v>120000</v>
      </c>
      <c r="V50" s="22">
        <v>150000</v>
      </c>
      <c r="W50" s="22">
        <v>185000</v>
      </c>
      <c r="X50" s="30">
        <v>0</v>
      </c>
      <c r="Y50" s="30">
        <v>15000</v>
      </c>
      <c r="Z50" s="30">
        <v>30000</v>
      </c>
      <c r="AA50" s="30">
        <v>45000</v>
      </c>
      <c r="AB50" s="30">
        <v>60000</v>
      </c>
      <c r="AC50" s="22">
        <v>2476</v>
      </c>
      <c r="AD50" s="22">
        <v>50000</v>
      </c>
      <c r="AE50" s="22">
        <v>50000</v>
      </c>
      <c r="AF50" s="22">
        <v>50000</v>
      </c>
      <c r="AG50" s="22">
        <v>100000</v>
      </c>
      <c r="AH50" s="30">
        <v>0</v>
      </c>
      <c r="AI50" s="30">
        <v>1000</v>
      </c>
      <c r="AJ50" s="30">
        <v>1000</v>
      </c>
      <c r="AK50" s="30">
        <v>1000</v>
      </c>
      <c r="AL50" s="30">
        <v>1000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22">
        <v>30149.02</v>
      </c>
      <c r="AX50" s="22">
        <v>0</v>
      </c>
      <c r="AY50" s="22">
        <v>0</v>
      </c>
      <c r="AZ50" s="22">
        <v>0</v>
      </c>
      <c r="BA50" s="22">
        <v>225000</v>
      </c>
    </row>
    <row r="51" spans="1:53" ht="12">
      <c r="A51" s="23">
        <v>3350</v>
      </c>
      <c r="B51" s="23">
        <v>3350</v>
      </c>
      <c r="C51" s="3" t="s">
        <v>76</v>
      </c>
      <c r="D51" s="29">
        <v>538484.8200000001</v>
      </c>
      <c r="E51" s="29">
        <v>132000</v>
      </c>
      <c r="F51" s="29">
        <v>176900</v>
      </c>
      <c r="G51" s="29">
        <v>250800</v>
      </c>
      <c r="H51" s="29">
        <v>321800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22">
        <v>1410</v>
      </c>
      <c r="O51" s="22">
        <v>0</v>
      </c>
      <c r="P51" s="22">
        <v>0</v>
      </c>
      <c r="Q51" s="22">
        <v>30000</v>
      </c>
      <c r="R51" s="22">
        <v>30000</v>
      </c>
      <c r="S51" s="22">
        <v>36895.91</v>
      </c>
      <c r="T51" s="22">
        <v>0</v>
      </c>
      <c r="U51" s="22">
        <v>4500</v>
      </c>
      <c r="V51" s="22">
        <v>8000</v>
      </c>
      <c r="W51" s="22">
        <v>9000</v>
      </c>
      <c r="X51" s="30">
        <v>212401.03</v>
      </c>
      <c r="Y51" s="30">
        <v>40000</v>
      </c>
      <c r="Z51" s="30">
        <v>80000</v>
      </c>
      <c r="AA51" s="30">
        <v>120000</v>
      </c>
      <c r="AB51" s="30">
        <v>160000</v>
      </c>
      <c r="AC51" s="22">
        <v>286487.88</v>
      </c>
      <c r="AD51" s="22">
        <v>50000</v>
      </c>
      <c r="AE51" s="22">
        <v>50000</v>
      </c>
      <c r="AF51" s="22">
        <v>50000</v>
      </c>
      <c r="AG51" s="22">
        <v>80000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22">
        <v>0</v>
      </c>
      <c r="AN51" s="22">
        <v>0</v>
      </c>
      <c r="AO51" s="22">
        <v>400</v>
      </c>
      <c r="AP51" s="22">
        <v>800</v>
      </c>
      <c r="AQ51" s="22">
        <v>800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22">
        <v>1290</v>
      </c>
      <c r="AX51" s="22">
        <v>42000</v>
      </c>
      <c r="AY51" s="22">
        <v>42000</v>
      </c>
      <c r="AZ51" s="22">
        <v>42000</v>
      </c>
      <c r="BA51" s="22">
        <v>42000</v>
      </c>
    </row>
    <row r="52" spans="1:53" ht="12">
      <c r="A52" s="23">
        <v>3360</v>
      </c>
      <c r="B52" s="23">
        <v>3360</v>
      </c>
      <c r="C52" s="3" t="s">
        <v>77</v>
      </c>
      <c r="D52" s="29">
        <v>0</v>
      </c>
      <c r="E52" s="29">
        <v>0</v>
      </c>
      <c r="F52" s="29">
        <v>0</v>
      </c>
      <c r="G52" s="29">
        <v>0</v>
      </c>
      <c r="H52" s="29">
        <v>10000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10000</v>
      </c>
    </row>
    <row r="53" spans="1:53" ht="12">
      <c r="A53" s="23">
        <v>3440</v>
      </c>
      <c r="B53" s="23">
        <v>3440</v>
      </c>
      <c r="C53" s="3" t="s">
        <v>27</v>
      </c>
      <c r="D53" s="29">
        <v>18009.18</v>
      </c>
      <c r="E53" s="29">
        <v>0</v>
      </c>
      <c r="F53" s="29">
        <v>0</v>
      </c>
      <c r="G53" s="29">
        <v>0</v>
      </c>
      <c r="H53" s="29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22">
        <v>-15488.82</v>
      </c>
      <c r="O53" s="22">
        <v>0</v>
      </c>
      <c r="P53" s="22">
        <v>0</v>
      </c>
      <c r="Q53" s="22">
        <v>0</v>
      </c>
      <c r="R53" s="22">
        <v>0</v>
      </c>
      <c r="S53" s="22">
        <v>33498</v>
      </c>
      <c r="T53" s="22">
        <v>0</v>
      </c>
      <c r="U53" s="22">
        <v>0</v>
      </c>
      <c r="V53" s="22">
        <v>0</v>
      </c>
      <c r="W53" s="22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</row>
    <row r="54" spans="1:53" ht="12">
      <c r="A54" s="23">
        <v>3500</v>
      </c>
      <c r="B54" s="23">
        <v>3500</v>
      </c>
      <c r="C54" s="3" t="s">
        <v>23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</row>
    <row r="55" spans="1:53" ht="12">
      <c r="A55" s="23">
        <v>3605</v>
      </c>
      <c r="B55" s="23">
        <v>3605</v>
      </c>
      <c r="C55" s="3" t="s">
        <v>78</v>
      </c>
      <c r="D55" s="29">
        <v>39500</v>
      </c>
      <c r="E55" s="29">
        <v>15000</v>
      </c>
      <c r="F55" s="29">
        <v>25500</v>
      </c>
      <c r="G55" s="29">
        <v>25500</v>
      </c>
      <c r="H55" s="29">
        <v>25500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22">
        <v>24000</v>
      </c>
      <c r="O55" s="22">
        <v>0</v>
      </c>
      <c r="P55" s="22">
        <v>10000</v>
      </c>
      <c r="Q55" s="22">
        <v>10000</v>
      </c>
      <c r="R55" s="22">
        <v>10000</v>
      </c>
      <c r="S55" s="22">
        <v>12000</v>
      </c>
      <c r="T55" s="22">
        <v>0</v>
      </c>
      <c r="U55" s="22">
        <v>0</v>
      </c>
      <c r="V55" s="22">
        <v>0</v>
      </c>
      <c r="W55" s="22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22">
        <v>3500</v>
      </c>
      <c r="AD55" s="22">
        <v>15000</v>
      </c>
      <c r="AE55" s="22">
        <v>15000</v>
      </c>
      <c r="AF55" s="22">
        <v>15000</v>
      </c>
      <c r="AG55" s="22">
        <v>15000</v>
      </c>
      <c r="AH55" s="30">
        <v>0</v>
      </c>
      <c r="AI55" s="30">
        <v>0</v>
      </c>
      <c r="AJ55" s="30">
        <v>500</v>
      </c>
      <c r="AK55" s="30">
        <v>500</v>
      </c>
      <c r="AL55" s="30">
        <v>500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</row>
    <row r="56" spans="1:53" ht="12">
      <c r="A56" s="23">
        <v>3610</v>
      </c>
      <c r="B56" s="23">
        <v>3610</v>
      </c>
      <c r="C56" s="3" t="s">
        <v>79</v>
      </c>
      <c r="D56" s="29">
        <v>132000</v>
      </c>
      <c r="E56" s="29">
        <v>33000</v>
      </c>
      <c r="F56" s="29">
        <v>66000</v>
      </c>
      <c r="G56" s="29">
        <v>99000</v>
      </c>
      <c r="H56" s="29">
        <v>132000</v>
      </c>
      <c r="I56" s="30">
        <v>132000</v>
      </c>
      <c r="J56" s="30">
        <v>33000</v>
      </c>
      <c r="K56" s="30">
        <v>66000</v>
      </c>
      <c r="L56" s="30">
        <v>99000</v>
      </c>
      <c r="M56" s="30">
        <v>132000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</row>
    <row r="57" spans="1:53" ht="12.75">
      <c r="A57" s="23"/>
      <c r="B57" s="23"/>
      <c r="C57" s="14" t="s">
        <v>6</v>
      </c>
      <c r="D57" s="31">
        <f aca="true" t="shared" si="6" ref="D57:BA57">SUM(D36:D56)</f>
        <v>17474561.66</v>
      </c>
      <c r="E57" s="31">
        <f t="shared" si="6"/>
        <v>4720300</v>
      </c>
      <c r="F57" s="31">
        <f t="shared" si="6"/>
        <v>10165950</v>
      </c>
      <c r="G57" s="31">
        <f t="shared" si="6"/>
        <v>14043100</v>
      </c>
      <c r="H57" s="31">
        <f t="shared" si="6"/>
        <v>17667450</v>
      </c>
      <c r="I57" s="32">
        <f t="shared" si="6"/>
        <v>3384992.74</v>
      </c>
      <c r="J57" s="32">
        <f t="shared" si="6"/>
        <v>1318000</v>
      </c>
      <c r="K57" s="32">
        <f t="shared" si="6"/>
        <v>2116000</v>
      </c>
      <c r="L57" s="32">
        <f t="shared" si="6"/>
        <v>2519000</v>
      </c>
      <c r="M57" s="32">
        <f t="shared" si="6"/>
        <v>3172000</v>
      </c>
      <c r="N57" s="15">
        <f t="shared" si="6"/>
        <v>9546102.200000001</v>
      </c>
      <c r="O57" s="15">
        <f t="shared" si="6"/>
        <v>1450000</v>
      </c>
      <c r="P57" s="15">
        <f t="shared" si="6"/>
        <v>5460000</v>
      </c>
      <c r="Q57" s="15">
        <f t="shared" si="6"/>
        <v>8740000</v>
      </c>
      <c r="R57" s="15">
        <f t="shared" si="6"/>
        <v>10040000</v>
      </c>
      <c r="S57" s="15">
        <f>SUM(S36:S56)</f>
        <v>1375188.05</v>
      </c>
      <c r="T57" s="15">
        <f>SUM(T36:T56)</f>
        <v>280000</v>
      </c>
      <c r="U57" s="15">
        <f>SUM(U36:U56)</f>
        <v>734500</v>
      </c>
      <c r="V57" s="15">
        <f>SUM(V36:V56)</f>
        <v>788000</v>
      </c>
      <c r="W57" s="15">
        <f>SUM(W36:W56)</f>
        <v>839000</v>
      </c>
      <c r="X57" s="32">
        <f t="shared" si="6"/>
        <v>1144629.99</v>
      </c>
      <c r="Y57" s="32">
        <f t="shared" si="6"/>
        <v>609750</v>
      </c>
      <c r="Z57" s="32">
        <f t="shared" si="6"/>
        <v>714750</v>
      </c>
      <c r="AA57" s="32">
        <f t="shared" si="6"/>
        <v>819750</v>
      </c>
      <c r="AB57" s="32">
        <f t="shared" si="6"/>
        <v>1587350</v>
      </c>
      <c r="AC57" s="15">
        <f t="shared" si="6"/>
        <v>1416030.4899999998</v>
      </c>
      <c r="AD57" s="15">
        <f t="shared" si="6"/>
        <v>672000</v>
      </c>
      <c r="AE57" s="15">
        <f t="shared" si="6"/>
        <v>672000</v>
      </c>
      <c r="AF57" s="15">
        <f t="shared" si="6"/>
        <v>672000</v>
      </c>
      <c r="AG57" s="15">
        <f t="shared" si="6"/>
        <v>1096000</v>
      </c>
      <c r="AH57" s="32">
        <f t="shared" si="6"/>
        <v>0</v>
      </c>
      <c r="AI57" s="32">
        <f t="shared" si="6"/>
        <v>5200</v>
      </c>
      <c r="AJ57" s="32">
        <f t="shared" si="6"/>
        <v>5700</v>
      </c>
      <c r="AK57" s="32">
        <f t="shared" si="6"/>
        <v>5700</v>
      </c>
      <c r="AL57" s="32">
        <f t="shared" si="6"/>
        <v>5700</v>
      </c>
      <c r="AM57" s="15">
        <f t="shared" si="6"/>
        <v>29011.76</v>
      </c>
      <c r="AN57" s="15">
        <f t="shared" si="6"/>
        <v>5250</v>
      </c>
      <c r="AO57" s="15">
        <f t="shared" si="6"/>
        <v>36900</v>
      </c>
      <c r="AP57" s="15">
        <f t="shared" si="6"/>
        <v>47550</v>
      </c>
      <c r="AQ57" s="15">
        <f t="shared" si="6"/>
        <v>52800</v>
      </c>
      <c r="AR57" s="32">
        <f t="shared" si="6"/>
        <v>18619</v>
      </c>
      <c r="AS57" s="32">
        <f t="shared" si="6"/>
        <v>20000</v>
      </c>
      <c r="AT57" s="32">
        <f t="shared" si="6"/>
        <v>20000</v>
      </c>
      <c r="AU57" s="32">
        <f t="shared" si="6"/>
        <v>20000</v>
      </c>
      <c r="AV57" s="32">
        <f t="shared" si="6"/>
        <v>20000</v>
      </c>
      <c r="AW57" s="15">
        <f t="shared" si="6"/>
        <v>559987.43</v>
      </c>
      <c r="AX57" s="15">
        <f t="shared" si="6"/>
        <v>360100</v>
      </c>
      <c r="AY57" s="15">
        <f t="shared" si="6"/>
        <v>406100</v>
      </c>
      <c r="AZ57" s="15">
        <f t="shared" si="6"/>
        <v>431100</v>
      </c>
      <c r="BA57" s="15">
        <f t="shared" si="6"/>
        <v>854600</v>
      </c>
    </row>
    <row r="58" spans="1:53" ht="12">
      <c r="A58" s="23"/>
      <c r="B58" s="23"/>
      <c r="C58" s="3"/>
      <c r="D58" s="29"/>
      <c r="E58" s="29"/>
      <c r="F58" s="29"/>
      <c r="G58" s="29"/>
      <c r="H58" s="29"/>
      <c r="I58" s="30"/>
      <c r="J58" s="30"/>
      <c r="K58" s="30"/>
      <c r="L58" s="30"/>
      <c r="M58" s="30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30"/>
      <c r="Y58" s="30"/>
      <c r="Z58" s="30"/>
      <c r="AA58" s="30"/>
      <c r="AB58" s="30"/>
      <c r="AC58" s="22"/>
      <c r="AD58" s="22"/>
      <c r="AE58" s="22"/>
      <c r="AF58" s="22"/>
      <c r="AG58" s="22"/>
      <c r="AH58" s="30"/>
      <c r="AI58" s="30"/>
      <c r="AJ58" s="30"/>
      <c r="AK58" s="30"/>
      <c r="AL58" s="30"/>
      <c r="AM58" s="22"/>
      <c r="AN58" s="22"/>
      <c r="AO58" s="22"/>
      <c r="AP58" s="22"/>
      <c r="AQ58" s="22"/>
      <c r="AR58" s="30"/>
      <c r="AS58" s="30"/>
      <c r="AT58" s="30"/>
      <c r="AU58" s="30"/>
      <c r="AV58" s="30"/>
      <c r="AW58" s="22"/>
      <c r="AX58" s="22"/>
      <c r="AY58" s="22"/>
      <c r="AZ58" s="22"/>
      <c r="BA58" s="22"/>
    </row>
    <row r="59" spans="1:53" ht="12">
      <c r="A59" s="23">
        <v>3170</v>
      </c>
      <c r="B59" s="23">
        <v>3170</v>
      </c>
      <c r="C59" s="3" t="s">
        <v>192</v>
      </c>
      <c r="D59" s="29">
        <v>234000</v>
      </c>
      <c r="E59" s="29">
        <v>0</v>
      </c>
      <c r="F59" s="29">
        <v>0</v>
      </c>
      <c r="G59" s="29">
        <v>0</v>
      </c>
      <c r="H59" s="29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234000</v>
      </c>
      <c r="T59" s="22">
        <v>0</v>
      </c>
      <c r="U59" s="22">
        <v>0</v>
      </c>
      <c r="V59" s="22">
        <v>0</v>
      </c>
      <c r="W59" s="22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</row>
    <row r="60" spans="1:53" ht="12">
      <c r="A60" s="23">
        <v>3240</v>
      </c>
      <c r="B60" s="23">
        <v>3240</v>
      </c>
      <c r="C60" s="3" t="s">
        <v>182</v>
      </c>
      <c r="D60" s="29">
        <v>4436442.97</v>
      </c>
      <c r="E60" s="29">
        <v>283000</v>
      </c>
      <c r="F60" s="29">
        <v>1370000</v>
      </c>
      <c r="G60" s="29">
        <v>2803000</v>
      </c>
      <c r="H60" s="29">
        <v>3761000</v>
      </c>
      <c r="I60" s="30">
        <v>1684740.13</v>
      </c>
      <c r="J60" s="30">
        <v>250000</v>
      </c>
      <c r="K60" s="30">
        <v>700000</v>
      </c>
      <c r="L60" s="30">
        <v>1100000</v>
      </c>
      <c r="M60" s="30">
        <v>1550000</v>
      </c>
      <c r="N60" s="22">
        <v>-126920.76</v>
      </c>
      <c r="O60" s="22">
        <v>-600000</v>
      </c>
      <c r="P60" s="22">
        <v>-500000</v>
      </c>
      <c r="Q60" s="22">
        <v>-400000</v>
      </c>
      <c r="R60" s="22">
        <v>-300000</v>
      </c>
      <c r="S60" s="22">
        <v>1495470.99</v>
      </c>
      <c r="T60" s="22">
        <v>600000</v>
      </c>
      <c r="U60" s="22">
        <v>1100000</v>
      </c>
      <c r="V60" s="22">
        <v>2000000</v>
      </c>
      <c r="W60" s="22">
        <v>2375000</v>
      </c>
      <c r="X60" s="30">
        <v>88655.94</v>
      </c>
      <c r="Y60" s="30">
        <v>25000</v>
      </c>
      <c r="Z60" s="30">
        <v>50000</v>
      </c>
      <c r="AA60" s="30">
        <v>75000</v>
      </c>
      <c r="AB60" s="30">
        <v>100000</v>
      </c>
      <c r="AC60" s="22">
        <v>1258686.57</v>
      </c>
      <c r="AD60" s="22">
        <v>0</v>
      </c>
      <c r="AE60" s="22">
        <v>0</v>
      </c>
      <c r="AF60" s="22">
        <v>0</v>
      </c>
      <c r="AG60" s="22">
        <v>0</v>
      </c>
      <c r="AH60" s="30">
        <v>0</v>
      </c>
      <c r="AI60" s="30">
        <v>8000</v>
      </c>
      <c r="AJ60" s="30">
        <v>16000</v>
      </c>
      <c r="AK60" s="30">
        <v>24000</v>
      </c>
      <c r="AL60" s="30">
        <v>32000</v>
      </c>
      <c r="AM60" s="22">
        <v>30458</v>
      </c>
      <c r="AN60" s="22">
        <v>0</v>
      </c>
      <c r="AO60" s="22">
        <v>4000</v>
      </c>
      <c r="AP60" s="22">
        <v>4000</v>
      </c>
      <c r="AQ60" s="22">
        <v>4000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22">
        <v>5352.1</v>
      </c>
      <c r="AX60" s="22">
        <v>0</v>
      </c>
      <c r="AY60" s="22">
        <v>0</v>
      </c>
      <c r="AZ60" s="22">
        <v>0</v>
      </c>
      <c r="BA60" s="22">
        <v>0</v>
      </c>
    </row>
    <row r="61" spans="1:53" ht="12">
      <c r="A61" s="23">
        <v>3441</v>
      </c>
      <c r="B61" s="23">
        <v>3441</v>
      </c>
      <c r="C61" s="3" t="s">
        <v>80</v>
      </c>
      <c r="D61" s="29">
        <v>1549405</v>
      </c>
      <c r="E61" s="29">
        <v>27593</v>
      </c>
      <c r="F61" s="29">
        <v>52593</v>
      </c>
      <c r="G61" s="29">
        <v>77593</v>
      </c>
      <c r="H61" s="29">
        <v>1163093</v>
      </c>
      <c r="I61" s="30">
        <v>297224</v>
      </c>
      <c r="J61" s="30">
        <v>0</v>
      </c>
      <c r="K61" s="30">
        <v>0</v>
      </c>
      <c r="L61" s="30">
        <v>0</v>
      </c>
      <c r="M61" s="30">
        <v>350000</v>
      </c>
      <c r="N61" s="22">
        <v>699479</v>
      </c>
      <c r="O61" s="22">
        <v>0</v>
      </c>
      <c r="P61" s="22">
        <v>0</v>
      </c>
      <c r="Q61" s="22">
        <v>0</v>
      </c>
      <c r="R61" s="22">
        <v>600000</v>
      </c>
      <c r="S61" s="22">
        <v>201955</v>
      </c>
      <c r="T61" s="22">
        <v>0</v>
      </c>
      <c r="U61" s="22">
        <v>0</v>
      </c>
      <c r="V61" s="22">
        <v>0</v>
      </c>
      <c r="W61" s="22">
        <v>0</v>
      </c>
      <c r="X61" s="30">
        <v>168541</v>
      </c>
      <c r="Y61" s="30">
        <v>25000</v>
      </c>
      <c r="Z61" s="30">
        <v>50000</v>
      </c>
      <c r="AA61" s="30">
        <v>75000</v>
      </c>
      <c r="AB61" s="30">
        <v>100000</v>
      </c>
      <c r="AC61" s="22">
        <v>109152</v>
      </c>
      <c r="AD61" s="22">
        <v>0</v>
      </c>
      <c r="AE61" s="22">
        <v>0</v>
      </c>
      <c r="AF61" s="22">
        <v>0</v>
      </c>
      <c r="AG61" s="22">
        <v>50000</v>
      </c>
      <c r="AH61" s="30">
        <v>871</v>
      </c>
      <c r="AI61" s="30">
        <v>2593</v>
      </c>
      <c r="AJ61" s="30">
        <v>2593</v>
      </c>
      <c r="AK61" s="30">
        <v>2593</v>
      </c>
      <c r="AL61" s="30">
        <v>2593</v>
      </c>
      <c r="AM61" s="22">
        <v>2955</v>
      </c>
      <c r="AN61" s="22">
        <v>0</v>
      </c>
      <c r="AO61" s="22">
        <v>0</v>
      </c>
      <c r="AP61" s="22">
        <v>0</v>
      </c>
      <c r="AQ61" s="22">
        <v>0</v>
      </c>
      <c r="AR61" s="30">
        <v>4277</v>
      </c>
      <c r="AS61" s="30">
        <v>0</v>
      </c>
      <c r="AT61" s="30">
        <v>0</v>
      </c>
      <c r="AU61" s="30">
        <v>0</v>
      </c>
      <c r="AV61" s="30">
        <v>5500</v>
      </c>
      <c r="AW61" s="22">
        <v>64951</v>
      </c>
      <c r="AX61" s="22">
        <v>0</v>
      </c>
      <c r="AY61" s="22">
        <v>0</v>
      </c>
      <c r="AZ61" s="22">
        <v>0</v>
      </c>
      <c r="BA61" s="22">
        <v>55000</v>
      </c>
    </row>
    <row r="62" spans="1:53" ht="12">
      <c r="A62" s="23">
        <v>3461</v>
      </c>
      <c r="B62" s="23">
        <v>3461</v>
      </c>
      <c r="C62" s="3" t="s">
        <v>81</v>
      </c>
      <c r="D62" s="29">
        <v>1864528</v>
      </c>
      <c r="E62" s="29">
        <v>296288</v>
      </c>
      <c r="F62" s="29">
        <v>645538</v>
      </c>
      <c r="G62" s="29">
        <v>1961040</v>
      </c>
      <c r="H62" s="29">
        <v>2392290</v>
      </c>
      <c r="I62" s="30">
        <v>607337</v>
      </c>
      <c r="J62" s="30">
        <v>0</v>
      </c>
      <c r="K62" s="30">
        <v>0</v>
      </c>
      <c r="L62" s="30">
        <v>350000</v>
      </c>
      <c r="M62" s="30">
        <v>500000</v>
      </c>
      <c r="N62" s="22">
        <v>586790</v>
      </c>
      <c r="O62" s="22">
        <v>0</v>
      </c>
      <c r="P62" s="22">
        <v>0</v>
      </c>
      <c r="Q62" s="22">
        <v>550000</v>
      </c>
      <c r="R62" s="22">
        <v>550000</v>
      </c>
      <c r="S62" s="22">
        <v>163617</v>
      </c>
      <c r="T62" s="22">
        <v>0</v>
      </c>
      <c r="U62" s="22">
        <v>0</v>
      </c>
      <c r="V62" s="22">
        <v>0</v>
      </c>
      <c r="W62" s="22">
        <v>0</v>
      </c>
      <c r="X62" s="30">
        <v>225103</v>
      </c>
      <c r="Y62" s="30">
        <v>51250</v>
      </c>
      <c r="Z62" s="30">
        <v>102500</v>
      </c>
      <c r="AA62" s="30">
        <v>153750</v>
      </c>
      <c r="AB62" s="30">
        <v>205000</v>
      </c>
      <c r="AC62" s="22">
        <v>113945</v>
      </c>
      <c r="AD62" s="22">
        <v>230000</v>
      </c>
      <c r="AE62" s="22">
        <v>520000</v>
      </c>
      <c r="AF62" s="22">
        <v>750000</v>
      </c>
      <c r="AG62" s="22">
        <v>980000</v>
      </c>
      <c r="AH62" s="30">
        <v>14854</v>
      </c>
      <c r="AI62" s="30">
        <v>15038</v>
      </c>
      <c r="AJ62" s="30">
        <v>15038</v>
      </c>
      <c r="AK62" s="30">
        <v>15038</v>
      </c>
      <c r="AL62" s="30">
        <v>15038</v>
      </c>
      <c r="AM62" s="22">
        <v>20415</v>
      </c>
      <c r="AN62" s="22">
        <v>0</v>
      </c>
      <c r="AO62" s="22">
        <v>8000</v>
      </c>
      <c r="AP62" s="22">
        <v>16000</v>
      </c>
      <c r="AQ62" s="22">
        <v>16000</v>
      </c>
      <c r="AR62" s="30">
        <v>30505</v>
      </c>
      <c r="AS62" s="30">
        <v>0</v>
      </c>
      <c r="AT62" s="30">
        <v>0</v>
      </c>
      <c r="AU62" s="30">
        <v>21252</v>
      </c>
      <c r="AV62" s="30">
        <v>21252</v>
      </c>
      <c r="AW62" s="22">
        <v>101962</v>
      </c>
      <c r="AX62" s="22">
        <v>0</v>
      </c>
      <c r="AY62" s="22">
        <v>0</v>
      </c>
      <c r="AZ62" s="22">
        <v>105000</v>
      </c>
      <c r="BA62" s="22">
        <v>105000</v>
      </c>
    </row>
    <row r="63" spans="1:53" ht="12">
      <c r="A63" s="23">
        <v>3630</v>
      </c>
      <c r="B63" s="23">
        <v>3630</v>
      </c>
      <c r="C63" s="3" t="s">
        <v>82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</row>
    <row r="64" spans="1:53" ht="12">
      <c r="A64" s="23">
        <v>3800</v>
      </c>
      <c r="B64" s="23">
        <v>3800</v>
      </c>
      <c r="C64" s="3" t="s">
        <v>160</v>
      </c>
      <c r="D64" s="29">
        <v>2825463.4</v>
      </c>
      <c r="E64" s="29">
        <v>0</v>
      </c>
      <c r="F64" s="29">
        <v>0</v>
      </c>
      <c r="G64" s="29">
        <v>0</v>
      </c>
      <c r="H64" s="29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22">
        <v>2064023.49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30">
        <v>604683.86</v>
      </c>
      <c r="Y64" s="30">
        <v>0</v>
      </c>
      <c r="Z64" s="30">
        <v>0</v>
      </c>
      <c r="AA64" s="30">
        <v>0</v>
      </c>
      <c r="AB64" s="30">
        <v>0</v>
      </c>
      <c r="AC64" s="22">
        <v>156656.05</v>
      </c>
      <c r="AD64" s="22">
        <v>0</v>
      </c>
      <c r="AE64" s="22">
        <v>0</v>
      </c>
      <c r="AF64" s="22">
        <v>0</v>
      </c>
      <c r="AG64" s="22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22">
        <v>100</v>
      </c>
      <c r="AX64" s="22">
        <v>0</v>
      </c>
      <c r="AY64" s="22">
        <v>0</v>
      </c>
      <c r="AZ64" s="22">
        <v>0</v>
      </c>
      <c r="BA64" s="22">
        <v>0</v>
      </c>
    </row>
    <row r="65" spans="1:53" ht="12">
      <c r="A65" s="23">
        <v>3990</v>
      </c>
      <c r="B65" s="23">
        <v>3990</v>
      </c>
      <c r="C65" s="3" t="s">
        <v>83</v>
      </c>
      <c r="D65" s="29">
        <v>253341.85</v>
      </c>
      <c r="E65" s="29">
        <v>27500</v>
      </c>
      <c r="F65" s="29">
        <v>55000</v>
      </c>
      <c r="G65" s="29">
        <v>82500</v>
      </c>
      <c r="H65" s="29">
        <v>127500</v>
      </c>
      <c r="I65" s="30">
        <v>80000</v>
      </c>
      <c r="J65" s="30">
        <v>15000</v>
      </c>
      <c r="K65" s="30">
        <v>30000</v>
      </c>
      <c r="L65" s="30">
        <v>45000</v>
      </c>
      <c r="M65" s="30">
        <v>65000</v>
      </c>
      <c r="N65" s="22">
        <v>18653</v>
      </c>
      <c r="O65" s="22">
        <v>0</v>
      </c>
      <c r="P65" s="22">
        <v>0</v>
      </c>
      <c r="Q65" s="22">
        <v>0</v>
      </c>
      <c r="R65" s="22">
        <v>0</v>
      </c>
      <c r="S65" s="22">
        <v>39724</v>
      </c>
      <c r="T65" s="22">
        <v>0</v>
      </c>
      <c r="U65" s="22">
        <v>0</v>
      </c>
      <c r="V65" s="22">
        <v>0</v>
      </c>
      <c r="W65" s="22">
        <v>0</v>
      </c>
      <c r="X65" s="30">
        <v>42000</v>
      </c>
      <c r="Y65" s="30">
        <v>12500</v>
      </c>
      <c r="Z65" s="30">
        <v>25000</v>
      </c>
      <c r="AA65" s="30">
        <v>37500</v>
      </c>
      <c r="AB65" s="30">
        <v>50000</v>
      </c>
      <c r="AC65" s="22">
        <v>50944.85</v>
      </c>
      <c r="AD65" s="22">
        <v>0</v>
      </c>
      <c r="AE65" s="22">
        <v>0</v>
      </c>
      <c r="AF65" s="22">
        <v>0</v>
      </c>
      <c r="AG65" s="22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30">
        <v>10000</v>
      </c>
      <c r="AS65" s="30">
        <v>0</v>
      </c>
      <c r="AT65" s="30">
        <v>0</v>
      </c>
      <c r="AU65" s="30">
        <v>0</v>
      </c>
      <c r="AV65" s="30">
        <v>0</v>
      </c>
      <c r="AW65" s="22">
        <v>12020</v>
      </c>
      <c r="AX65" s="22">
        <v>0</v>
      </c>
      <c r="AY65" s="22">
        <v>0</v>
      </c>
      <c r="AZ65" s="22">
        <v>0</v>
      </c>
      <c r="BA65" s="22">
        <v>12500</v>
      </c>
    </row>
    <row r="66" spans="1:53" ht="12">
      <c r="A66" s="23">
        <v>3995</v>
      </c>
      <c r="B66" s="23">
        <v>3995</v>
      </c>
      <c r="C66" s="3" t="s">
        <v>28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</row>
    <row r="67" spans="1:53" ht="12.75">
      <c r="A67" s="23"/>
      <c r="B67" s="23"/>
      <c r="C67" s="14" t="s">
        <v>15</v>
      </c>
      <c r="D67" s="31">
        <f aca="true" t="shared" si="7" ref="D67:M67">SUM(D59:D66)</f>
        <v>11163181.219999999</v>
      </c>
      <c r="E67" s="31">
        <f t="shared" si="7"/>
        <v>634381</v>
      </c>
      <c r="F67" s="31">
        <f t="shared" si="7"/>
        <v>2123131</v>
      </c>
      <c r="G67" s="31">
        <f t="shared" si="7"/>
        <v>4924133</v>
      </c>
      <c r="H67" s="31">
        <f t="shared" si="7"/>
        <v>7443883</v>
      </c>
      <c r="I67" s="32">
        <f t="shared" si="7"/>
        <v>2669301.13</v>
      </c>
      <c r="J67" s="32">
        <f t="shared" si="7"/>
        <v>265000</v>
      </c>
      <c r="K67" s="32">
        <f t="shared" si="7"/>
        <v>730000</v>
      </c>
      <c r="L67" s="32">
        <f t="shared" si="7"/>
        <v>1495000</v>
      </c>
      <c r="M67" s="32">
        <f t="shared" si="7"/>
        <v>2465000</v>
      </c>
      <c r="N67" s="15">
        <f aca="true" t="shared" si="8" ref="N67:BA67">SUM(N59:N66)</f>
        <v>3242024.73</v>
      </c>
      <c r="O67" s="15">
        <f t="shared" si="8"/>
        <v>-600000</v>
      </c>
      <c r="P67" s="15">
        <f t="shared" si="8"/>
        <v>-500000</v>
      </c>
      <c r="Q67" s="15">
        <f t="shared" si="8"/>
        <v>150000</v>
      </c>
      <c r="R67" s="15">
        <f t="shared" si="8"/>
        <v>850000</v>
      </c>
      <c r="S67" s="15">
        <f>SUM(S59:S66)</f>
        <v>2134766.99</v>
      </c>
      <c r="T67" s="15">
        <f>SUM(T59:T66)</f>
        <v>600000</v>
      </c>
      <c r="U67" s="15">
        <f>SUM(U59:U66)</f>
        <v>1100000</v>
      </c>
      <c r="V67" s="15">
        <f>SUM(V59:V66)</f>
        <v>2000000</v>
      </c>
      <c r="W67" s="15">
        <f>SUM(W59:W66)</f>
        <v>2375000</v>
      </c>
      <c r="X67" s="32">
        <f t="shared" si="8"/>
        <v>1128983.8</v>
      </c>
      <c r="Y67" s="32">
        <f t="shared" si="8"/>
        <v>113750</v>
      </c>
      <c r="Z67" s="32">
        <f t="shared" si="8"/>
        <v>227500</v>
      </c>
      <c r="AA67" s="32">
        <f t="shared" si="8"/>
        <v>341250</v>
      </c>
      <c r="AB67" s="32">
        <f t="shared" si="8"/>
        <v>455000</v>
      </c>
      <c r="AC67" s="15">
        <f t="shared" si="8"/>
        <v>1689384.4700000002</v>
      </c>
      <c r="AD67" s="15">
        <f t="shared" si="8"/>
        <v>230000</v>
      </c>
      <c r="AE67" s="15">
        <f t="shared" si="8"/>
        <v>520000</v>
      </c>
      <c r="AF67" s="15">
        <f t="shared" si="8"/>
        <v>750000</v>
      </c>
      <c r="AG67" s="15">
        <f t="shared" si="8"/>
        <v>1030000</v>
      </c>
      <c r="AH67" s="32">
        <f t="shared" si="8"/>
        <v>15725</v>
      </c>
      <c r="AI67" s="32">
        <f t="shared" si="8"/>
        <v>25631</v>
      </c>
      <c r="AJ67" s="32">
        <f t="shared" si="8"/>
        <v>33631</v>
      </c>
      <c r="AK67" s="32">
        <f t="shared" si="8"/>
        <v>41631</v>
      </c>
      <c r="AL67" s="32">
        <f t="shared" si="8"/>
        <v>49631</v>
      </c>
      <c r="AM67" s="15">
        <f t="shared" si="8"/>
        <v>53828</v>
      </c>
      <c r="AN67" s="15">
        <f t="shared" si="8"/>
        <v>0</v>
      </c>
      <c r="AO67" s="15">
        <f t="shared" si="8"/>
        <v>12000</v>
      </c>
      <c r="AP67" s="15">
        <f t="shared" si="8"/>
        <v>20000</v>
      </c>
      <c r="AQ67" s="15">
        <f t="shared" si="8"/>
        <v>20000</v>
      </c>
      <c r="AR67" s="30">
        <f t="shared" si="8"/>
        <v>44782</v>
      </c>
      <c r="AS67" s="32">
        <f t="shared" si="8"/>
        <v>0</v>
      </c>
      <c r="AT67" s="32">
        <f t="shared" si="8"/>
        <v>0</v>
      </c>
      <c r="AU67" s="32">
        <f t="shared" si="8"/>
        <v>21252</v>
      </c>
      <c r="AV67" s="32">
        <f t="shared" si="8"/>
        <v>26752</v>
      </c>
      <c r="AW67" s="15">
        <f t="shared" si="8"/>
        <v>184385.1</v>
      </c>
      <c r="AX67" s="15">
        <f t="shared" si="8"/>
        <v>0</v>
      </c>
      <c r="AY67" s="15">
        <f t="shared" si="8"/>
        <v>0</v>
      </c>
      <c r="AZ67" s="15">
        <f t="shared" si="8"/>
        <v>105000</v>
      </c>
      <c r="BA67" s="15">
        <f t="shared" si="8"/>
        <v>172500</v>
      </c>
    </row>
    <row r="68" spans="1:53" ht="12.75">
      <c r="A68" s="19"/>
      <c r="B68" s="19"/>
      <c r="C68" s="14" t="s">
        <v>2</v>
      </c>
      <c r="D68" s="31">
        <f>D57+D67</f>
        <v>28637742.88</v>
      </c>
      <c r="E68" s="31">
        <f>E57+E67</f>
        <v>5354681</v>
      </c>
      <c r="F68" s="31">
        <f>SUM(F57,F67)</f>
        <v>12289081</v>
      </c>
      <c r="G68" s="31">
        <f>SUM(G57,G67)</f>
        <v>18967233</v>
      </c>
      <c r="H68" s="31">
        <f>SUM(H57,H67)</f>
        <v>25111333</v>
      </c>
      <c r="I68" s="32">
        <f>I57+I67</f>
        <v>6054293.87</v>
      </c>
      <c r="J68" s="32">
        <f>J57+J67</f>
        <v>1583000</v>
      </c>
      <c r="K68" s="32">
        <f>SUM(K57,K67)</f>
        <v>2846000</v>
      </c>
      <c r="L68" s="32">
        <f>SUM(L57,L67)</f>
        <v>4014000</v>
      </c>
      <c r="M68" s="32">
        <f>SUM(M57,M67)</f>
        <v>5637000</v>
      </c>
      <c r="N68" s="15">
        <f>N57+N67</f>
        <v>12788126.930000002</v>
      </c>
      <c r="O68" s="15">
        <f>O57+O67</f>
        <v>850000</v>
      </c>
      <c r="P68" s="15">
        <f>SUM(P57,P67)</f>
        <v>4960000</v>
      </c>
      <c r="Q68" s="15">
        <f>SUM(Q57,Q67)</f>
        <v>8890000</v>
      </c>
      <c r="R68" s="15">
        <f>SUM(R57,R67)</f>
        <v>10890000</v>
      </c>
      <c r="S68" s="15">
        <f>S57+S67</f>
        <v>3509955.04</v>
      </c>
      <c r="T68" s="15">
        <f>T57+T67</f>
        <v>880000</v>
      </c>
      <c r="U68" s="15">
        <f>SUM(U57,U67)</f>
        <v>1834500</v>
      </c>
      <c r="V68" s="15">
        <f>SUM(V57,V67)</f>
        <v>2788000</v>
      </c>
      <c r="W68" s="15">
        <f>SUM(W57,W67)</f>
        <v>3214000</v>
      </c>
      <c r="X68" s="32">
        <f>X57+X67</f>
        <v>2273613.79</v>
      </c>
      <c r="Y68" s="32">
        <f>Y57+Y67</f>
        <v>723500</v>
      </c>
      <c r="Z68" s="32">
        <f>SUM(Z57,Z67)</f>
        <v>942250</v>
      </c>
      <c r="AA68" s="32">
        <f>SUM(AA57,AA67)</f>
        <v>1161000</v>
      </c>
      <c r="AB68" s="32">
        <f>SUM(AB57,AB67)</f>
        <v>2042350</v>
      </c>
      <c r="AC68" s="15">
        <f>AC57+AC67</f>
        <v>3105414.96</v>
      </c>
      <c r="AD68" s="15">
        <f>AD57+AD67</f>
        <v>902000</v>
      </c>
      <c r="AE68" s="15">
        <f>SUM(AE57,AE67)</f>
        <v>1192000</v>
      </c>
      <c r="AF68" s="15">
        <f>SUM(AF57,AF67)</f>
        <v>1422000</v>
      </c>
      <c r="AG68" s="15">
        <f>SUM(AG57,AG67)</f>
        <v>2126000</v>
      </c>
      <c r="AH68" s="32">
        <f>AH57+AH67</f>
        <v>15725</v>
      </c>
      <c r="AI68" s="32">
        <f>AI57+AI67</f>
        <v>30831</v>
      </c>
      <c r="AJ68" s="32">
        <f>SUM(AJ57,AJ67)</f>
        <v>39331</v>
      </c>
      <c r="AK68" s="32">
        <f>SUM(AK57,AK67)</f>
        <v>47331</v>
      </c>
      <c r="AL68" s="32">
        <f>SUM(AL57,AL67)</f>
        <v>55331</v>
      </c>
      <c r="AM68" s="15">
        <f>AM57+AM67</f>
        <v>82839.76</v>
      </c>
      <c r="AN68" s="15">
        <f>AN57+AN67</f>
        <v>5250</v>
      </c>
      <c r="AO68" s="15">
        <f>SUM(AO57,AO67)</f>
        <v>48900</v>
      </c>
      <c r="AP68" s="15">
        <f>SUM(AP57,AP67)</f>
        <v>67550</v>
      </c>
      <c r="AQ68" s="15">
        <f>SUM(AQ57,AQ67)</f>
        <v>72800</v>
      </c>
      <c r="AR68" s="32">
        <f>AR57+AR67</f>
        <v>63401</v>
      </c>
      <c r="AS68" s="32">
        <f>AS57+AS67</f>
        <v>20000</v>
      </c>
      <c r="AT68" s="32">
        <f>SUM(AT57,AT67)</f>
        <v>20000</v>
      </c>
      <c r="AU68" s="32">
        <f>SUM(AU57,AU67)</f>
        <v>41252</v>
      </c>
      <c r="AV68" s="32">
        <f>SUM(AV57,AV67)</f>
        <v>46752</v>
      </c>
      <c r="AW68" s="15">
        <f>AW57+AW67</f>
        <v>744372.53</v>
      </c>
      <c r="AX68" s="15">
        <f>AX57+AX67</f>
        <v>360100</v>
      </c>
      <c r="AY68" s="15">
        <f>SUM(AY57,AY67)</f>
        <v>406100</v>
      </c>
      <c r="AZ68" s="15">
        <f>SUM(AZ57,AZ67)</f>
        <v>536100</v>
      </c>
      <c r="BA68" s="15">
        <f>SUM(BA57,BA67)</f>
        <v>1027100</v>
      </c>
    </row>
    <row r="69" spans="1:53" ht="12">
      <c r="A69" s="23"/>
      <c r="B69" s="23"/>
      <c r="C69" s="3"/>
      <c r="D69" s="29"/>
      <c r="E69" s="29"/>
      <c r="F69" s="29"/>
      <c r="G69" s="29"/>
      <c r="H69" s="29"/>
      <c r="I69" s="30"/>
      <c r="J69" s="30"/>
      <c r="K69" s="30"/>
      <c r="L69" s="30"/>
      <c r="M69" s="30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30"/>
      <c r="Y69" s="30"/>
      <c r="Z69" s="30"/>
      <c r="AA69" s="30"/>
      <c r="AB69" s="30"/>
      <c r="AC69" s="22"/>
      <c r="AD69" s="22"/>
      <c r="AE69" s="22"/>
      <c r="AF69" s="22"/>
      <c r="AG69" s="22"/>
      <c r="AH69" s="30"/>
      <c r="AI69" s="30"/>
      <c r="AJ69" s="30"/>
      <c r="AK69" s="30"/>
      <c r="AL69" s="30"/>
      <c r="AM69" s="22"/>
      <c r="AN69" s="22"/>
      <c r="AO69" s="22"/>
      <c r="AP69" s="22"/>
      <c r="AQ69" s="22"/>
      <c r="AR69" s="30"/>
      <c r="AS69" s="30"/>
      <c r="AT69" s="30"/>
      <c r="AU69" s="30"/>
      <c r="AV69" s="30"/>
      <c r="AW69" s="22"/>
      <c r="AX69" s="22"/>
      <c r="AY69" s="22"/>
      <c r="AZ69" s="22"/>
      <c r="BA69" s="22"/>
    </row>
    <row r="70" spans="1:53" ht="12">
      <c r="A70" s="23">
        <v>4220</v>
      </c>
      <c r="B70" s="23">
        <v>4220</v>
      </c>
      <c r="C70" s="3" t="s">
        <v>85</v>
      </c>
      <c r="D70" s="29">
        <v>1310436.2899999998</v>
      </c>
      <c r="E70" s="29">
        <v>287500</v>
      </c>
      <c r="F70" s="29">
        <v>595500</v>
      </c>
      <c r="G70" s="29">
        <v>712500</v>
      </c>
      <c r="H70" s="29">
        <v>869000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22">
        <v>427411.11</v>
      </c>
      <c r="O70" s="22">
        <v>100000</v>
      </c>
      <c r="P70" s="22">
        <v>300000</v>
      </c>
      <c r="Q70" s="22">
        <v>350000</v>
      </c>
      <c r="R70" s="22">
        <v>400000</v>
      </c>
      <c r="S70" s="22">
        <v>174452.16</v>
      </c>
      <c r="T70" s="22">
        <v>45000</v>
      </c>
      <c r="U70" s="22">
        <v>45000</v>
      </c>
      <c r="V70" s="22">
        <v>45000</v>
      </c>
      <c r="W70" s="22">
        <v>45000</v>
      </c>
      <c r="X70" s="30">
        <v>393847</v>
      </c>
      <c r="Y70" s="30">
        <v>62500</v>
      </c>
      <c r="Z70" s="30">
        <v>125000</v>
      </c>
      <c r="AA70" s="30">
        <v>187500</v>
      </c>
      <c r="AB70" s="30">
        <v>250000</v>
      </c>
      <c r="AC70" s="22">
        <v>288535.02</v>
      </c>
      <c r="AD70" s="22">
        <v>80000</v>
      </c>
      <c r="AE70" s="22">
        <v>120000</v>
      </c>
      <c r="AF70" s="22">
        <v>120000</v>
      </c>
      <c r="AG70" s="22">
        <v>160000</v>
      </c>
      <c r="AH70" s="30">
        <v>800</v>
      </c>
      <c r="AI70" s="30">
        <v>0</v>
      </c>
      <c r="AJ70" s="30">
        <v>0</v>
      </c>
      <c r="AK70" s="30">
        <v>0</v>
      </c>
      <c r="AL70" s="30">
        <v>0</v>
      </c>
      <c r="AM70" s="22">
        <v>14329</v>
      </c>
      <c r="AN70" s="22">
        <v>0</v>
      </c>
      <c r="AO70" s="22">
        <v>4500</v>
      </c>
      <c r="AP70" s="22">
        <v>9000</v>
      </c>
      <c r="AQ70" s="22">
        <v>9000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22">
        <v>11062</v>
      </c>
      <c r="AX70" s="22">
        <v>0</v>
      </c>
      <c r="AY70" s="22">
        <v>1000</v>
      </c>
      <c r="AZ70" s="22">
        <v>1000</v>
      </c>
      <c r="BA70" s="22">
        <v>5000</v>
      </c>
    </row>
    <row r="71" spans="1:53" ht="12">
      <c r="A71" s="23">
        <v>4221</v>
      </c>
      <c r="B71" s="23">
        <v>4221</v>
      </c>
      <c r="C71" s="3" t="s">
        <v>29</v>
      </c>
      <c r="D71" s="29">
        <v>70700</v>
      </c>
      <c r="E71" s="29">
        <v>3750</v>
      </c>
      <c r="F71" s="29">
        <v>27500</v>
      </c>
      <c r="G71" s="29">
        <v>41250</v>
      </c>
      <c r="H71" s="29">
        <v>55000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22">
        <v>44500</v>
      </c>
      <c r="O71" s="22">
        <v>0</v>
      </c>
      <c r="P71" s="22">
        <v>20000</v>
      </c>
      <c r="Q71" s="22">
        <v>30000</v>
      </c>
      <c r="R71" s="22">
        <v>40000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30">
        <v>26200</v>
      </c>
      <c r="Y71" s="30">
        <v>3750</v>
      </c>
      <c r="Z71" s="30">
        <v>7500</v>
      </c>
      <c r="AA71" s="30">
        <v>11250</v>
      </c>
      <c r="AB71" s="30">
        <v>15000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</row>
    <row r="72" spans="1:53" ht="12">
      <c r="A72" s="23">
        <v>4222</v>
      </c>
      <c r="B72" s="23">
        <v>4222</v>
      </c>
      <c r="C72" s="3" t="s">
        <v>162</v>
      </c>
      <c r="D72" s="29">
        <v>0</v>
      </c>
      <c r="E72" s="29">
        <v>68750</v>
      </c>
      <c r="F72" s="29">
        <v>68750</v>
      </c>
      <c r="G72" s="29">
        <v>68750</v>
      </c>
      <c r="H72" s="29">
        <v>68750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68750</v>
      </c>
      <c r="U72" s="22">
        <v>68750</v>
      </c>
      <c r="V72" s="22">
        <v>68750</v>
      </c>
      <c r="W72" s="22">
        <v>68750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</row>
    <row r="73" spans="1:53" ht="12">
      <c r="A73" s="23">
        <v>4226</v>
      </c>
      <c r="B73" s="23">
        <v>4226</v>
      </c>
      <c r="C73" s="3" t="s">
        <v>175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30">
        <v>0</v>
      </c>
      <c r="AS73" s="30">
        <v>0</v>
      </c>
      <c r="AT73" s="30">
        <v>0</v>
      </c>
      <c r="AU73" s="30">
        <v>0</v>
      </c>
      <c r="AV73" s="30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</row>
    <row r="74" spans="1:53" ht="12">
      <c r="A74" s="23">
        <v>4230</v>
      </c>
      <c r="B74" s="23">
        <v>4230</v>
      </c>
      <c r="C74" s="3" t="s">
        <v>169</v>
      </c>
      <c r="D74" s="29">
        <v>457743.85</v>
      </c>
      <c r="E74" s="29">
        <v>157000</v>
      </c>
      <c r="F74" s="29">
        <v>236000</v>
      </c>
      <c r="G74" s="29">
        <v>283000</v>
      </c>
      <c r="H74" s="29">
        <v>410000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22">
        <v>103108.2</v>
      </c>
      <c r="O74" s="22">
        <v>80000</v>
      </c>
      <c r="P74" s="22">
        <v>80000</v>
      </c>
      <c r="Q74" s="22">
        <v>80000</v>
      </c>
      <c r="R74" s="22">
        <v>160000</v>
      </c>
      <c r="S74" s="22">
        <v>3900</v>
      </c>
      <c r="T74" s="22">
        <v>0</v>
      </c>
      <c r="U74" s="22">
        <v>0</v>
      </c>
      <c r="V74" s="22">
        <v>0</v>
      </c>
      <c r="W74" s="22">
        <v>0</v>
      </c>
      <c r="X74" s="30">
        <v>110708</v>
      </c>
      <c r="Y74" s="30">
        <v>27000</v>
      </c>
      <c r="Z74" s="30">
        <v>54000</v>
      </c>
      <c r="AA74" s="30">
        <v>81000</v>
      </c>
      <c r="AB74" s="30">
        <v>108000</v>
      </c>
      <c r="AC74" s="22">
        <v>189227.65</v>
      </c>
      <c r="AD74" s="22">
        <v>0</v>
      </c>
      <c r="AE74" s="22">
        <v>40000</v>
      </c>
      <c r="AF74" s="22">
        <v>60000</v>
      </c>
      <c r="AG74" s="22">
        <v>80000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30">
        <v>0</v>
      </c>
      <c r="AS74" s="30">
        <v>0</v>
      </c>
      <c r="AT74" s="30">
        <v>12000</v>
      </c>
      <c r="AU74" s="30">
        <v>12000</v>
      </c>
      <c r="AV74" s="30">
        <v>12000</v>
      </c>
      <c r="AW74" s="22">
        <v>50800</v>
      </c>
      <c r="AX74" s="22">
        <v>50000</v>
      </c>
      <c r="AY74" s="22">
        <v>50000</v>
      </c>
      <c r="AZ74" s="22">
        <v>50000</v>
      </c>
      <c r="BA74" s="22">
        <v>50000</v>
      </c>
    </row>
    <row r="75" spans="1:53" ht="12">
      <c r="A75" s="23">
        <v>4241</v>
      </c>
      <c r="B75" s="23">
        <v>4241</v>
      </c>
      <c r="C75" s="3" t="s">
        <v>87</v>
      </c>
      <c r="D75" s="29">
        <v>1205312.5</v>
      </c>
      <c r="E75" s="29">
        <v>133250</v>
      </c>
      <c r="F75" s="29">
        <v>448500</v>
      </c>
      <c r="G75" s="29">
        <v>736750</v>
      </c>
      <c r="H75" s="29">
        <v>979000</v>
      </c>
      <c r="I75" s="30">
        <v>600</v>
      </c>
      <c r="J75" s="30">
        <v>0</v>
      </c>
      <c r="K75" s="30">
        <v>0</v>
      </c>
      <c r="L75" s="30">
        <v>0</v>
      </c>
      <c r="M75" s="30">
        <v>0</v>
      </c>
      <c r="N75" s="22">
        <v>180640</v>
      </c>
      <c r="O75" s="22">
        <v>50000</v>
      </c>
      <c r="P75" s="22">
        <v>100000</v>
      </c>
      <c r="Q75" s="22">
        <v>150000</v>
      </c>
      <c r="R75" s="22">
        <v>200000</v>
      </c>
      <c r="S75" s="22">
        <v>728801.81</v>
      </c>
      <c r="T75" s="22">
        <v>0</v>
      </c>
      <c r="U75" s="22">
        <v>200000</v>
      </c>
      <c r="V75" s="22">
        <v>400000</v>
      </c>
      <c r="W75" s="22">
        <v>540000</v>
      </c>
      <c r="X75" s="30">
        <v>119657.24</v>
      </c>
      <c r="Y75" s="30">
        <v>25250</v>
      </c>
      <c r="Z75" s="30">
        <v>50500</v>
      </c>
      <c r="AA75" s="30">
        <v>75750</v>
      </c>
      <c r="AB75" s="30">
        <v>101000</v>
      </c>
      <c r="AC75" s="22">
        <v>103186.2</v>
      </c>
      <c r="AD75" s="22">
        <v>40000</v>
      </c>
      <c r="AE75" s="22">
        <v>65000</v>
      </c>
      <c r="AF75" s="22">
        <v>75000</v>
      </c>
      <c r="AG75" s="22">
        <v>100000</v>
      </c>
      <c r="AH75" s="30">
        <v>0</v>
      </c>
      <c r="AI75" s="30">
        <v>3000</v>
      </c>
      <c r="AJ75" s="30">
        <v>3000</v>
      </c>
      <c r="AK75" s="30">
        <v>3000</v>
      </c>
      <c r="AL75" s="30">
        <v>3000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30">
        <v>3257</v>
      </c>
      <c r="AS75" s="30">
        <v>5000</v>
      </c>
      <c r="AT75" s="30">
        <v>10000</v>
      </c>
      <c r="AU75" s="30">
        <v>10000</v>
      </c>
      <c r="AV75" s="30">
        <v>10000</v>
      </c>
      <c r="AW75" s="22">
        <v>69170.25</v>
      </c>
      <c r="AX75" s="22">
        <v>10000</v>
      </c>
      <c r="AY75" s="22">
        <v>20000</v>
      </c>
      <c r="AZ75" s="22">
        <v>23000</v>
      </c>
      <c r="BA75" s="22">
        <v>25000</v>
      </c>
    </row>
    <row r="76" spans="1:53" ht="12">
      <c r="A76" s="23">
        <v>4247</v>
      </c>
      <c r="B76" s="23">
        <v>4247</v>
      </c>
      <c r="C76" s="3" t="s">
        <v>30</v>
      </c>
      <c r="D76" s="29">
        <v>43428.5</v>
      </c>
      <c r="E76" s="29">
        <v>250000</v>
      </c>
      <c r="F76" s="29">
        <v>250000</v>
      </c>
      <c r="G76" s="29">
        <v>250000</v>
      </c>
      <c r="H76" s="29">
        <v>470000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250000</v>
      </c>
      <c r="U76" s="22">
        <v>250000</v>
      </c>
      <c r="V76" s="22">
        <v>250000</v>
      </c>
      <c r="W76" s="22">
        <v>250000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22">
        <v>43428.5</v>
      </c>
      <c r="AX76" s="22">
        <v>0</v>
      </c>
      <c r="AY76" s="22">
        <v>0</v>
      </c>
      <c r="AZ76" s="22">
        <v>0</v>
      </c>
      <c r="BA76" s="22">
        <v>220000</v>
      </c>
    </row>
    <row r="77" spans="1:53" ht="12">
      <c r="A77" s="23">
        <v>4280</v>
      </c>
      <c r="B77" s="23">
        <v>4280</v>
      </c>
      <c r="C77" s="3" t="s">
        <v>89</v>
      </c>
      <c r="D77" s="29">
        <v>736755.4400000001</v>
      </c>
      <c r="E77" s="29">
        <v>128800</v>
      </c>
      <c r="F77" s="29">
        <v>337600</v>
      </c>
      <c r="G77" s="29">
        <v>586400</v>
      </c>
      <c r="H77" s="29">
        <v>780200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22">
        <v>391378.99</v>
      </c>
      <c r="O77" s="22">
        <v>50000</v>
      </c>
      <c r="P77" s="22">
        <v>150000</v>
      </c>
      <c r="Q77" s="22">
        <v>300000</v>
      </c>
      <c r="R77" s="22">
        <v>400000</v>
      </c>
      <c r="S77" s="22">
        <v>128988.16</v>
      </c>
      <c r="T77" s="22">
        <v>5000</v>
      </c>
      <c r="U77" s="22">
        <v>45000</v>
      </c>
      <c r="V77" s="22">
        <v>80000</v>
      </c>
      <c r="W77" s="22">
        <v>100000</v>
      </c>
      <c r="X77" s="30">
        <v>136910.29</v>
      </c>
      <c r="Y77" s="30">
        <v>63800</v>
      </c>
      <c r="Z77" s="30">
        <v>127600</v>
      </c>
      <c r="AA77" s="30">
        <v>191400</v>
      </c>
      <c r="AB77" s="30">
        <v>255200</v>
      </c>
      <c r="AC77" s="22">
        <v>79478</v>
      </c>
      <c r="AD77" s="22">
        <v>10000</v>
      </c>
      <c r="AE77" s="22">
        <v>15000</v>
      </c>
      <c r="AF77" s="22">
        <v>15000</v>
      </c>
      <c r="AG77" s="22">
        <v>25000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</row>
    <row r="78" spans="1:53" ht="12">
      <c r="A78" s="23">
        <v>4800</v>
      </c>
      <c r="B78" s="23">
        <v>4800</v>
      </c>
      <c r="C78" s="3" t="s">
        <v>161</v>
      </c>
      <c r="D78" s="29">
        <v>2826054.25</v>
      </c>
      <c r="E78" s="29">
        <v>0</v>
      </c>
      <c r="F78" s="29">
        <v>0</v>
      </c>
      <c r="G78" s="29">
        <v>0</v>
      </c>
      <c r="H78" s="29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22">
        <v>2064023.49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30">
        <v>604683.86</v>
      </c>
      <c r="Y78" s="30">
        <v>0</v>
      </c>
      <c r="Z78" s="30">
        <v>0</v>
      </c>
      <c r="AA78" s="30">
        <v>0</v>
      </c>
      <c r="AB78" s="30">
        <v>0</v>
      </c>
      <c r="AC78" s="22">
        <v>156656.05</v>
      </c>
      <c r="AD78" s="22">
        <v>0</v>
      </c>
      <c r="AE78" s="22">
        <v>0</v>
      </c>
      <c r="AF78" s="22">
        <v>0</v>
      </c>
      <c r="AG78" s="22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22">
        <v>690.85</v>
      </c>
      <c r="AX78" s="22">
        <v>0</v>
      </c>
      <c r="AY78" s="22">
        <v>0</v>
      </c>
      <c r="AZ78" s="22">
        <v>0</v>
      </c>
      <c r="BA78" s="22">
        <v>0</v>
      </c>
    </row>
    <row r="79" spans="1:53" ht="12">
      <c r="A79" s="23">
        <v>6550</v>
      </c>
      <c r="B79" s="23">
        <v>6550</v>
      </c>
      <c r="C79" s="3" t="s">
        <v>110</v>
      </c>
      <c r="D79" s="29">
        <v>888814.6100000001</v>
      </c>
      <c r="E79" s="29">
        <v>340000</v>
      </c>
      <c r="F79" s="29">
        <v>503000</v>
      </c>
      <c r="G79" s="29">
        <v>676000</v>
      </c>
      <c r="H79" s="29">
        <v>846000</v>
      </c>
      <c r="I79" s="30">
        <v>116921.5</v>
      </c>
      <c r="J79" s="30">
        <v>5000</v>
      </c>
      <c r="K79" s="30">
        <v>10000</v>
      </c>
      <c r="L79" s="30">
        <v>20000</v>
      </c>
      <c r="M79" s="30">
        <v>30000</v>
      </c>
      <c r="N79" s="22">
        <v>507840</v>
      </c>
      <c r="O79" s="22">
        <v>100000</v>
      </c>
      <c r="P79" s="22">
        <v>200000</v>
      </c>
      <c r="Q79" s="22">
        <v>300000</v>
      </c>
      <c r="R79" s="22">
        <v>400000</v>
      </c>
      <c r="S79" s="22">
        <v>71194.3</v>
      </c>
      <c r="T79" s="22">
        <v>150000</v>
      </c>
      <c r="U79" s="22">
        <v>170000</v>
      </c>
      <c r="V79" s="22">
        <v>190000</v>
      </c>
      <c r="W79" s="22">
        <v>200000</v>
      </c>
      <c r="X79" s="30">
        <v>43179</v>
      </c>
      <c r="Y79" s="30">
        <v>10000</v>
      </c>
      <c r="Z79" s="30">
        <v>20000</v>
      </c>
      <c r="AA79" s="30">
        <v>30000</v>
      </c>
      <c r="AB79" s="30">
        <v>40000</v>
      </c>
      <c r="AC79" s="22">
        <v>112929.63</v>
      </c>
      <c r="AD79" s="22">
        <v>50000</v>
      </c>
      <c r="AE79" s="22">
        <v>50000</v>
      </c>
      <c r="AF79" s="22">
        <v>50000</v>
      </c>
      <c r="AG79" s="22">
        <v>70000</v>
      </c>
      <c r="AH79" s="30">
        <v>0</v>
      </c>
      <c r="AI79" s="30">
        <v>10000</v>
      </c>
      <c r="AJ79" s="30">
        <v>20000</v>
      </c>
      <c r="AK79" s="30">
        <v>30000</v>
      </c>
      <c r="AL79" s="30">
        <v>40000</v>
      </c>
      <c r="AM79" s="22">
        <v>32456.43</v>
      </c>
      <c r="AN79" s="22">
        <v>0</v>
      </c>
      <c r="AO79" s="22">
        <v>8000</v>
      </c>
      <c r="AP79" s="22">
        <v>16000</v>
      </c>
      <c r="AQ79" s="22">
        <v>16000</v>
      </c>
      <c r="AR79" s="30">
        <v>0</v>
      </c>
      <c r="AS79" s="30">
        <v>5000</v>
      </c>
      <c r="AT79" s="30">
        <v>10000</v>
      </c>
      <c r="AU79" s="30">
        <v>10000</v>
      </c>
      <c r="AV79" s="30">
        <v>10000</v>
      </c>
      <c r="AW79" s="22">
        <v>4293.75</v>
      </c>
      <c r="AX79" s="22">
        <v>10000</v>
      </c>
      <c r="AY79" s="22">
        <v>15000</v>
      </c>
      <c r="AZ79" s="22">
        <v>30000</v>
      </c>
      <c r="BA79" s="22">
        <v>40000</v>
      </c>
    </row>
    <row r="80" spans="1:53" ht="12">
      <c r="A80" s="23">
        <v>6555</v>
      </c>
      <c r="B80" s="23">
        <v>6555</v>
      </c>
      <c r="C80" s="3" t="s">
        <v>111</v>
      </c>
      <c r="D80" s="29">
        <v>120234.59</v>
      </c>
      <c r="E80" s="29">
        <v>33000</v>
      </c>
      <c r="F80" s="29">
        <v>51000</v>
      </c>
      <c r="G80" s="29">
        <v>69000</v>
      </c>
      <c r="H80" s="29">
        <v>87000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22">
        <v>81156</v>
      </c>
      <c r="O80" s="22">
        <v>0</v>
      </c>
      <c r="P80" s="22">
        <v>0</v>
      </c>
      <c r="Q80" s="22">
        <v>0</v>
      </c>
      <c r="R80" s="22">
        <v>0</v>
      </c>
      <c r="S80" s="22">
        <v>-3737</v>
      </c>
      <c r="T80" s="22">
        <v>0</v>
      </c>
      <c r="U80" s="22">
        <v>0</v>
      </c>
      <c r="V80" s="22">
        <v>0</v>
      </c>
      <c r="W80" s="22">
        <v>0</v>
      </c>
      <c r="X80" s="30">
        <v>16980</v>
      </c>
      <c r="Y80" s="30">
        <v>18000</v>
      </c>
      <c r="Z80" s="30">
        <v>36000</v>
      </c>
      <c r="AA80" s="30">
        <v>54000</v>
      </c>
      <c r="AB80" s="30">
        <v>72000</v>
      </c>
      <c r="AC80" s="22">
        <v>25835.59</v>
      </c>
      <c r="AD80" s="22">
        <v>15000</v>
      </c>
      <c r="AE80" s="22">
        <v>15000</v>
      </c>
      <c r="AF80" s="22">
        <v>15000</v>
      </c>
      <c r="AG80" s="22">
        <v>15000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</row>
    <row r="81" spans="1:53" ht="12.75">
      <c r="A81" s="19"/>
      <c r="B81" s="19"/>
      <c r="C81" s="14" t="s">
        <v>46</v>
      </c>
      <c r="D81" s="31">
        <f>SUM(D70:D80)</f>
        <v>7659480.03</v>
      </c>
      <c r="E81" s="31">
        <f aca="true" t="shared" si="9" ref="E81:BA81">SUM(E70:E80)</f>
        <v>1402050</v>
      </c>
      <c r="F81" s="31">
        <f t="shared" si="9"/>
        <v>2517850</v>
      </c>
      <c r="G81" s="31">
        <f t="shared" si="9"/>
        <v>3423650</v>
      </c>
      <c r="H81" s="31">
        <f t="shared" si="9"/>
        <v>4564950</v>
      </c>
      <c r="I81" s="32">
        <f t="shared" si="9"/>
        <v>117521.5</v>
      </c>
      <c r="J81" s="32">
        <f t="shared" si="9"/>
        <v>5000</v>
      </c>
      <c r="K81" s="32">
        <f t="shared" si="9"/>
        <v>10000</v>
      </c>
      <c r="L81" s="32">
        <f t="shared" si="9"/>
        <v>20000</v>
      </c>
      <c r="M81" s="32">
        <f t="shared" si="9"/>
        <v>30000</v>
      </c>
      <c r="N81" s="15">
        <f t="shared" si="9"/>
        <v>3800057.79</v>
      </c>
      <c r="O81" s="15">
        <f t="shared" si="9"/>
        <v>380000</v>
      </c>
      <c r="P81" s="15">
        <f t="shared" si="9"/>
        <v>850000</v>
      </c>
      <c r="Q81" s="15">
        <f t="shared" si="9"/>
        <v>1210000</v>
      </c>
      <c r="R81" s="15">
        <f t="shared" si="9"/>
        <v>1600000</v>
      </c>
      <c r="S81" s="15">
        <f>SUM(S70:S80)</f>
        <v>1103599.4300000002</v>
      </c>
      <c r="T81" s="15">
        <f>SUM(T70:T80)</f>
        <v>518750</v>
      </c>
      <c r="U81" s="15">
        <f>SUM(U70:U80)</f>
        <v>778750</v>
      </c>
      <c r="V81" s="15">
        <f>SUM(V70:V80)</f>
        <v>1033750</v>
      </c>
      <c r="W81" s="15">
        <f>SUM(W70:W80)</f>
        <v>1203750</v>
      </c>
      <c r="X81" s="32">
        <f t="shared" si="9"/>
        <v>1452165.3900000001</v>
      </c>
      <c r="Y81" s="32">
        <f t="shared" si="9"/>
        <v>210300</v>
      </c>
      <c r="Z81" s="32">
        <f t="shared" si="9"/>
        <v>420600</v>
      </c>
      <c r="AA81" s="32">
        <f t="shared" si="9"/>
        <v>630900</v>
      </c>
      <c r="AB81" s="32">
        <f t="shared" si="9"/>
        <v>841200</v>
      </c>
      <c r="AC81" s="15">
        <f t="shared" si="9"/>
        <v>955848.1399999999</v>
      </c>
      <c r="AD81" s="15">
        <f t="shared" si="9"/>
        <v>195000</v>
      </c>
      <c r="AE81" s="15">
        <f t="shared" si="9"/>
        <v>305000</v>
      </c>
      <c r="AF81" s="15">
        <f t="shared" si="9"/>
        <v>335000</v>
      </c>
      <c r="AG81" s="15">
        <f t="shared" si="9"/>
        <v>450000</v>
      </c>
      <c r="AH81" s="32">
        <f t="shared" si="9"/>
        <v>800</v>
      </c>
      <c r="AI81" s="32">
        <f t="shared" si="9"/>
        <v>13000</v>
      </c>
      <c r="AJ81" s="32">
        <f t="shared" si="9"/>
        <v>23000</v>
      </c>
      <c r="AK81" s="32">
        <f t="shared" si="9"/>
        <v>33000</v>
      </c>
      <c r="AL81" s="32">
        <f t="shared" si="9"/>
        <v>43000</v>
      </c>
      <c r="AM81" s="15">
        <f t="shared" si="9"/>
        <v>46785.43</v>
      </c>
      <c r="AN81" s="15">
        <f t="shared" si="9"/>
        <v>0</v>
      </c>
      <c r="AO81" s="15">
        <f t="shared" si="9"/>
        <v>12500</v>
      </c>
      <c r="AP81" s="15">
        <f t="shared" si="9"/>
        <v>25000</v>
      </c>
      <c r="AQ81" s="15">
        <f t="shared" si="9"/>
        <v>25000</v>
      </c>
      <c r="AR81" s="32">
        <f t="shared" si="9"/>
        <v>3257</v>
      </c>
      <c r="AS81" s="32">
        <f t="shared" si="9"/>
        <v>10000</v>
      </c>
      <c r="AT81" s="32">
        <f t="shared" si="9"/>
        <v>32000</v>
      </c>
      <c r="AU81" s="32">
        <f t="shared" si="9"/>
        <v>32000</v>
      </c>
      <c r="AV81" s="32">
        <f t="shared" si="9"/>
        <v>32000</v>
      </c>
      <c r="AW81" s="15">
        <f t="shared" si="9"/>
        <v>179445.35</v>
      </c>
      <c r="AX81" s="15">
        <f t="shared" si="9"/>
        <v>70000</v>
      </c>
      <c r="AY81" s="15">
        <f t="shared" si="9"/>
        <v>86000</v>
      </c>
      <c r="AZ81" s="15">
        <f t="shared" si="9"/>
        <v>104000</v>
      </c>
      <c r="BA81" s="15">
        <f t="shared" si="9"/>
        <v>340000</v>
      </c>
    </row>
    <row r="82" spans="1:53" ht="12">
      <c r="A82" s="23"/>
      <c r="B82" s="23"/>
      <c r="C82" s="3"/>
      <c r="D82" s="29"/>
      <c r="E82" s="29"/>
      <c r="F82" s="29"/>
      <c r="G82" s="29"/>
      <c r="H82" s="29"/>
      <c r="I82" s="30"/>
      <c r="J82" s="30"/>
      <c r="K82" s="30"/>
      <c r="L82" s="30"/>
      <c r="M82" s="30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30"/>
      <c r="Y82" s="30"/>
      <c r="Z82" s="30"/>
      <c r="AA82" s="30"/>
      <c r="AB82" s="30"/>
      <c r="AC82" s="22"/>
      <c r="AD82" s="22"/>
      <c r="AE82" s="22"/>
      <c r="AF82" s="22"/>
      <c r="AG82" s="22"/>
      <c r="AH82" s="30"/>
      <c r="AI82" s="30"/>
      <c r="AJ82" s="30"/>
      <c r="AK82" s="30"/>
      <c r="AL82" s="30"/>
      <c r="AM82" s="22"/>
      <c r="AN82" s="22"/>
      <c r="AO82" s="22"/>
      <c r="AP82" s="22"/>
      <c r="AQ82" s="22"/>
      <c r="AR82" s="30"/>
      <c r="AS82" s="30"/>
      <c r="AT82" s="30"/>
      <c r="AU82" s="30"/>
      <c r="AV82" s="30"/>
      <c r="AW82" s="22"/>
      <c r="AX82" s="22"/>
      <c r="AY82" s="22"/>
      <c r="AZ82" s="22"/>
      <c r="BA82" s="22"/>
    </row>
    <row r="83" spans="1:53" ht="12">
      <c r="A83" s="23">
        <v>4225</v>
      </c>
      <c r="B83" s="23">
        <v>4225</v>
      </c>
      <c r="C83" s="3" t="s">
        <v>170</v>
      </c>
      <c r="D83" s="29">
        <v>799446.8800000001</v>
      </c>
      <c r="E83" s="29">
        <v>232000</v>
      </c>
      <c r="F83" s="29">
        <v>392000</v>
      </c>
      <c r="G83" s="29">
        <v>602000</v>
      </c>
      <c r="H83" s="29">
        <v>732000</v>
      </c>
      <c r="I83" s="30">
        <v>9696.6</v>
      </c>
      <c r="J83" s="30">
        <v>0</v>
      </c>
      <c r="K83" s="30">
        <v>0</v>
      </c>
      <c r="L83" s="30">
        <v>0</v>
      </c>
      <c r="M83" s="30">
        <v>0</v>
      </c>
      <c r="N83" s="22">
        <v>561452.21</v>
      </c>
      <c r="O83" s="22">
        <v>50000</v>
      </c>
      <c r="P83" s="22">
        <v>200000</v>
      </c>
      <c r="Q83" s="22">
        <v>400000</v>
      </c>
      <c r="R83" s="22">
        <v>500000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30">
        <v>4767.06</v>
      </c>
      <c r="Y83" s="30">
        <v>10000</v>
      </c>
      <c r="Z83" s="30">
        <v>20000</v>
      </c>
      <c r="AA83" s="30">
        <v>30000</v>
      </c>
      <c r="AB83" s="30">
        <v>40000</v>
      </c>
      <c r="AC83" s="22">
        <v>94171.76</v>
      </c>
      <c r="AD83" s="22">
        <v>50000</v>
      </c>
      <c r="AE83" s="22">
        <v>50000</v>
      </c>
      <c r="AF83" s="22">
        <v>50000</v>
      </c>
      <c r="AG83" s="22">
        <v>70000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30">
        <v>2814.8</v>
      </c>
      <c r="AS83" s="30">
        <v>0</v>
      </c>
      <c r="AT83" s="30">
        <v>0</v>
      </c>
      <c r="AU83" s="30">
        <v>0</v>
      </c>
      <c r="AV83" s="30">
        <v>0</v>
      </c>
      <c r="AW83" s="22">
        <v>126544.45</v>
      </c>
      <c r="AX83" s="22">
        <v>122000</v>
      </c>
      <c r="AY83" s="22">
        <v>122000</v>
      </c>
      <c r="AZ83" s="22">
        <v>122000</v>
      </c>
      <c r="BA83" s="22">
        <v>122000</v>
      </c>
    </row>
    <row r="84" spans="1:53" ht="12">
      <c r="A84" s="23">
        <v>4228</v>
      </c>
      <c r="B84" s="23">
        <v>4228</v>
      </c>
      <c r="C84" s="3" t="s">
        <v>171</v>
      </c>
      <c r="D84" s="29">
        <v>1026.12</v>
      </c>
      <c r="E84" s="29">
        <v>25000</v>
      </c>
      <c r="F84" s="29">
        <v>32000</v>
      </c>
      <c r="G84" s="29">
        <v>32000</v>
      </c>
      <c r="H84" s="29">
        <v>52000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22">
        <v>0</v>
      </c>
      <c r="O84" s="22">
        <v>0</v>
      </c>
      <c r="P84" s="22">
        <v>5000</v>
      </c>
      <c r="Q84" s="22">
        <v>5000</v>
      </c>
      <c r="R84" s="22">
        <v>5000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30">
        <v>1026.12</v>
      </c>
      <c r="Y84" s="30">
        <v>0</v>
      </c>
      <c r="Z84" s="30">
        <v>0</v>
      </c>
      <c r="AA84" s="30">
        <v>0</v>
      </c>
      <c r="AB84" s="30">
        <v>0</v>
      </c>
      <c r="AC84" s="22">
        <v>0</v>
      </c>
      <c r="AD84" s="22">
        <v>20000</v>
      </c>
      <c r="AE84" s="22">
        <v>20000</v>
      </c>
      <c r="AF84" s="22">
        <v>20000</v>
      </c>
      <c r="AG84" s="22">
        <v>40000</v>
      </c>
      <c r="AH84" s="30">
        <v>0</v>
      </c>
      <c r="AI84" s="30">
        <v>5000</v>
      </c>
      <c r="AJ84" s="30">
        <v>5000</v>
      </c>
      <c r="AK84" s="30">
        <v>5000</v>
      </c>
      <c r="AL84" s="30">
        <v>5000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30">
        <v>0</v>
      </c>
      <c r="AS84" s="30">
        <v>0</v>
      </c>
      <c r="AT84" s="30">
        <v>2000</v>
      </c>
      <c r="AU84" s="30">
        <v>2000</v>
      </c>
      <c r="AV84" s="30">
        <v>2000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</row>
    <row r="85" spans="1:53" ht="12">
      <c r="A85" s="23">
        <v>4331</v>
      </c>
      <c r="B85" s="23">
        <v>4331</v>
      </c>
      <c r="C85" s="3" t="s">
        <v>91</v>
      </c>
      <c r="D85" s="29">
        <v>72552.36</v>
      </c>
      <c r="E85" s="29">
        <v>32500</v>
      </c>
      <c r="F85" s="29">
        <v>60000</v>
      </c>
      <c r="G85" s="29">
        <v>72500</v>
      </c>
      <c r="H85" s="29">
        <v>95000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22">
        <v>0</v>
      </c>
      <c r="O85" s="22">
        <v>0</v>
      </c>
      <c r="P85" s="22">
        <v>20000</v>
      </c>
      <c r="Q85" s="22">
        <v>25000</v>
      </c>
      <c r="R85" s="22">
        <v>25000</v>
      </c>
      <c r="S85" s="22">
        <v>11194.12</v>
      </c>
      <c r="T85" s="22">
        <v>0</v>
      </c>
      <c r="U85" s="22">
        <v>0</v>
      </c>
      <c r="V85" s="22">
        <v>0</v>
      </c>
      <c r="W85" s="22">
        <v>0</v>
      </c>
      <c r="X85" s="30">
        <v>31569.5</v>
      </c>
      <c r="Y85" s="30">
        <v>7500</v>
      </c>
      <c r="Z85" s="30">
        <v>15000</v>
      </c>
      <c r="AA85" s="30">
        <v>22500</v>
      </c>
      <c r="AB85" s="30">
        <v>30000</v>
      </c>
      <c r="AC85" s="22">
        <v>29788.74</v>
      </c>
      <c r="AD85" s="22">
        <v>25000</v>
      </c>
      <c r="AE85" s="22">
        <v>25000</v>
      </c>
      <c r="AF85" s="22">
        <v>25000</v>
      </c>
      <c r="AG85" s="22">
        <v>40000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30">
        <v>0</v>
      </c>
      <c r="AS85" s="30">
        <v>0</v>
      </c>
      <c r="AT85" s="30">
        <v>0</v>
      </c>
      <c r="AU85" s="30">
        <v>0</v>
      </c>
      <c r="AV85" s="30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</row>
    <row r="86" spans="1:53" ht="12">
      <c r="A86" s="23">
        <v>7400</v>
      </c>
      <c r="B86" s="23">
        <v>7400</v>
      </c>
      <c r="C86" s="3" t="s">
        <v>130</v>
      </c>
      <c r="D86" s="29">
        <v>0</v>
      </c>
      <c r="E86" s="29">
        <v>800</v>
      </c>
      <c r="F86" s="29">
        <v>800</v>
      </c>
      <c r="G86" s="29">
        <v>800</v>
      </c>
      <c r="H86" s="29">
        <v>800</v>
      </c>
      <c r="I86" s="30">
        <v>0</v>
      </c>
      <c r="J86" s="30">
        <v>800</v>
      </c>
      <c r="K86" s="30">
        <v>800</v>
      </c>
      <c r="L86" s="30">
        <v>800</v>
      </c>
      <c r="M86" s="30">
        <v>800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30">
        <v>0</v>
      </c>
      <c r="AS86" s="30">
        <v>0</v>
      </c>
      <c r="AT86" s="30">
        <v>0</v>
      </c>
      <c r="AU86" s="30">
        <v>0</v>
      </c>
      <c r="AV86" s="30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</row>
    <row r="87" spans="1:53" ht="12.75">
      <c r="A87" s="19"/>
      <c r="B87" s="19"/>
      <c r="C87" s="14" t="s">
        <v>47</v>
      </c>
      <c r="D87" s="31">
        <f>SUM(D83:D86)</f>
        <v>873025.3600000001</v>
      </c>
      <c r="E87" s="31">
        <f aca="true" t="shared" si="10" ref="E87:BA87">SUM(E83:E86)</f>
        <v>290300</v>
      </c>
      <c r="F87" s="31">
        <f t="shared" si="10"/>
        <v>484800</v>
      </c>
      <c r="G87" s="31">
        <f t="shared" si="10"/>
        <v>707300</v>
      </c>
      <c r="H87" s="31">
        <f t="shared" si="10"/>
        <v>879800</v>
      </c>
      <c r="I87" s="32">
        <f t="shared" si="10"/>
        <v>9696.6</v>
      </c>
      <c r="J87" s="32">
        <f t="shared" si="10"/>
        <v>800</v>
      </c>
      <c r="K87" s="32">
        <f t="shared" si="10"/>
        <v>800</v>
      </c>
      <c r="L87" s="32">
        <f t="shared" si="10"/>
        <v>800</v>
      </c>
      <c r="M87" s="32">
        <f t="shared" si="10"/>
        <v>800</v>
      </c>
      <c r="N87" s="15">
        <f t="shared" si="10"/>
        <v>561452.21</v>
      </c>
      <c r="O87" s="15">
        <f t="shared" si="10"/>
        <v>50000</v>
      </c>
      <c r="P87" s="15">
        <f t="shared" si="10"/>
        <v>225000</v>
      </c>
      <c r="Q87" s="15">
        <f t="shared" si="10"/>
        <v>430000</v>
      </c>
      <c r="R87" s="15">
        <f t="shared" si="10"/>
        <v>530000</v>
      </c>
      <c r="S87" s="15">
        <f>SUM(S83:S86)</f>
        <v>11194.12</v>
      </c>
      <c r="T87" s="15">
        <f>SUM(T83:T86)</f>
        <v>0</v>
      </c>
      <c r="U87" s="15">
        <f>SUM(U83:U86)</f>
        <v>0</v>
      </c>
      <c r="V87" s="15">
        <f>SUM(V83:V86)</f>
        <v>0</v>
      </c>
      <c r="W87" s="15">
        <f>SUM(W83:W86)</f>
        <v>0</v>
      </c>
      <c r="X87" s="32">
        <f t="shared" si="10"/>
        <v>37362.68</v>
      </c>
      <c r="Y87" s="32">
        <f t="shared" si="10"/>
        <v>17500</v>
      </c>
      <c r="Z87" s="32">
        <f t="shared" si="10"/>
        <v>35000</v>
      </c>
      <c r="AA87" s="32">
        <f t="shared" si="10"/>
        <v>52500</v>
      </c>
      <c r="AB87" s="32">
        <f t="shared" si="10"/>
        <v>70000</v>
      </c>
      <c r="AC87" s="15">
        <f t="shared" si="10"/>
        <v>123960.5</v>
      </c>
      <c r="AD87" s="15">
        <f t="shared" si="10"/>
        <v>95000</v>
      </c>
      <c r="AE87" s="15">
        <f t="shared" si="10"/>
        <v>95000</v>
      </c>
      <c r="AF87" s="15">
        <f t="shared" si="10"/>
        <v>95000</v>
      </c>
      <c r="AG87" s="15">
        <f t="shared" si="10"/>
        <v>150000</v>
      </c>
      <c r="AH87" s="32">
        <f t="shared" si="10"/>
        <v>0</v>
      </c>
      <c r="AI87" s="32">
        <f t="shared" si="10"/>
        <v>5000</v>
      </c>
      <c r="AJ87" s="32">
        <f t="shared" si="10"/>
        <v>5000</v>
      </c>
      <c r="AK87" s="32">
        <f t="shared" si="10"/>
        <v>5000</v>
      </c>
      <c r="AL87" s="32">
        <f t="shared" si="10"/>
        <v>5000</v>
      </c>
      <c r="AM87" s="15">
        <f t="shared" si="10"/>
        <v>0</v>
      </c>
      <c r="AN87" s="15">
        <f t="shared" si="10"/>
        <v>0</v>
      </c>
      <c r="AO87" s="15">
        <f t="shared" si="10"/>
        <v>0</v>
      </c>
      <c r="AP87" s="15">
        <f t="shared" si="10"/>
        <v>0</v>
      </c>
      <c r="AQ87" s="15">
        <f t="shared" si="10"/>
        <v>0</v>
      </c>
      <c r="AR87" s="32">
        <f t="shared" si="10"/>
        <v>2814.8</v>
      </c>
      <c r="AS87" s="32">
        <f t="shared" si="10"/>
        <v>0</v>
      </c>
      <c r="AT87" s="32">
        <f t="shared" si="10"/>
        <v>2000</v>
      </c>
      <c r="AU87" s="32">
        <f t="shared" si="10"/>
        <v>2000</v>
      </c>
      <c r="AV87" s="32">
        <f t="shared" si="10"/>
        <v>2000</v>
      </c>
      <c r="AW87" s="15">
        <f t="shared" si="10"/>
        <v>126544.45</v>
      </c>
      <c r="AX87" s="15">
        <f t="shared" si="10"/>
        <v>122000</v>
      </c>
      <c r="AY87" s="15">
        <f t="shared" si="10"/>
        <v>122000</v>
      </c>
      <c r="AZ87" s="15">
        <f t="shared" si="10"/>
        <v>122000</v>
      </c>
      <c r="BA87" s="15">
        <f t="shared" si="10"/>
        <v>122000</v>
      </c>
    </row>
    <row r="88" spans="1:53" ht="12">
      <c r="A88" s="23"/>
      <c r="B88" s="23"/>
      <c r="C88" s="3"/>
      <c r="D88" s="29"/>
      <c r="E88" s="29"/>
      <c r="F88" s="29"/>
      <c r="G88" s="29"/>
      <c r="H88" s="29"/>
      <c r="I88" s="30"/>
      <c r="J88" s="30"/>
      <c r="K88" s="30"/>
      <c r="L88" s="30"/>
      <c r="M88" s="30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30"/>
      <c r="Y88" s="30"/>
      <c r="Z88" s="30"/>
      <c r="AA88" s="30"/>
      <c r="AB88" s="30"/>
      <c r="AC88" s="22"/>
      <c r="AD88" s="22"/>
      <c r="AE88" s="22"/>
      <c r="AF88" s="22"/>
      <c r="AG88" s="22"/>
      <c r="AH88" s="30"/>
      <c r="AI88" s="30"/>
      <c r="AJ88" s="30"/>
      <c r="AK88" s="30"/>
      <c r="AL88" s="30"/>
      <c r="AM88" s="22"/>
      <c r="AN88" s="22"/>
      <c r="AO88" s="22"/>
      <c r="AP88" s="22"/>
      <c r="AQ88" s="22"/>
      <c r="AR88" s="30"/>
      <c r="AS88" s="30"/>
      <c r="AT88" s="30"/>
      <c r="AU88" s="30"/>
      <c r="AV88" s="30"/>
      <c r="AW88" s="22"/>
      <c r="AX88" s="22"/>
      <c r="AY88" s="22"/>
      <c r="AZ88" s="22"/>
      <c r="BA88" s="22"/>
    </row>
    <row r="89" spans="1:53" ht="12">
      <c r="A89" s="23">
        <v>4300</v>
      </c>
      <c r="B89" s="23">
        <v>4300</v>
      </c>
      <c r="C89" s="3" t="s">
        <v>90</v>
      </c>
      <c r="D89" s="29">
        <v>1791620.64</v>
      </c>
      <c r="E89" s="29">
        <v>121000</v>
      </c>
      <c r="F89" s="29">
        <v>521000</v>
      </c>
      <c r="G89" s="29">
        <v>621000</v>
      </c>
      <c r="H89" s="29">
        <v>871000</v>
      </c>
      <c r="I89" s="30">
        <v>1581624.64</v>
      </c>
      <c r="J89" s="30">
        <v>100000</v>
      </c>
      <c r="K89" s="30">
        <v>500000</v>
      </c>
      <c r="L89" s="30">
        <v>600000</v>
      </c>
      <c r="M89" s="30">
        <v>850000</v>
      </c>
      <c r="N89" s="22">
        <v>79402</v>
      </c>
      <c r="O89" s="22">
        <v>0</v>
      </c>
      <c r="P89" s="22">
        <v>0</v>
      </c>
      <c r="Q89" s="22">
        <v>0</v>
      </c>
      <c r="R89" s="22">
        <v>0</v>
      </c>
      <c r="S89" s="22">
        <v>88557.5</v>
      </c>
      <c r="T89" s="22">
        <v>0</v>
      </c>
      <c r="U89" s="22">
        <v>0</v>
      </c>
      <c r="V89" s="22">
        <v>0</v>
      </c>
      <c r="W89" s="22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22">
        <v>20237.75</v>
      </c>
      <c r="AD89" s="22">
        <v>0</v>
      </c>
      <c r="AE89" s="22">
        <v>0</v>
      </c>
      <c r="AF89" s="22">
        <v>0</v>
      </c>
      <c r="AG89" s="22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22">
        <v>21798.75</v>
      </c>
      <c r="AN89" s="22">
        <v>21000</v>
      </c>
      <c r="AO89" s="22">
        <v>21000</v>
      </c>
      <c r="AP89" s="22">
        <v>21000</v>
      </c>
      <c r="AQ89" s="22">
        <v>21000</v>
      </c>
      <c r="AR89" s="30">
        <v>0</v>
      </c>
      <c r="AS89" s="30">
        <v>0</v>
      </c>
      <c r="AT89" s="30">
        <v>0</v>
      </c>
      <c r="AU89" s="30">
        <v>0</v>
      </c>
      <c r="AV89" s="30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</row>
    <row r="90" spans="1:53" ht="12">
      <c r="A90" s="23">
        <v>4400</v>
      </c>
      <c r="B90" s="23">
        <v>4400</v>
      </c>
      <c r="C90" s="3" t="s">
        <v>172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30">
        <v>0</v>
      </c>
      <c r="AS90" s="30">
        <v>0</v>
      </c>
      <c r="AT90" s="30">
        <v>0</v>
      </c>
      <c r="AU90" s="30">
        <v>0</v>
      </c>
      <c r="AV90" s="30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</row>
    <row r="91" spans="1:53" ht="12">
      <c r="A91" s="23">
        <v>4990</v>
      </c>
      <c r="B91" s="23">
        <v>4990</v>
      </c>
      <c r="C91" s="3" t="s">
        <v>92</v>
      </c>
      <c r="D91" s="29">
        <v>-251073</v>
      </c>
      <c r="E91" s="29">
        <v>50000</v>
      </c>
      <c r="F91" s="29">
        <v>50000</v>
      </c>
      <c r="G91" s="29">
        <v>50000</v>
      </c>
      <c r="H91" s="29">
        <v>50000</v>
      </c>
      <c r="I91" s="30">
        <v>-266196</v>
      </c>
      <c r="J91" s="30">
        <v>50000</v>
      </c>
      <c r="K91" s="30">
        <v>50000</v>
      </c>
      <c r="L91" s="30">
        <v>50000</v>
      </c>
      <c r="M91" s="30">
        <v>50000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22">
        <v>12198</v>
      </c>
      <c r="AD91" s="22">
        <v>0</v>
      </c>
      <c r="AE91" s="22">
        <v>0</v>
      </c>
      <c r="AF91" s="22">
        <v>0</v>
      </c>
      <c r="AG91" s="22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30">
        <v>0</v>
      </c>
      <c r="AS91" s="30">
        <v>0</v>
      </c>
      <c r="AT91" s="30">
        <v>0</v>
      </c>
      <c r="AU91" s="30">
        <v>0</v>
      </c>
      <c r="AV91" s="30">
        <v>0</v>
      </c>
      <c r="AW91" s="22">
        <v>2925</v>
      </c>
      <c r="AX91" s="22">
        <v>0</v>
      </c>
      <c r="AY91" s="22">
        <v>0</v>
      </c>
      <c r="AZ91" s="22">
        <v>0</v>
      </c>
      <c r="BA91" s="22">
        <v>0</v>
      </c>
    </row>
    <row r="92" spans="1:53" ht="12.75">
      <c r="A92" s="19"/>
      <c r="B92" s="19"/>
      <c r="C92" s="14" t="s">
        <v>48</v>
      </c>
      <c r="D92" s="31">
        <f aca="true" t="shared" si="11" ref="D92:BA92">SUM(D89:D91)</f>
        <v>1540547.64</v>
      </c>
      <c r="E92" s="31">
        <f t="shared" si="11"/>
        <v>171000</v>
      </c>
      <c r="F92" s="31">
        <f t="shared" si="11"/>
        <v>571000</v>
      </c>
      <c r="G92" s="31">
        <f t="shared" si="11"/>
        <v>671000</v>
      </c>
      <c r="H92" s="31">
        <f t="shared" si="11"/>
        <v>921000</v>
      </c>
      <c r="I92" s="32">
        <f t="shared" si="11"/>
        <v>1315428.64</v>
      </c>
      <c r="J92" s="32">
        <f t="shared" si="11"/>
        <v>150000</v>
      </c>
      <c r="K92" s="32">
        <f t="shared" si="11"/>
        <v>550000</v>
      </c>
      <c r="L92" s="32">
        <f t="shared" si="11"/>
        <v>650000</v>
      </c>
      <c r="M92" s="32">
        <f t="shared" si="11"/>
        <v>900000</v>
      </c>
      <c r="N92" s="15">
        <f t="shared" si="11"/>
        <v>79402</v>
      </c>
      <c r="O92" s="15">
        <f t="shared" si="11"/>
        <v>0</v>
      </c>
      <c r="P92" s="15">
        <f t="shared" si="11"/>
        <v>0</v>
      </c>
      <c r="Q92" s="15">
        <f t="shared" si="11"/>
        <v>0</v>
      </c>
      <c r="R92" s="15">
        <f t="shared" si="11"/>
        <v>0</v>
      </c>
      <c r="S92" s="15">
        <f>SUM(S89:S91)</f>
        <v>88557.5</v>
      </c>
      <c r="T92" s="15">
        <f>SUM(T89:T91)</f>
        <v>0</v>
      </c>
      <c r="U92" s="15">
        <f>SUM(U89:U91)</f>
        <v>0</v>
      </c>
      <c r="V92" s="15">
        <f>SUM(V89:V91)</f>
        <v>0</v>
      </c>
      <c r="W92" s="15">
        <f>SUM(W89:W91)</f>
        <v>0</v>
      </c>
      <c r="X92" s="32">
        <f t="shared" si="11"/>
        <v>0</v>
      </c>
      <c r="Y92" s="32">
        <f t="shared" si="11"/>
        <v>0</v>
      </c>
      <c r="Z92" s="32">
        <f t="shared" si="11"/>
        <v>0</v>
      </c>
      <c r="AA92" s="32">
        <f t="shared" si="11"/>
        <v>0</v>
      </c>
      <c r="AB92" s="32">
        <f t="shared" si="11"/>
        <v>0</v>
      </c>
      <c r="AC92" s="15">
        <f t="shared" si="11"/>
        <v>32435.75</v>
      </c>
      <c r="AD92" s="15">
        <f t="shared" si="11"/>
        <v>0</v>
      </c>
      <c r="AE92" s="15">
        <f t="shared" si="11"/>
        <v>0</v>
      </c>
      <c r="AF92" s="15">
        <f t="shared" si="11"/>
        <v>0</v>
      </c>
      <c r="AG92" s="15">
        <f t="shared" si="11"/>
        <v>0</v>
      </c>
      <c r="AH92" s="32">
        <f t="shared" si="11"/>
        <v>0</v>
      </c>
      <c r="AI92" s="32">
        <f t="shared" si="11"/>
        <v>0</v>
      </c>
      <c r="AJ92" s="32">
        <f t="shared" si="11"/>
        <v>0</v>
      </c>
      <c r="AK92" s="32">
        <f t="shared" si="11"/>
        <v>0</v>
      </c>
      <c r="AL92" s="32">
        <f t="shared" si="11"/>
        <v>0</v>
      </c>
      <c r="AM92" s="15">
        <f t="shared" si="11"/>
        <v>21798.75</v>
      </c>
      <c r="AN92" s="15">
        <f t="shared" si="11"/>
        <v>21000</v>
      </c>
      <c r="AO92" s="15">
        <f t="shared" si="11"/>
        <v>21000</v>
      </c>
      <c r="AP92" s="15">
        <f t="shared" si="11"/>
        <v>21000</v>
      </c>
      <c r="AQ92" s="15">
        <f t="shared" si="11"/>
        <v>21000</v>
      </c>
      <c r="AR92" s="32">
        <f t="shared" si="11"/>
        <v>0</v>
      </c>
      <c r="AS92" s="32">
        <f t="shared" si="11"/>
        <v>0</v>
      </c>
      <c r="AT92" s="32">
        <f t="shared" si="11"/>
        <v>0</v>
      </c>
      <c r="AU92" s="32">
        <f t="shared" si="11"/>
        <v>0</v>
      </c>
      <c r="AV92" s="32">
        <f t="shared" si="11"/>
        <v>0</v>
      </c>
      <c r="AW92" s="15">
        <f t="shared" si="11"/>
        <v>2925</v>
      </c>
      <c r="AX92" s="15">
        <f t="shared" si="11"/>
        <v>0</v>
      </c>
      <c r="AY92" s="15">
        <f t="shared" si="11"/>
        <v>0</v>
      </c>
      <c r="AZ92" s="15">
        <f t="shared" si="11"/>
        <v>0</v>
      </c>
      <c r="BA92" s="15">
        <f t="shared" si="11"/>
        <v>0</v>
      </c>
    </row>
    <row r="93" spans="1:53" ht="12">
      <c r="A93" s="23"/>
      <c r="B93" s="23"/>
      <c r="C93" s="3"/>
      <c r="D93" s="29"/>
      <c r="E93" s="29"/>
      <c r="F93" s="29"/>
      <c r="G93" s="29"/>
      <c r="H93" s="29"/>
      <c r="I93" s="30"/>
      <c r="J93" s="30"/>
      <c r="K93" s="30"/>
      <c r="L93" s="30"/>
      <c r="M93" s="30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30"/>
      <c r="Y93" s="30"/>
      <c r="Z93" s="30"/>
      <c r="AA93" s="30"/>
      <c r="AB93" s="30"/>
      <c r="AC93" s="22"/>
      <c r="AD93" s="22"/>
      <c r="AE93" s="22"/>
      <c r="AF93" s="22"/>
      <c r="AG93" s="22"/>
      <c r="AH93" s="30"/>
      <c r="AI93" s="30"/>
      <c r="AJ93" s="30"/>
      <c r="AK93" s="30"/>
      <c r="AL93" s="30"/>
      <c r="AM93" s="22"/>
      <c r="AN93" s="22"/>
      <c r="AO93" s="22"/>
      <c r="AP93" s="22"/>
      <c r="AQ93" s="22"/>
      <c r="AR93" s="30"/>
      <c r="AS93" s="30"/>
      <c r="AT93" s="30"/>
      <c r="AU93" s="30"/>
      <c r="AV93" s="30"/>
      <c r="AW93" s="22"/>
      <c r="AX93" s="22"/>
      <c r="AY93" s="22"/>
      <c r="AZ93" s="22"/>
      <c r="BA93" s="22"/>
    </row>
    <row r="94" spans="1:53" ht="12.75">
      <c r="A94" s="19"/>
      <c r="B94" s="19"/>
      <c r="C94" s="14" t="s">
        <v>7</v>
      </c>
      <c r="D94" s="31">
        <f aca="true" t="shared" si="12" ref="D94:BA94">+D92+D87+D81</f>
        <v>10073053.030000001</v>
      </c>
      <c r="E94" s="31">
        <f t="shared" si="12"/>
        <v>1863350</v>
      </c>
      <c r="F94" s="31">
        <f t="shared" si="12"/>
        <v>3573650</v>
      </c>
      <c r="G94" s="31">
        <f t="shared" si="12"/>
        <v>4801950</v>
      </c>
      <c r="H94" s="31">
        <f t="shared" si="12"/>
        <v>6365750</v>
      </c>
      <c r="I94" s="32">
        <f t="shared" si="12"/>
        <v>1442646.74</v>
      </c>
      <c r="J94" s="32">
        <f t="shared" si="12"/>
        <v>155800</v>
      </c>
      <c r="K94" s="32">
        <f t="shared" si="12"/>
        <v>560800</v>
      </c>
      <c r="L94" s="32">
        <f t="shared" si="12"/>
        <v>670800</v>
      </c>
      <c r="M94" s="32">
        <f t="shared" si="12"/>
        <v>930800</v>
      </c>
      <c r="N94" s="15">
        <f t="shared" si="12"/>
        <v>4440912</v>
      </c>
      <c r="O94" s="15">
        <f t="shared" si="12"/>
        <v>430000</v>
      </c>
      <c r="P94" s="15">
        <f t="shared" si="12"/>
        <v>1075000</v>
      </c>
      <c r="Q94" s="15">
        <f t="shared" si="12"/>
        <v>1640000</v>
      </c>
      <c r="R94" s="15">
        <f t="shared" si="12"/>
        <v>2130000</v>
      </c>
      <c r="S94" s="15">
        <f>+S92+S87+S81</f>
        <v>1203351.0500000003</v>
      </c>
      <c r="T94" s="15">
        <f>+T92+T87+T81</f>
        <v>518750</v>
      </c>
      <c r="U94" s="15">
        <f>+U92+U87+U81</f>
        <v>778750</v>
      </c>
      <c r="V94" s="15">
        <f>+V92+V87+V81</f>
        <v>1033750</v>
      </c>
      <c r="W94" s="15">
        <f>+W92+W87+W81</f>
        <v>1203750</v>
      </c>
      <c r="X94" s="32">
        <f t="shared" si="12"/>
        <v>1489528.07</v>
      </c>
      <c r="Y94" s="32">
        <f t="shared" si="12"/>
        <v>227800</v>
      </c>
      <c r="Z94" s="32">
        <f t="shared" si="12"/>
        <v>455600</v>
      </c>
      <c r="AA94" s="32">
        <f t="shared" si="12"/>
        <v>683400</v>
      </c>
      <c r="AB94" s="32">
        <f t="shared" si="12"/>
        <v>911200</v>
      </c>
      <c r="AC94" s="15">
        <f t="shared" si="12"/>
        <v>1112244.39</v>
      </c>
      <c r="AD94" s="15">
        <f t="shared" si="12"/>
        <v>290000</v>
      </c>
      <c r="AE94" s="15">
        <f t="shared" si="12"/>
        <v>400000</v>
      </c>
      <c r="AF94" s="15">
        <f t="shared" si="12"/>
        <v>430000</v>
      </c>
      <c r="AG94" s="15">
        <f t="shared" si="12"/>
        <v>600000</v>
      </c>
      <c r="AH94" s="32">
        <f t="shared" si="12"/>
        <v>800</v>
      </c>
      <c r="AI94" s="32">
        <f t="shared" si="12"/>
        <v>18000</v>
      </c>
      <c r="AJ94" s="32">
        <f t="shared" si="12"/>
        <v>28000</v>
      </c>
      <c r="AK94" s="32">
        <f t="shared" si="12"/>
        <v>38000</v>
      </c>
      <c r="AL94" s="32">
        <f t="shared" si="12"/>
        <v>48000</v>
      </c>
      <c r="AM94" s="15">
        <f t="shared" si="12"/>
        <v>68584.18</v>
      </c>
      <c r="AN94" s="15">
        <f t="shared" si="12"/>
        <v>21000</v>
      </c>
      <c r="AO94" s="15">
        <f t="shared" si="12"/>
        <v>33500</v>
      </c>
      <c r="AP94" s="15">
        <f t="shared" si="12"/>
        <v>46000</v>
      </c>
      <c r="AQ94" s="15">
        <f t="shared" si="12"/>
        <v>46000</v>
      </c>
      <c r="AR94" s="32">
        <f t="shared" si="12"/>
        <v>6071.8</v>
      </c>
      <c r="AS94" s="32">
        <f t="shared" si="12"/>
        <v>10000</v>
      </c>
      <c r="AT94" s="32">
        <f t="shared" si="12"/>
        <v>34000</v>
      </c>
      <c r="AU94" s="32">
        <f t="shared" si="12"/>
        <v>34000</v>
      </c>
      <c r="AV94" s="32">
        <f t="shared" si="12"/>
        <v>34000</v>
      </c>
      <c r="AW94" s="15">
        <f t="shared" si="12"/>
        <v>308914.8</v>
      </c>
      <c r="AX94" s="15">
        <f t="shared" si="12"/>
        <v>192000</v>
      </c>
      <c r="AY94" s="15">
        <f t="shared" si="12"/>
        <v>208000</v>
      </c>
      <c r="AZ94" s="15">
        <f t="shared" si="12"/>
        <v>226000</v>
      </c>
      <c r="BA94" s="15">
        <f t="shared" si="12"/>
        <v>462000</v>
      </c>
    </row>
    <row r="95" spans="1:53" ht="12">
      <c r="A95" s="23"/>
      <c r="B95" s="23"/>
      <c r="C95" s="3"/>
      <c r="D95" s="29"/>
      <c r="E95" s="29"/>
      <c r="F95" s="29"/>
      <c r="G95" s="29"/>
      <c r="H95" s="29"/>
      <c r="I95" s="30"/>
      <c r="J95" s="30"/>
      <c r="K95" s="30"/>
      <c r="L95" s="30"/>
      <c r="M95" s="30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30"/>
      <c r="Y95" s="30"/>
      <c r="Z95" s="30"/>
      <c r="AA95" s="30"/>
      <c r="AB95" s="30"/>
      <c r="AC95" s="22"/>
      <c r="AD95" s="22"/>
      <c r="AE95" s="22"/>
      <c r="AF95" s="22"/>
      <c r="AG95" s="22"/>
      <c r="AH95" s="30"/>
      <c r="AI95" s="30"/>
      <c r="AJ95" s="30"/>
      <c r="AK95" s="30"/>
      <c r="AL95" s="30"/>
      <c r="AM95" s="22"/>
      <c r="AN95" s="22"/>
      <c r="AO95" s="22"/>
      <c r="AP95" s="22"/>
      <c r="AQ95" s="22"/>
      <c r="AR95" s="30"/>
      <c r="AS95" s="30"/>
      <c r="AT95" s="30"/>
      <c r="AU95" s="30"/>
      <c r="AV95" s="30"/>
      <c r="AW95" s="22"/>
      <c r="AX95" s="22"/>
      <c r="AY95" s="22"/>
      <c r="AZ95" s="22"/>
      <c r="BA95" s="22"/>
    </row>
    <row r="96" spans="1:53" ht="12">
      <c r="A96" s="23">
        <v>4240</v>
      </c>
      <c r="B96" s="23">
        <v>4240</v>
      </c>
      <c r="C96" s="3" t="s">
        <v>86</v>
      </c>
      <c r="D96" s="29">
        <v>1083892.18</v>
      </c>
      <c r="E96" s="29">
        <v>67500</v>
      </c>
      <c r="F96" s="29">
        <v>88000</v>
      </c>
      <c r="G96" s="29">
        <v>267000</v>
      </c>
      <c r="H96" s="29">
        <v>357080</v>
      </c>
      <c r="I96" s="30">
        <v>37306.65</v>
      </c>
      <c r="J96" s="30">
        <v>15000</v>
      </c>
      <c r="K96" s="30">
        <v>30000</v>
      </c>
      <c r="L96" s="30">
        <v>45000</v>
      </c>
      <c r="M96" s="30">
        <v>60000</v>
      </c>
      <c r="N96" s="22">
        <v>88265.32</v>
      </c>
      <c r="O96" s="22">
        <v>5000</v>
      </c>
      <c r="P96" s="22">
        <v>10000</v>
      </c>
      <c r="Q96" s="22">
        <v>15000</v>
      </c>
      <c r="R96" s="22">
        <v>20000</v>
      </c>
      <c r="S96" s="22">
        <v>741787.41</v>
      </c>
      <c r="T96" s="22">
        <v>30000</v>
      </c>
      <c r="U96" s="22">
        <v>10000</v>
      </c>
      <c r="V96" s="22">
        <v>150000</v>
      </c>
      <c r="W96" s="22">
        <v>192080</v>
      </c>
      <c r="X96" s="30">
        <v>90146</v>
      </c>
      <c r="Y96" s="30">
        <v>0</v>
      </c>
      <c r="Z96" s="30">
        <v>0</v>
      </c>
      <c r="AA96" s="30">
        <v>0</v>
      </c>
      <c r="AB96" s="30">
        <v>0</v>
      </c>
      <c r="AC96" s="22">
        <v>57715.63</v>
      </c>
      <c r="AD96" s="22">
        <v>0</v>
      </c>
      <c r="AE96" s="22">
        <v>0</v>
      </c>
      <c r="AF96" s="22">
        <v>0</v>
      </c>
      <c r="AG96" s="22">
        <v>0</v>
      </c>
      <c r="AH96" s="30">
        <v>4200</v>
      </c>
      <c r="AI96" s="30">
        <v>500</v>
      </c>
      <c r="AJ96" s="30">
        <v>1000</v>
      </c>
      <c r="AK96" s="30">
        <v>0</v>
      </c>
      <c r="AL96" s="30">
        <v>2000</v>
      </c>
      <c r="AM96" s="22">
        <v>11398.17</v>
      </c>
      <c r="AN96" s="22">
        <v>0</v>
      </c>
      <c r="AO96" s="22">
        <v>0</v>
      </c>
      <c r="AP96" s="22">
        <v>0</v>
      </c>
      <c r="AQ96" s="22">
        <v>0</v>
      </c>
      <c r="AR96" s="30">
        <v>20918</v>
      </c>
      <c r="AS96" s="30">
        <v>7000</v>
      </c>
      <c r="AT96" s="30">
        <v>7000</v>
      </c>
      <c r="AU96" s="30">
        <v>7000</v>
      </c>
      <c r="AV96" s="30">
        <v>10000</v>
      </c>
      <c r="AW96" s="22">
        <v>32155</v>
      </c>
      <c r="AX96" s="22">
        <v>10000</v>
      </c>
      <c r="AY96" s="22">
        <v>30000</v>
      </c>
      <c r="AZ96" s="22">
        <v>50000</v>
      </c>
      <c r="BA96" s="22">
        <v>73000</v>
      </c>
    </row>
    <row r="97" spans="1:53" ht="12">
      <c r="A97" s="23">
        <v>4250</v>
      </c>
      <c r="B97" s="23">
        <v>4250</v>
      </c>
      <c r="C97" s="3" t="s">
        <v>88</v>
      </c>
      <c r="D97" s="29">
        <v>12287.5</v>
      </c>
      <c r="E97" s="29">
        <v>0</v>
      </c>
      <c r="F97" s="29">
        <v>4000</v>
      </c>
      <c r="G97" s="29">
        <v>8000</v>
      </c>
      <c r="H97" s="29">
        <v>8000</v>
      </c>
      <c r="I97" s="30">
        <v>12287.5</v>
      </c>
      <c r="J97" s="30">
        <v>0</v>
      </c>
      <c r="K97" s="30">
        <v>0</v>
      </c>
      <c r="L97" s="30">
        <v>0</v>
      </c>
      <c r="M97" s="30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22">
        <v>0</v>
      </c>
      <c r="AN97" s="22">
        <v>0</v>
      </c>
      <c r="AO97" s="22">
        <v>4000</v>
      </c>
      <c r="AP97" s="22">
        <v>8000</v>
      </c>
      <c r="AQ97" s="22">
        <v>8000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</row>
    <row r="98" spans="1:53" ht="12">
      <c r="A98" s="23">
        <v>5000</v>
      </c>
      <c r="B98" s="23">
        <v>5000</v>
      </c>
      <c r="C98" s="3" t="s">
        <v>93</v>
      </c>
      <c r="D98" s="29">
        <v>6613521.64</v>
      </c>
      <c r="E98" s="29">
        <v>1625000</v>
      </c>
      <c r="F98" s="29">
        <v>3450000</v>
      </c>
      <c r="G98" s="29">
        <v>5275000</v>
      </c>
      <c r="H98" s="29">
        <v>7093429</v>
      </c>
      <c r="I98" s="30">
        <v>1669708.64</v>
      </c>
      <c r="J98" s="30">
        <v>450000</v>
      </c>
      <c r="K98" s="30">
        <v>900000</v>
      </c>
      <c r="L98" s="30">
        <v>1350000</v>
      </c>
      <c r="M98" s="30">
        <v>1800000</v>
      </c>
      <c r="N98" s="22">
        <v>3142003</v>
      </c>
      <c r="O98" s="22">
        <v>800000</v>
      </c>
      <c r="P98" s="22">
        <v>1700000</v>
      </c>
      <c r="Q98" s="22">
        <v>2600000</v>
      </c>
      <c r="R98" s="22">
        <v>3500000</v>
      </c>
      <c r="S98" s="22">
        <v>1164034</v>
      </c>
      <c r="T98" s="22">
        <v>300000</v>
      </c>
      <c r="U98" s="22">
        <v>700000</v>
      </c>
      <c r="V98" s="22">
        <v>1100000</v>
      </c>
      <c r="W98" s="22">
        <v>1493429</v>
      </c>
      <c r="X98" s="30">
        <v>299816</v>
      </c>
      <c r="Y98" s="30">
        <v>75000</v>
      </c>
      <c r="Z98" s="30">
        <v>150000</v>
      </c>
      <c r="AA98" s="30">
        <v>225000</v>
      </c>
      <c r="AB98" s="30">
        <v>300000</v>
      </c>
      <c r="AC98" s="22">
        <v>337960</v>
      </c>
      <c r="AD98" s="22">
        <v>0</v>
      </c>
      <c r="AE98" s="22">
        <v>0</v>
      </c>
      <c r="AF98" s="22">
        <v>0</v>
      </c>
      <c r="AG98" s="22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</row>
    <row r="99" spans="1:53" ht="12">
      <c r="A99" s="23">
        <v>5002</v>
      </c>
      <c r="B99" s="23">
        <v>5002</v>
      </c>
      <c r="C99" s="3" t="s">
        <v>187</v>
      </c>
      <c r="D99" s="29">
        <v>0</v>
      </c>
      <c r="E99" s="29">
        <v>85000</v>
      </c>
      <c r="F99" s="29">
        <v>170000</v>
      </c>
      <c r="G99" s="29">
        <v>255000</v>
      </c>
      <c r="H99" s="29">
        <v>346706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85000</v>
      </c>
      <c r="U99" s="22">
        <v>170000</v>
      </c>
      <c r="V99" s="22">
        <v>255000</v>
      </c>
      <c r="W99" s="22">
        <v>346706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</row>
    <row r="100" spans="1:53" ht="12">
      <c r="A100" s="23">
        <v>5006</v>
      </c>
      <c r="B100" s="23">
        <v>5006</v>
      </c>
      <c r="C100" s="3" t="s">
        <v>154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</row>
    <row r="101" spans="1:53" ht="12">
      <c r="A101" s="23">
        <v>5007</v>
      </c>
      <c r="B101" s="23">
        <v>5007</v>
      </c>
      <c r="C101" s="3" t="s">
        <v>36</v>
      </c>
      <c r="D101" s="29">
        <v>1820370.9</v>
      </c>
      <c r="E101" s="29">
        <v>336750</v>
      </c>
      <c r="F101" s="29">
        <v>773500</v>
      </c>
      <c r="G101" s="29">
        <v>1510250</v>
      </c>
      <c r="H101" s="29">
        <v>1947000</v>
      </c>
      <c r="I101" s="30">
        <v>244653.5</v>
      </c>
      <c r="J101" s="30">
        <v>100000</v>
      </c>
      <c r="K101" s="30">
        <v>200000</v>
      </c>
      <c r="L101" s="30">
        <v>300000</v>
      </c>
      <c r="M101" s="30">
        <v>400000</v>
      </c>
      <c r="N101" s="22">
        <v>1241726.4</v>
      </c>
      <c r="O101" s="22">
        <v>100000</v>
      </c>
      <c r="P101" s="22">
        <v>300000</v>
      </c>
      <c r="Q101" s="22">
        <v>800000</v>
      </c>
      <c r="R101" s="22">
        <v>1000000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30">
        <v>333991</v>
      </c>
      <c r="Y101" s="30">
        <v>136750</v>
      </c>
      <c r="Z101" s="30">
        <v>273500</v>
      </c>
      <c r="AA101" s="30">
        <v>410250</v>
      </c>
      <c r="AB101" s="30">
        <v>547000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30">
        <v>0</v>
      </c>
      <c r="AS101" s="30">
        <v>0</v>
      </c>
      <c r="AT101" s="30">
        <v>0</v>
      </c>
      <c r="AU101" s="30">
        <v>0</v>
      </c>
      <c r="AV101" s="30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</row>
    <row r="102" spans="1:53" ht="12">
      <c r="A102" s="23">
        <v>5008</v>
      </c>
      <c r="B102" s="23">
        <v>5008</v>
      </c>
      <c r="C102" s="3" t="s">
        <v>164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30">
        <v>0</v>
      </c>
      <c r="AS102" s="30">
        <v>0</v>
      </c>
      <c r="AT102" s="30">
        <v>0</v>
      </c>
      <c r="AU102" s="30">
        <v>0</v>
      </c>
      <c r="AV102" s="30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</row>
    <row r="103" spans="1:53" ht="12">
      <c r="A103" s="23">
        <v>5010</v>
      </c>
      <c r="B103" s="23">
        <v>5010</v>
      </c>
      <c r="C103" s="3" t="s">
        <v>94</v>
      </c>
      <c r="D103" s="29">
        <v>23599.7</v>
      </c>
      <c r="E103" s="29">
        <v>4000</v>
      </c>
      <c r="F103" s="29">
        <v>13000</v>
      </c>
      <c r="G103" s="29">
        <v>27000</v>
      </c>
      <c r="H103" s="29">
        <v>36000</v>
      </c>
      <c r="I103" s="30">
        <v>23599.7</v>
      </c>
      <c r="J103" s="30">
        <v>4000</v>
      </c>
      <c r="K103" s="30">
        <v>8000</v>
      </c>
      <c r="L103" s="30">
        <v>12000</v>
      </c>
      <c r="M103" s="30">
        <v>16000</v>
      </c>
      <c r="N103" s="22">
        <v>0</v>
      </c>
      <c r="O103" s="22">
        <v>0</v>
      </c>
      <c r="P103" s="22">
        <v>5000</v>
      </c>
      <c r="Q103" s="22">
        <v>15000</v>
      </c>
      <c r="R103" s="22">
        <v>20000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</row>
    <row r="104" spans="1:53" ht="12">
      <c r="A104" s="23">
        <v>5040</v>
      </c>
      <c r="B104" s="23">
        <v>5040</v>
      </c>
      <c r="C104" s="3" t="s">
        <v>26</v>
      </c>
      <c r="D104" s="29">
        <v>83000</v>
      </c>
      <c r="E104" s="29">
        <v>0</v>
      </c>
      <c r="F104" s="29">
        <v>0</v>
      </c>
      <c r="G104" s="29">
        <v>0</v>
      </c>
      <c r="H104" s="29">
        <v>0</v>
      </c>
      <c r="I104" s="30">
        <v>50000</v>
      </c>
      <c r="J104" s="30">
        <v>0</v>
      </c>
      <c r="K104" s="30">
        <v>0</v>
      </c>
      <c r="L104" s="30">
        <v>0</v>
      </c>
      <c r="M104" s="30">
        <v>0</v>
      </c>
      <c r="N104" s="22">
        <v>20000</v>
      </c>
      <c r="O104" s="22">
        <v>0</v>
      </c>
      <c r="P104" s="22">
        <v>0</v>
      </c>
      <c r="Q104" s="22">
        <v>0</v>
      </c>
      <c r="R104" s="22">
        <v>0</v>
      </c>
      <c r="S104" s="22">
        <v>10000</v>
      </c>
      <c r="T104" s="22">
        <v>0</v>
      </c>
      <c r="U104" s="22">
        <v>0</v>
      </c>
      <c r="V104" s="22">
        <v>0</v>
      </c>
      <c r="W104" s="22">
        <v>0</v>
      </c>
      <c r="X104" s="30">
        <v>3000</v>
      </c>
      <c r="Y104" s="30">
        <v>0</v>
      </c>
      <c r="Z104" s="30">
        <v>0</v>
      </c>
      <c r="AA104" s="30">
        <v>0</v>
      </c>
      <c r="AB104" s="30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</row>
    <row r="105" spans="1:53" ht="12">
      <c r="A105" s="23">
        <v>5050</v>
      </c>
      <c r="B105" s="23">
        <v>5050</v>
      </c>
      <c r="C105" s="3" t="s">
        <v>173</v>
      </c>
      <c r="D105" s="29">
        <v>-30347</v>
      </c>
      <c r="E105" s="29">
        <v>0</v>
      </c>
      <c r="F105" s="29">
        <v>0</v>
      </c>
      <c r="G105" s="29">
        <v>0</v>
      </c>
      <c r="H105" s="29">
        <v>0</v>
      </c>
      <c r="I105" s="30">
        <v>-371</v>
      </c>
      <c r="J105" s="30">
        <v>0</v>
      </c>
      <c r="K105" s="30">
        <v>0</v>
      </c>
      <c r="L105" s="30">
        <v>0</v>
      </c>
      <c r="M105" s="30">
        <v>0</v>
      </c>
      <c r="N105" s="22">
        <v>-7161</v>
      </c>
      <c r="O105" s="22">
        <v>0</v>
      </c>
      <c r="P105" s="22">
        <v>0</v>
      </c>
      <c r="Q105" s="22">
        <v>0</v>
      </c>
      <c r="R105" s="22">
        <v>0</v>
      </c>
      <c r="S105" s="22">
        <v>-22815</v>
      </c>
      <c r="T105" s="22">
        <v>0</v>
      </c>
      <c r="U105" s="22">
        <v>0</v>
      </c>
      <c r="V105" s="22">
        <v>0</v>
      </c>
      <c r="W105" s="22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</row>
    <row r="106" spans="1:53" ht="12">
      <c r="A106" s="23">
        <v>5090</v>
      </c>
      <c r="B106" s="23">
        <v>5090</v>
      </c>
      <c r="C106" s="3" t="s">
        <v>95</v>
      </c>
      <c r="D106" s="29">
        <v>49859.83</v>
      </c>
      <c r="E106" s="29">
        <v>0</v>
      </c>
      <c r="F106" s="29">
        <v>0</v>
      </c>
      <c r="G106" s="29">
        <v>0</v>
      </c>
      <c r="H106" s="29">
        <v>0</v>
      </c>
      <c r="I106" s="30">
        <v>-6271.17</v>
      </c>
      <c r="J106" s="30">
        <v>0</v>
      </c>
      <c r="K106" s="30">
        <v>0</v>
      </c>
      <c r="L106" s="30">
        <v>0</v>
      </c>
      <c r="M106" s="30">
        <v>0</v>
      </c>
      <c r="N106" s="22">
        <v>75461</v>
      </c>
      <c r="O106" s="22">
        <v>0</v>
      </c>
      <c r="P106" s="22">
        <v>0</v>
      </c>
      <c r="Q106" s="22">
        <v>0</v>
      </c>
      <c r="R106" s="22">
        <v>0</v>
      </c>
      <c r="S106" s="22">
        <v>-48403</v>
      </c>
      <c r="T106" s="22">
        <v>0</v>
      </c>
      <c r="U106" s="22">
        <v>0</v>
      </c>
      <c r="V106" s="22">
        <v>0</v>
      </c>
      <c r="W106" s="22">
        <v>0</v>
      </c>
      <c r="X106" s="30">
        <v>12232</v>
      </c>
      <c r="Y106" s="30">
        <v>0</v>
      </c>
      <c r="Z106" s="30">
        <v>0</v>
      </c>
      <c r="AA106" s="30">
        <v>0</v>
      </c>
      <c r="AB106" s="30">
        <v>0</v>
      </c>
      <c r="AC106" s="22">
        <v>10342</v>
      </c>
      <c r="AD106" s="22">
        <v>0</v>
      </c>
      <c r="AE106" s="22">
        <v>0</v>
      </c>
      <c r="AF106" s="22">
        <v>0</v>
      </c>
      <c r="AG106" s="22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30">
        <v>0</v>
      </c>
      <c r="AS106" s="30">
        <v>0</v>
      </c>
      <c r="AT106" s="30">
        <v>0</v>
      </c>
      <c r="AU106" s="30">
        <v>0</v>
      </c>
      <c r="AV106" s="30">
        <v>0</v>
      </c>
      <c r="AW106" s="22">
        <v>6499</v>
      </c>
      <c r="AX106" s="22">
        <v>0</v>
      </c>
      <c r="AY106" s="22">
        <v>0</v>
      </c>
      <c r="AZ106" s="22">
        <v>0</v>
      </c>
      <c r="BA106" s="22">
        <v>0</v>
      </c>
    </row>
    <row r="107" spans="1:53" ht="12">
      <c r="A107" s="23">
        <v>5100</v>
      </c>
      <c r="B107" s="23">
        <v>5100</v>
      </c>
      <c r="C107" s="3" t="s">
        <v>31</v>
      </c>
      <c r="D107" s="29">
        <v>681842</v>
      </c>
      <c r="E107" s="29">
        <v>371000</v>
      </c>
      <c r="F107" s="29">
        <v>520000</v>
      </c>
      <c r="G107" s="29">
        <v>555000</v>
      </c>
      <c r="H107" s="29">
        <v>802000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22">
        <v>263581</v>
      </c>
      <c r="AD107" s="22">
        <v>195000</v>
      </c>
      <c r="AE107" s="22">
        <v>225000</v>
      </c>
      <c r="AF107" s="22">
        <v>235000</v>
      </c>
      <c r="AG107" s="22">
        <v>380000</v>
      </c>
      <c r="AH107" s="30">
        <v>0</v>
      </c>
      <c r="AI107" s="30">
        <v>6000</v>
      </c>
      <c r="AJ107" s="30">
        <v>10000</v>
      </c>
      <c r="AK107" s="30">
        <v>0</v>
      </c>
      <c r="AL107" s="30">
        <v>14000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0</v>
      </c>
      <c r="AW107" s="22">
        <v>418261</v>
      </c>
      <c r="AX107" s="22">
        <v>170000</v>
      </c>
      <c r="AY107" s="22">
        <v>285000</v>
      </c>
      <c r="AZ107" s="22">
        <v>320000</v>
      </c>
      <c r="BA107" s="22">
        <v>408000</v>
      </c>
    </row>
    <row r="108" spans="1:53" ht="12">
      <c r="A108" s="23">
        <v>5180</v>
      </c>
      <c r="B108" s="23">
        <v>5180</v>
      </c>
      <c r="C108" s="3" t="s">
        <v>96</v>
      </c>
      <c r="D108" s="29">
        <v>810567.6799999999</v>
      </c>
      <c r="E108" s="29">
        <v>196510</v>
      </c>
      <c r="F108" s="29">
        <v>436420</v>
      </c>
      <c r="G108" s="29">
        <v>666730</v>
      </c>
      <c r="H108" s="29">
        <v>853400</v>
      </c>
      <c r="I108" s="30">
        <v>208400.61</v>
      </c>
      <c r="J108" s="30">
        <v>54000</v>
      </c>
      <c r="K108" s="30">
        <v>108000</v>
      </c>
      <c r="L108" s="30">
        <v>162000</v>
      </c>
      <c r="M108" s="30">
        <v>216000</v>
      </c>
      <c r="N108" s="22">
        <v>380772.11</v>
      </c>
      <c r="O108" s="22">
        <v>100000</v>
      </c>
      <c r="P108" s="22">
        <v>250000</v>
      </c>
      <c r="Q108" s="22">
        <v>400000</v>
      </c>
      <c r="R108" s="22">
        <v>500000</v>
      </c>
      <c r="S108" s="22">
        <v>139684.08</v>
      </c>
      <c r="T108" s="22">
        <v>0</v>
      </c>
      <c r="U108" s="22">
        <v>0</v>
      </c>
      <c r="V108" s="22">
        <v>0</v>
      </c>
      <c r="W108" s="22">
        <v>0</v>
      </c>
      <c r="X108" s="30">
        <v>35977.92</v>
      </c>
      <c r="Y108" s="30">
        <v>22110</v>
      </c>
      <c r="Z108" s="30">
        <v>44220</v>
      </c>
      <c r="AA108" s="30">
        <v>66330</v>
      </c>
      <c r="AB108" s="30">
        <v>88440</v>
      </c>
      <c r="AC108" s="22">
        <v>45732.96</v>
      </c>
      <c r="AD108" s="22">
        <v>0</v>
      </c>
      <c r="AE108" s="22">
        <v>0</v>
      </c>
      <c r="AF108" s="22">
        <v>0</v>
      </c>
      <c r="AG108" s="22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30">
        <v>0</v>
      </c>
      <c r="AS108" s="30">
        <v>0</v>
      </c>
      <c r="AT108" s="30">
        <v>0</v>
      </c>
      <c r="AU108" s="30">
        <v>0</v>
      </c>
      <c r="AV108" s="30">
        <v>0</v>
      </c>
      <c r="AW108" s="22">
        <v>0</v>
      </c>
      <c r="AX108" s="22">
        <v>20400</v>
      </c>
      <c r="AY108" s="22">
        <v>34200</v>
      </c>
      <c r="AZ108" s="22">
        <v>38400</v>
      </c>
      <c r="BA108" s="22">
        <v>48960</v>
      </c>
    </row>
    <row r="109" spans="1:53" ht="12">
      <c r="A109" s="23">
        <v>5182</v>
      </c>
      <c r="B109" s="23">
        <v>5182</v>
      </c>
      <c r="C109" s="3" t="s">
        <v>97</v>
      </c>
      <c r="D109" s="29">
        <v>114290.05</v>
      </c>
      <c r="E109" s="29">
        <v>27769</v>
      </c>
      <c r="F109" s="29">
        <v>55538</v>
      </c>
      <c r="G109" s="29">
        <v>83307</v>
      </c>
      <c r="H109" s="29">
        <v>111076</v>
      </c>
      <c r="I109" s="30">
        <v>29384.53</v>
      </c>
      <c r="J109" s="30">
        <v>6500</v>
      </c>
      <c r="K109" s="30">
        <v>13000</v>
      </c>
      <c r="L109" s="30">
        <v>19500</v>
      </c>
      <c r="M109" s="30">
        <v>26000</v>
      </c>
      <c r="N109" s="22">
        <v>53688.82</v>
      </c>
      <c r="O109" s="22">
        <v>20000</v>
      </c>
      <c r="P109" s="22">
        <v>40000</v>
      </c>
      <c r="Q109" s="22">
        <v>60000</v>
      </c>
      <c r="R109" s="22">
        <v>80000</v>
      </c>
      <c r="S109" s="22">
        <v>19695.48</v>
      </c>
      <c r="T109" s="22">
        <v>0</v>
      </c>
      <c r="U109" s="22">
        <v>0</v>
      </c>
      <c r="V109" s="22">
        <v>0</v>
      </c>
      <c r="W109" s="22">
        <v>0</v>
      </c>
      <c r="X109" s="30">
        <v>5072.88</v>
      </c>
      <c r="Y109" s="30">
        <v>1269</v>
      </c>
      <c r="Z109" s="30">
        <v>2538</v>
      </c>
      <c r="AA109" s="30">
        <v>3807</v>
      </c>
      <c r="AB109" s="30">
        <v>5076</v>
      </c>
      <c r="AC109" s="22">
        <v>6448.34</v>
      </c>
      <c r="AD109" s="22">
        <v>0</v>
      </c>
      <c r="AE109" s="22">
        <v>0</v>
      </c>
      <c r="AF109" s="22">
        <v>0</v>
      </c>
      <c r="AG109" s="22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</row>
    <row r="110" spans="1:53" ht="12">
      <c r="A110" s="23">
        <v>5210</v>
      </c>
      <c r="B110" s="23">
        <v>5210</v>
      </c>
      <c r="C110" s="3" t="s">
        <v>98</v>
      </c>
      <c r="D110" s="29">
        <v>12078</v>
      </c>
      <c r="E110" s="29">
        <v>2000</v>
      </c>
      <c r="F110" s="29">
        <v>4000</v>
      </c>
      <c r="G110" s="29">
        <v>7000</v>
      </c>
      <c r="H110" s="29">
        <v>9000</v>
      </c>
      <c r="I110" s="30">
        <v>8052</v>
      </c>
      <c r="J110" s="30">
        <v>1000</v>
      </c>
      <c r="K110" s="30">
        <v>2000</v>
      </c>
      <c r="L110" s="30">
        <v>3000</v>
      </c>
      <c r="M110" s="30">
        <v>4000</v>
      </c>
      <c r="N110" s="22">
        <v>4026</v>
      </c>
      <c r="O110" s="22">
        <v>1000</v>
      </c>
      <c r="P110" s="22">
        <v>2000</v>
      </c>
      <c r="Q110" s="22">
        <v>4000</v>
      </c>
      <c r="R110" s="22">
        <v>5000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</row>
    <row r="111" spans="1:53" ht="12">
      <c r="A111" s="23">
        <v>5230</v>
      </c>
      <c r="B111" s="23">
        <v>5230</v>
      </c>
      <c r="C111" s="3" t="s">
        <v>32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</row>
    <row r="112" spans="1:53" ht="12">
      <c r="A112" s="23">
        <v>5231</v>
      </c>
      <c r="B112" s="23">
        <v>5231</v>
      </c>
      <c r="C112" s="3" t="s">
        <v>33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30">
        <v>0</v>
      </c>
      <c r="AS112" s="30">
        <v>0</v>
      </c>
      <c r="AT112" s="30">
        <v>0</v>
      </c>
      <c r="AU112" s="30">
        <v>0</v>
      </c>
      <c r="AV112" s="30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</row>
    <row r="113" spans="1:53" ht="12">
      <c r="A113" s="23">
        <v>5250</v>
      </c>
      <c r="B113" s="23">
        <v>5250</v>
      </c>
      <c r="C113" s="3" t="s">
        <v>99</v>
      </c>
      <c r="D113" s="29">
        <v>89875</v>
      </c>
      <c r="E113" s="29">
        <v>0</v>
      </c>
      <c r="F113" s="29">
        <v>0</v>
      </c>
      <c r="G113" s="29">
        <v>0</v>
      </c>
      <c r="H113" s="29">
        <v>0</v>
      </c>
      <c r="I113" s="30">
        <v>77013</v>
      </c>
      <c r="J113" s="30">
        <v>0</v>
      </c>
      <c r="K113" s="30">
        <v>0</v>
      </c>
      <c r="L113" s="30">
        <v>0</v>
      </c>
      <c r="M113" s="30">
        <v>0</v>
      </c>
      <c r="N113" s="22">
        <v>12862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</row>
    <row r="114" spans="1:53" ht="12">
      <c r="A114" s="23">
        <v>5290</v>
      </c>
      <c r="B114" s="23">
        <v>5290</v>
      </c>
      <c r="C114" s="3" t="s">
        <v>100</v>
      </c>
      <c r="D114" s="29">
        <v>-101953</v>
      </c>
      <c r="E114" s="29">
        <v>-1000</v>
      </c>
      <c r="F114" s="29">
        <v>-2000</v>
      </c>
      <c r="G114" s="29">
        <v>-3000</v>
      </c>
      <c r="H114" s="29">
        <v>-4000</v>
      </c>
      <c r="I114" s="30">
        <v>-85065</v>
      </c>
      <c r="J114" s="30">
        <v>-1000</v>
      </c>
      <c r="K114" s="30">
        <v>-2000</v>
      </c>
      <c r="L114" s="30">
        <v>-3000</v>
      </c>
      <c r="M114" s="30">
        <v>-4000</v>
      </c>
      <c r="N114" s="22">
        <v>-16888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30">
        <v>0</v>
      </c>
      <c r="AS114" s="30">
        <v>0</v>
      </c>
      <c r="AT114" s="30">
        <v>0</v>
      </c>
      <c r="AU114" s="30">
        <v>0</v>
      </c>
      <c r="AV114" s="30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</row>
    <row r="115" spans="1:53" ht="12">
      <c r="A115" s="23">
        <v>5330</v>
      </c>
      <c r="B115" s="23">
        <v>5330</v>
      </c>
      <c r="C115" s="3" t="s">
        <v>101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</row>
    <row r="116" spans="1:53" ht="12">
      <c r="A116" s="23">
        <v>5400</v>
      </c>
      <c r="B116" s="23">
        <v>5400</v>
      </c>
      <c r="C116" s="3" t="s">
        <v>102</v>
      </c>
      <c r="D116" s="29">
        <v>1218861.8</v>
      </c>
      <c r="E116" s="29">
        <v>235575</v>
      </c>
      <c r="F116" s="29">
        <v>521150</v>
      </c>
      <c r="G116" s="29">
        <v>856725</v>
      </c>
      <c r="H116" s="29">
        <v>1042300</v>
      </c>
      <c r="I116" s="30">
        <v>299634.11</v>
      </c>
      <c r="J116" s="30">
        <v>75000</v>
      </c>
      <c r="K116" s="30">
        <v>150000</v>
      </c>
      <c r="L116" s="30">
        <v>225000</v>
      </c>
      <c r="M116" s="30">
        <v>300000</v>
      </c>
      <c r="N116" s="22">
        <v>620510.7</v>
      </c>
      <c r="O116" s="22">
        <v>150000</v>
      </c>
      <c r="P116" s="22">
        <v>350000</v>
      </c>
      <c r="Q116" s="22">
        <v>600000</v>
      </c>
      <c r="R116" s="22">
        <v>700000</v>
      </c>
      <c r="S116" s="22">
        <v>161274.76</v>
      </c>
      <c r="T116" s="22">
        <v>0</v>
      </c>
      <c r="U116" s="22">
        <v>0</v>
      </c>
      <c r="V116" s="22">
        <v>0</v>
      </c>
      <c r="W116" s="22">
        <v>0</v>
      </c>
      <c r="X116" s="30">
        <v>89789.87</v>
      </c>
      <c r="Y116" s="30">
        <v>10575</v>
      </c>
      <c r="Z116" s="30">
        <v>21150</v>
      </c>
      <c r="AA116" s="30">
        <v>31725</v>
      </c>
      <c r="AB116" s="30">
        <v>42300</v>
      </c>
      <c r="AC116" s="22">
        <v>47652.36</v>
      </c>
      <c r="AD116" s="22">
        <v>0</v>
      </c>
      <c r="AE116" s="22">
        <v>0</v>
      </c>
      <c r="AF116" s="22">
        <v>0</v>
      </c>
      <c r="AG116" s="22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</row>
    <row r="117" spans="1:53" ht="12">
      <c r="A117" s="23">
        <v>5425</v>
      </c>
      <c r="B117" s="23">
        <v>5425</v>
      </c>
      <c r="C117" s="3" t="s">
        <v>103</v>
      </c>
      <c r="D117" s="29">
        <v>77012.94</v>
      </c>
      <c r="E117" s="29">
        <v>14677.25</v>
      </c>
      <c r="F117" s="29">
        <v>29354.5</v>
      </c>
      <c r="G117" s="29">
        <v>44031.75</v>
      </c>
      <c r="H117" s="29">
        <v>188709</v>
      </c>
      <c r="I117" s="30">
        <v>77012.94</v>
      </c>
      <c r="J117" s="30">
        <v>10000</v>
      </c>
      <c r="K117" s="30">
        <v>20000</v>
      </c>
      <c r="L117" s="30">
        <v>30000</v>
      </c>
      <c r="M117" s="30">
        <v>40000</v>
      </c>
      <c r="N117" s="22">
        <v>0</v>
      </c>
      <c r="O117" s="22">
        <v>0</v>
      </c>
      <c r="P117" s="22">
        <v>0</v>
      </c>
      <c r="Q117" s="22">
        <v>0</v>
      </c>
      <c r="R117" s="22">
        <v>130000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30">
        <v>0</v>
      </c>
      <c r="Y117" s="30">
        <v>4677.25</v>
      </c>
      <c r="Z117" s="30">
        <v>9354.5</v>
      </c>
      <c r="AA117" s="30">
        <v>14031.75</v>
      </c>
      <c r="AB117" s="30">
        <v>18709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30">
        <v>0</v>
      </c>
      <c r="AS117" s="30">
        <v>0</v>
      </c>
      <c r="AT117" s="30">
        <v>0</v>
      </c>
      <c r="AU117" s="30">
        <v>0</v>
      </c>
      <c r="AV117" s="30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</row>
    <row r="118" spans="1:53" ht="12">
      <c r="A118" s="23">
        <v>5800</v>
      </c>
      <c r="B118" s="23">
        <v>5800</v>
      </c>
      <c r="C118" s="3" t="s">
        <v>34</v>
      </c>
      <c r="D118" s="29">
        <v>-101336</v>
      </c>
      <c r="E118" s="29">
        <v>0</v>
      </c>
      <c r="F118" s="29">
        <v>0</v>
      </c>
      <c r="G118" s="29">
        <v>0</v>
      </c>
      <c r="H118" s="29">
        <v>0</v>
      </c>
      <c r="I118" s="30">
        <v>-6410</v>
      </c>
      <c r="J118" s="30">
        <v>0</v>
      </c>
      <c r="K118" s="30">
        <v>0</v>
      </c>
      <c r="L118" s="30">
        <v>0</v>
      </c>
      <c r="M118" s="30">
        <v>0</v>
      </c>
      <c r="N118" s="22">
        <v>-30891</v>
      </c>
      <c r="O118" s="22">
        <v>0</v>
      </c>
      <c r="P118" s="22">
        <v>0</v>
      </c>
      <c r="Q118" s="22">
        <v>0</v>
      </c>
      <c r="R118" s="22">
        <v>0</v>
      </c>
      <c r="S118" s="22">
        <v>-64035</v>
      </c>
      <c r="T118" s="22">
        <v>0</v>
      </c>
      <c r="U118" s="22">
        <v>0</v>
      </c>
      <c r="V118" s="22">
        <v>0</v>
      </c>
      <c r="W118" s="22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</row>
    <row r="119" spans="1:53" ht="12">
      <c r="A119" s="23">
        <v>5910</v>
      </c>
      <c r="B119" s="23">
        <v>5910</v>
      </c>
      <c r="C119" s="3" t="s">
        <v>168</v>
      </c>
      <c r="D119" s="29">
        <v>17325.379999999997</v>
      </c>
      <c r="E119" s="29">
        <v>4000</v>
      </c>
      <c r="F119" s="29">
        <v>8000</v>
      </c>
      <c r="G119" s="29">
        <v>12000</v>
      </c>
      <c r="H119" s="29">
        <v>16000</v>
      </c>
      <c r="I119" s="30">
        <v>21898.92</v>
      </c>
      <c r="J119" s="30">
        <v>4000</v>
      </c>
      <c r="K119" s="30">
        <v>8000</v>
      </c>
      <c r="L119" s="30">
        <v>12000</v>
      </c>
      <c r="M119" s="30">
        <v>16000</v>
      </c>
      <c r="N119" s="22">
        <v>-1653.54</v>
      </c>
      <c r="O119" s="22">
        <v>0</v>
      </c>
      <c r="P119" s="22">
        <v>0</v>
      </c>
      <c r="Q119" s="22">
        <v>0</v>
      </c>
      <c r="R119" s="22">
        <v>0</v>
      </c>
      <c r="S119" s="22">
        <v>-720</v>
      </c>
      <c r="T119" s="22">
        <v>0</v>
      </c>
      <c r="U119" s="22">
        <v>0</v>
      </c>
      <c r="V119" s="22">
        <v>0</v>
      </c>
      <c r="W119" s="22">
        <v>0</v>
      </c>
      <c r="X119" s="30">
        <v>-2200</v>
      </c>
      <c r="Y119" s="30">
        <v>0</v>
      </c>
      <c r="Z119" s="30">
        <v>0</v>
      </c>
      <c r="AA119" s="30">
        <v>0</v>
      </c>
      <c r="AB119" s="30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</row>
    <row r="120" spans="1:53" ht="12">
      <c r="A120" s="23">
        <v>5950</v>
      </c>
      <c r="B120" s="23">
        <v>5950</v>
      </c>
      <c r="C120" s="36" t="s">
        <v>104</v>
      </c>
      <c r="D120" s="29">
        <v>0</v>
      </c>
      <c r="E120" s="29">
        <v>5000</v>
      </c>
      <c r="F120" s="29">
        <v>10000</v>
      </c>
      <c r="G120" s="29">
        <v>15000</v>
      </c>
      <c r="H120" s="29">
        <v>15000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22">
        <v>0</v>
      </c>
      <c r="O120" s="22">
        <v>5000</v>
      </c>
      <c r="P120" s="22">
        <v>10000</v>
      </c>
      <c r="Q120" s="22">
        <v>15000</v>
      </c>
      <c r="R120" s="22">
        <v>15000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30">
        <v>0</v>
      </c>
      <c r="AS120" s="30">
        <v>0</v>
      </c>
      <c r="AT120" s="30">
        <v>0</v>
      </c>
      <c r="AU120" s="30">
        <v>0</v>
      </c>
      <c r="AV120" s="30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</row>
    <row r="121" spans="1:53" ht="12">
      <c r="A121" s="23">
        <v>5990</v>
      </c>
      <c r="B121" s="23">
        <v>5990</v>
      </c>
      <c r="C121" s="3" t="s">
        <v>105</v>
      </c>
      <c r="D121" s="29">
        <v>14989.99</v>
      </c>
      <c r="E121" s="29">
        <v>0</v>
      </c>
      <c r="F121" s="29">
        <v>0</v>
      </c>
      <c r="G121" s="29">
        <v>0</v>
      </c>
      <c r="H121" s="29">
        <v>0</v>
      </c>
      <c r="I121" s="30">
        <v>1908</v>
      </c>
      <c r="J121" s="30">
        <v>0</v>
      </c>
      <c r="K121" s="30">
        <v>0</v>
      </c>
      <c r="L121" s="30">
        <v>0</v>
      </c>
      <c r="M121" s="30">
        <v>0</v>
      </c>
      <c r="N121" s="22">
        <v>10997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30">
        <v>0</v>
      </c>
      <c r="AS121" s="30">
        <v>0</v>
      </c>
      <c r="AT121" s="30">
        <v>0</v>
      </c>
      <c r="AU121" s="30">
        <v>0</v>
      </c>
      <c r="AV121" s="30">
        <v>0</v>
      </c>
      <c r="AW121" s="22">
        <v>2084.99</v>
      </c>
      <c r="AX121" s="22">
        <v>0</v>
      </c>
      <c r="AY121" s="22">
        <v>0</v>
      </c>
      <c r="AZ121" s="22">
        <v>0</v>
      </c>
      <c r="BA121" s="22">
        <v>0</v>
      </c>
    </row>
    <row r="122" spans="1:53" ht="12">
      <c r="A122" s="23">
        <v>7100</v>
      </c>
      <c r="B122" s="23">
        <v>7100</v>
      </c>
      <c r="C122" s="3" t="s">
        <v>127</v>
      </c>
      <c r="D122" s="29">
        <v>179998.05</v>
      </c>
      <c r="E122" s="29">
        <v>10000</v>
      </c>
      <c r="F122" s="29">
        <v>20000</v>
      </c>
      <c r="G122" s="29">
        <v>30000</v>
      </c>
      <c r="H122" s="29">
        <v>30000</v>
      </c>
      <c r="I122" s="30">
        <v>350</v>
      </c>
      <c r="J122" s="30">
        <v>0</v>
      </c>
      <c r="K122" s="30">
        <v>0</v>
      </c>
      <c r="L122" s="30">
        <v>0</v>
      </c>
      <c r="M122" s="30">
        <v>0</v>
      </c>
      <c r="N122" s="22">
        <v>65287.46</v>
      </c>
      <c r="O122" s="22">
        <v>10000</v>
      </c>
      <c r="P122" s="22">
        <v>20000</v>
      </c>
      <c r="Q122" s="22">
        <v>30000</v>
      </c>
      <c r="R122" s="22">
        <v>30000</v>
      </c>
      <c r="S122" s="22">
        <v>110757.58</v>
      </c>
      <c r="T122" s="22">
        <v>0</v>
      </c>
      <c r="U122" s="22">
        <v>0</v>
      </c>
      <c r="V122" s="22">
        <v>0</v>
      </c>
      <c r="W122" s="22">
        <v>0</v>
      </c>
      <c r="X122" s="30">
        <v>1488.03</v>
      </c>
      <c r="Y122" s="30">
        <v>0</v>
      </c>
      <c r="Z122" s="30">
        <v>0</v>
      </c>
      <c r="AA122" s="30">
        <v>0</v>
      </c>
      <c r="AB122" s="30">
        <v>0</v>
      </c>
      <c r="AC122" s="22">
        <v>2069.97</v>
      </c>
      <c r="AD122" s="22">
        <v>0</v>
      </c>
      <c r="AE122" s="22">
        <v>0</v>
      </c>
      <c r="AF122" s="22">
        <v>0</v>
      </c>
      <c r="AG122" s="22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30">
        <v>0</v>
      </c>
      <c r="AS122" s="30">
        <v>0</v>
      </c>
      <c r="AT122" s="30">
        <v>0</v>
      </c>
      <c r="AU122" s="30">
        <v>0</v>
      </c>
      <c r="AV122" s="30">
        <v>0</v>
      </c>
      <c r="AW122" s="22">
        <v>45.01</v>
      </c>
      <c r="AX122" s="22">
        <v>0</v>
      </c>
      <c r="AY122" s="22">
        <v>0</v>
      </c>
      <c r="AZ122" s="22">
        <v>0</v>
      </c>
      <c r="BA122" s="22">
        <v>0</v>
      </c>
    </row>
    <row r="123" spans="1:53" ht="12.75">
      <c r="A123" s="19"/>
      <c r="B123" s="19"/>
      <c r="C123" s="14" t="s">
        <v>8</v>
      </c>
      <c r="D123" s="31">
        <f aca="true" t="shared" si="13" ref="D123:M123">SUM(D96:D122)</f>
        <v>12669736.64</v>
      </c>
      <c r="E123" s="31">
        <f t="shared" si="13"/>
        <v>2983781.25</v>
      </c>
      <c r="F123" s="31">
        <f t="shared" si="13"/>
        <v>6100962.5</v>
      </c>
      <c r="G123" s="31">
        <f t="shared" si="13"/>
        <v>9609043.75</v>
      </c>
      <c r="H123" s="31">
        <f t="shared" si="13"/>
        <v>12851700</v>
      </c>
      <c r="I123" s="32">
        <f t="shared" si="13"/>
        <v>2663092.9299999992</v>
      </c>
      <c r="J123" s="32">
        <f t="shared" si="13"/>
        <v>718500</v>
      </c>
      <c r="K123" s="32">
        <f t="shared" si="13"/>
        <v>1437000</v>
      </c>
      <c r="L123" s="32">
        <f t="shared" si="13"/>
        <v>2155500</v>
      </c>
      <c r="M123" s="32">
        <f t="shared" si="13"/>
        <v>2874000</v>
      </c>
      <c r="N123" s="15">
        <f aca="true" t="shared" si="14" ref="N123:BA123">SUM(N96:N122)</f>
        <v>5659006.2700000005</v>
      </c>
      <c r="O123" s="15">
        <f t="shared" si="14"/>
        <v>1191000</v>
      </c>
      <c r="P123" s="15">
        <f t="shared" si="14"/>
        <v>2687000</v>
      </c>
      <c r="Q123" s="15">
        <f t="shared" si="14"/>
        <v>4539000</v>
      </c>
      <c r="R123" s="15">
        <f t="shared" si="14"/>
        <v>6000000</v>
      </c>
      <c r="S123" s="15">
        <f>SUM(S96:S122)</f>
        <v>2211260.3100000005</v>
      </c>
      <c r="T123" s="15">
        <f>SUM(T96:T122)</f>
        <v>415000</v>
      </c>
      <c r="U123" s="15">
        <f>SUM(U96:U122)</f>
        <v>880000</v>
      </c>
      <c r="V123" s="15">
        <f>SUM(V96:V122)</f>
        <v>1505000</v>
      </c>
      <c r="W123" s="15">
        <f>SUM(W96:W122)</f>
        <v>2032215</v>
      </c>
      <c r="X123" s="32">
        <f t="shared" si="14"/>
        <v>869313.7000000001</v>
      </c>
      <c r="Y123" s="32">
        <f t="shared" si="14"/>
        <v>250381.25</v>
      </c>
      <c r="Z123" s="32">
        <f t="shared" si="14"/>
        <v>500762.5</v>
      </c>
      <c r="AA123" s="32">
        <f t="shared" si="14"/>
        <v>751143.75</v>
      </c>
      <c r="AB123" s="32">
        <f t="shared" si="14"/>
        <v>1001525</v>
      </c>
      <c r="AC123" s="15">
        <f t="shared" si="14"/>
        <v>771502.2599999999</v>
      </c>
      <c r="AD123" s="15">
        <f t="shared" si="14"/>
        <v>195000</v>
      </c>
      <c r="AE123" s="15">
        <f t="shared" si="14"/>
        <v>225000</v>
      </c>
      <c r="AF123" s="15">
        <f t="shared" si="14"/>
        <v>235000</v>
      </c>
      <c r="AG123" s="15">
        <f t="shared" si="14"/>
        <v>380000</v>
      </c>
      <c r="AH123" s="32">
        <f t="shared" si="14"/>
        <v>4200</v>
      </c>
      <c r="AI123" s="32">
        <f t="shared" si="14"/>
        <v>6500</v>
      </c>
      <c r="AJ123" s="32">
        <f t="shared" si="14"/>
        <v>11000</v>
      </c>
      <c r="AK123" s="32">
        <f t="shared" si="14"/>
        <v>0</v>
      </c>
      <c r="AL123" s="32">
        <f t="shared" si="14"/>
        <v>16000</v>
      </c>
      <c r="AM123" s="15">
        <f t="shared" si="14"/>
        <v>11398.17</v>
      </c>
      <c r="AN123" s="15">
        <f t="shared" si="14"/>
        <v>0</v>
      </c>
      <c r="AO123" s="15">
        <f t="shared" si="14"/>
        <v>4000</v>
      </c>
      <c r="AP123" s="15">
        <f t="shared" si="14"/>
        <v>8000</v>
      </c>
      <c r="AQ123" s="15">
        <f t="shared" si="14"/>
        <v>8000</v>
      </c>
      <c r="AR123" s="32">
        <f t="shared" si="14"/>
        <v>20918</v>
      </c>
      <c r="AS123" s="32">
        <f t="shared" si="14"/>
        <v>7000</v>
      </c>
      <c r="AT123" s="32">
        <f t="shared" si="14"/>
        <v>7000</v>
      </c>
      <c r="AU123" s="32">
        <f t="shared" si="14"/>
        <v>7000</v>
      </c>
      <c r="AV123" s="32">
        <f t="shared" si="14"/>
        <v>10000</v>
      </c>
      <c r="AW123" s="15">
        <f t="shared" si="14"/>
        <v>459045</v>
      </c>
      <c r="AX123" s="15">
        <f t="shared" si="14"/>
        <v>200400</v>
      </c>
      <c r="AY123" s="15">
        <f t="shared" si="14"/>
        <v>349200</v>
      </c>
      <c r="AZ123" s="15">
        <f t="shared" si="14"/>
        <v>408400</v>
      </c>
      <c r="BA123" s="15">
        <f t="shared" si="14"/>
        <v>529960</v>
      </c>
    </row>
    <row r="124" spans="1:53" ht="12.75">
      <c r="A124" s="23"/>
      <c r="B124" s="23"/>
      <c r="C124" s="3"/>
      <c r="D124" s="29"/>
      <c r="E124" s="29"/>
      <c r="F124" s="29"/>
      <c r="G124" s="29"/>
      <c r="H124" s="31"/>
      <c r="I124" s="30"/>
      <c r="J124" s="30"/>
      <c r="K124" s="30"/>
      <c r="L124" s="30"/>
      <c r="M124" s="32"/>
      <c r="N124" s="22"/>
      <c r="O124" s="22"/>
      <c r="P124" s="22"/>
      <c r="Q124" s="22"/>
      <c r="R124" s="15"/>
      <c r="S124" s="22"/>
      <c r="T124" s="22"/>
      <c r="U124" s="22"/>
      <c r="V124" s="22"/>
      <c r="W124" s="15"/>
      <c r="X124" s="30"/>
      <c r="Y124" s="30"/>
      <c r="Z124" s="30"/>
      <c r="AA124" s="30"/>
      <c r="AB124" s="32"/>
      <c r="AC124" s="22"/>
      <c r="AD124" s="22"/>
      <c r="AE124" s="22"/>
      <c r="AF124" s="22"/>
      <c r="AG124" s="15"/>
      <c r="AH124" s="30"/>
      <c r="AI124" s="30"/>
      <c r="AJ124" s="30"/>
      <c r="AK124" s="30"/>
      <c r="AL124" s="32"/>
      <c r="AM124" s="22"/>
      <c r="AN124" s="22"/>
      <c r="AO124" s="22"/>
      <c r="AP124" s="22"/>
      <c r="AQ124" s="15"/>
      <c r="AR124" s="30"/>
      <c r="AS124" s="30"/>
      <c r="AT124" s="30"/>
      <c r="AU124" s="30"/>
      <c r="AV124" s="32"/>
      <c r="AW124" s="22"/>
      <c r="AX124" s="22"/>
      <c r="AY124" s="22"/>
      <c r="AZ124" s="22"/>
      <c r="BA124" s="15"/>
    </row>
    <row r="125" spans="1:53" ht="12">
      <c r="A125" s="23">
        <v>4120</v>
      </c>
      <c r="B125" s="23">
        <v>4120</v>
      </c>
      <c r="C125" s="3" t="s">
        <v>84</v>
      </c>
      <c r="D125" s="29">
        <v>29917.26</v>
      </c>
      <c r="E125" s="29">
        <v>25000</v>
      </c>
      <c r="F125" s="29">
        <v>45000</v>
      </c>
      <c r="G125" s="29">
        <v>60000</v>
      </c>
      <c r="H125" s="29">
        <v>80000</v>
      </c>
      <c r="I125" s="30">
        <v>19622.26</v>
      </c>
      <c r="J125" s="30">
        <v>5000</v>
      </c>
      <c r="K125" s="30">
        <v>10000</v>
      </c>
      <c r="L125" s="30">
        <v>10000</v>
      </c>
      <c r="M125" s="30">
        <v>15000</v>
      </c>
      <c r="N125" s="22">
        <v>1362.5</v>
      </c>
      <c r="O125" s="22">
        <v>5000</v>
      </c>
      <c r="P125" s="22">
        <v>5000</v>
      </c>
      <c r="Q125" s="22">
        <v>5000</v>
      </c>
      <c r="R125" s="22">
        <v>5000</v>
      </c>
      <c r="S125" s="22">
        <v>4270</v>
      </c>
      <c r="T125" s="22">
        <v>15000</v>
      </c>
      <c r="U125" s="22">
        <v>30000</v>
      </c>
      <c r="V125" s="22">
        <v>45000</v>
      </c>
      <c r="W125" s="22">
        <v>60000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22">
        <v>4662.5</v>
      </c>
      <c r="AD125" s="22">
        <v>0</v>
      </c>
      <c r="AE125" s="22">
        <v>0</v>
      </c>
      <c r="AF125" s="22">
        <v>0</v>
      </c>
      <c r="AG125" s="22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</row>
    <row r="126" spans="1:53" ht="12">
      <c r="A126" s="23">
        <v>6320</v>
      </c>
      <c r="B126" s="23">
        <v>6320</v>
      </c>
      <c r="C126" s="3" t="s">
        <v>106</v>
      </c>
      <c r="D126" s="29">
        <v>193112.90000000002</v>
      </c>
      <c r="E126" s="29">
        <v>40000</v>
      </c>
      <c r="F126" s="29">
        <v>100000</v>
      </c>
      <c r="G126" s="29">
        <v>130000</v>
      </c>
      <c r="H126" s="29">
        <v>150000</v>
      </c>
      <c r="I126" s="30">
        <v>172341.04</v>
      </c>
      <c r="J126" s="30">
        <v>30000</v>
      </c>
      <c r="K126" s="30">
        <v>80000</v>
      </c>
      <c r="L126" s="30">
        <v>90000</v>
      </c>
      <c r="M126" s="30">
        <v>100000</v>
      </c>
      <c r="N126" s="22">
        <v>0</v>
      </c>
      <c r="O126" s="22">
        <v>10000</v>
      </c>
      <c r="P126" s="22">
        <v>20000</v>
      </c>
      <c r="Q126" s="22">
        <v>40000</v>
      </c>
      <c r="R126" s="22">
        <v>50000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22">
        <v>20771.86</v>
      </c>
      <c r="AD126" s="22">
        <v>0</v>
      </c>
      <c r="AE126" s="22">
        <v>0</v>
      </c>
      <c r="AF126" s="22">
        <v>0</v>
      </c>
      <c r="AG126" s="22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30">
        <v>0</v>
      </c>
      <c r="AS126" s="30">
        <v>0</v>
      </c>
      <c r="AT126" s="30">
        <v>0</v>
      </c>
      <c r="AU126" s="30">
        <v>0</v>
      </c>
      <c r="AV126" s="30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</row>
    <row r="127" spans="1:53" ht="12">
      <c r="A127" s="23">
        <v>6340</v>
      </c>
      <c r="B127" s="23">
        <v>6340</v>
      </c>
      <c r="C127" s="3" t="s">
        <v>107</v>
      </c>
      <c r="D127" s="29">
        <v>945544.33</v>
      </c>
      <c r="E127" s="29">
        <v>610000</v>
      </c>
      <c r="F127" s="29">
        <v>710000</v>
      </c>
      <c r="G127" s="29">
        <v>760000</v>
      </c>
      <c r="H127" s="29">
        <v>1375000</v>
      </c>
      <c r="I127" s="30">
        <v>239428.63</v>
      </c>
      <c r="J127" s="30">
        <v>150000</v>
      </c>
      <c r="K127" s="30">
        <v>250000</v>
      </c>
      <c r="L127" s="30">
        <v>300000</v>
      </c>
      <c r="M127" s="30">
        <v>400000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22">
        <v>706115.7</v>
      </c>
      <c r="AD127" s="22">
        <v>460000</v>
      </c>
      <c r="AE127" s="22">
        <v>460000</v>
      </c>
      <c r="AF127" s="22">
        <v>460000</v>
      </c>
      <c r="AG127" s="22">
        <v>975000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</row>
    <row r="128" spans="1:53" ht="12">
      <c r="A128" s="23">
        <v>6360</v>
      </c>
      <c r="B128" s="23">
        <v>6360</v>
      </c>
      <c r="C128" s="3" t="s">
        <v>174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30">
        <v>0</v>
      </c>
      <c r="AS128" s="30">
        <v>0</v>
      </c>
      <c r="AT128" s="30">
        <v>0</v>
      </c>
      <c r="AU128" s="30">
        <v>0</v>
      </c>
      <c r="AV128" s="30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</row>
    <row r="129" spans="1:53" ht="12">
      <c r="A129" s="23">
        <v>6420</v>
      </c>
      <c r="B129" s="23">
        <v>6420</v>
      </c>
      <c r="C129" s="3" t="s">
        <v>108</v>
      </c>
      <c r="D129" s="29">
        <v>206076.24000000002</v>
      </c>
      <c r="E129" s="29">
        <v>20250</v>
      </c>
      <c r="F129" s="29">
        <v>40500</v>
      </c>
      <c r="G129" s="29">
        <v>60750</v>
      </c>
      <c r="H129" s="29">
        <v>81000</v>
      </c>
      <c r="I129" s="30">
        <v>132913</v>
      </c>
      <c r="J129" s="30">
        <v>20000</v>
      </c>
      <c r="K129" s="30">
        <v>40000</v>
      </c>
      <c r="L129" s="30">
        <v>60000</v>
      </c>
      <c r="M129" s="30">
        <v>80000</v>
      </c>
      <c r="N129" s="22">
        <v>34744.98</v>
      </c>
      <c r="O129" s="22">
        <v>0</v>
      </c>
      <c r="P129" s="22">
        <v>0</v>
      </c>
      <c r="Q129" s="22">
        <v>0</v>
      </c>
      <c r="R129" s="22">
        <v>0</v>
      </c>
      <c r="S129" s="22">
        <v>21475.26</v>
      </c>
      <c r="T129" s="22">
        <v>0</v>
      </c>
      <c r="U129" s="22">
        <v>0</v>
      </c>
      <c r="V129" s="22">
        <v>0</v>
      </c>
      <c r="W129" s="22">
        <v>0</v>
      </c>
      <c r="X129" s="30">
        <v>16943</v>
      </c>
      <c r="Y129" s="30">
        <v>250</v>
      </c>
      <c r="Z129" s="30">
        <v>500</v>
      </c>
      <c r="AA129" s="30">
        <v>750</v>
      </c>
      <c r="AB129" s="30">
        <v>1000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</row>
    <row r="130" spans="1:53" ht="12">
      <c r="A130" s="23">
        <v>6430</v>
      </c>
      <c r="B130" s="23">
        <v>6430</v>
      </c>
      <c r="C130" s="3" t="s">
        <v>165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30">
        <v>0</v>
      </c>
      <c r="AS130" s="30">
        <v>0</v>
      </c>
      <c r="AT130" s="30">
        <v>0</v>
      </c>
      <c r="AU130" s="30">
        <v>0</v>
      </c>
      <c r="AV130" s="30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</row>
    <row r="131" spans="1:53" ht="12">
      <c r="A131" s="23">
        <v>6500</v>
      </c>
      <c r="B131" s="23">
        <v>6500</v>
      </c>
      <c r="C131" s="3" t="s">
        <v>109</v>
      </c>
      <c r="D131" s="29">
        <v>51440.28</v>
      </c>
      <c r="E131" s="29">
        <v>58750</v>
      </c>
      <c r="F131" s="29">
        <v>112500</v>
      </c>
      <c r="G131" s="29">
        <v>171250</v>
      </c>
      <c r="H131" s="29">
        <v>225000</v>
      </c>
      <c r="I131" s="30">
        <v>32021.75</v>
      </c>
      <c r="J131" s="30">
        <v>5000</v>
      </c>
      <c r="K131" s="30">
        <v>5000</v>
      </c>
      <c r="L131" s="30">
        <v>10000</v>
      </c>
      <c r="M131" s="30">
        <v>10000</v>
      </c>
      <c r="N131" s="22">
        <v>13779</v>
      </c>
      <c r="O131" s="22">
        <v>50000</v>
      </c>
      <c r="P131" s="22">
        <v>100000</v>
      </c>
      <c r="Q131" s="22">
        <v>150000</v>
      </c>
      <c r="R131" s="22">
        <v>200000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30">
        <v>0</v>
      </c>
      <c r="Y131" s="30">
        <v>3750</v>
      </c>
      <c r="Z131" s="30">
        <v>7500</v>
      </c>
      <c r="AA131" s="30">
        <v>11250</v>
      </c>
      <c r="AB131" s="30">
        <v>15000</v>
      </c>
      <c r="AC131" s="22">
        <v>5639.53</v>
      </c>
      <c r="AD131" s="22">
        <v>0</v>
      </c>
      <c r="AE131" s="22">
        <v>0</v>
      </c>
      <c r="AF131" s="22">
        <v>0</v>
      </c>
      <c r="AG131" s="22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30">
        <v>0</v>
      </c>
      <c r="AS131" s="30">
        <v>0</v>
      </c>
      <c r="AT131" s="30">
        <v>0</v>
      </c>
      <c r="AU131" s="30">
        <v>0</v>
      </c>
      <c r="AV131" s="30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</row>
    <row r="132" spans="1:53" ht="12">
      <c r="A132" s="23">
        <v>6600</v>
      </c>
      <c r="B132" s="23">
        <v>6600</v>
      </c>
      <c r="C132" s="3" t="s">
        <v>112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</row>
    <row r="133" spans="1:53" ht="12">
      <c r="A133" s="23">
        <v>6610</v>
      </c>
      <c r="B133" s="23">
        <v>6610</v>
      </c>
      <c r="C133" s="3" t="s">
        <v>163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</row>
    <row r="134" spans="1:53" ht="12">
      <c r="A134" s="23">
        <v>6620</v>
      </c>
      <c r="B134" s="23">
        <v>6620</v>
      </c>
      <c r="C134" s="3" t="s">
        <v>113</v>
      </c>
      <c r="D134" s="29">
        <v>163351.25</v>
      </c>
      <c r="E134" s="29">
        <v>50000</v>
      </c>
      <c r="F134" s="29">
        <v>100000</v>
      </c>
      <c r="G134" s="29">
        <v>150000</v>
      </c>
      <c r="H134" s="29">
        <v>200000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22">
        <v>163351.25</v>
      </c>
      <c r="O134" s="22">
        <v>50000</v>
      </c>
      <c r="P134" s="22">
        <v>100000</v>
      </c>
      <c r="Q134" s="22">
        <v>150000</v>
      </c>
      <c r="R134" s="22">
        <v>200000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30">
        <v>0</v>
      </c>
      <c r="AS134" s="30">
        <v>0</v>
      </c>
      <c r="AT134" s="30">
        <v>0</v>
      </c>
      <c r="AU134" s="30">
        <v>0</v>
      </c>
      <c r="AV134" s="30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</row>
    <row r="135" spans="1:53" ht="12">
      <c r="A135" s="23">
        <v>6625</v>
      </c>
      <c r="B135" s="23">
        <v>6625</v>
      </c>
      <c r="C135" s="3" t="s">
        <v>114</v>
      </c>
      <c r="D135" s="29">
        <v>177560.07</v>
      </c>
      <c r="E135" s="29">
        <v>40000</v>
      </c>
      <c r="F135" s="29">
        <v>70000</v>
      </c>
      <c r="G135" s="29">
        <v>110000</v>
      </c>
      <c r="H135" s="29">
        <v>140000</v>
      </c>
      <c r="I135" s="30">
        <v>176566.07</v>
      </c>
      <c r="J135" s="30">
        <v>40000</v>
      </c>
      <c r="K135" s="30">
        <v>70000</v>
      </c>
      <c r="L135" s="30">
        <v>110000</v>
      </c>
      <c r="M135" s="30">
        <v>140000</v>
      </c>
      <c r="N135" s="22">
        <v>153</v>
      </c>
      <c r="O135" s="22">
        <v>0</v>
      </c>
      <c r="P135" s="22">
        <v>0</v>
      </c>
      <c r="Q135" s="22">
        <v>0</v>
      </c>
      <c r="R135" s="22">
        <v>0</v>
      </c>
      <c r="S135" s="22">
        <v>841</v>
      </c>
      <c r="T135" s="22">
        <v>0</v>
      </c>
      <c r="U135" s="22">
        <v>0</v>
      </c>
      <c r="V135" s="22">
        <v>0</v>
      </c>
      <c r="W135" s="22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</row>
    <row r="136" spans="1:53" ht="12">
      <c r="A136" s="23">
        <v>6630</v>
      </c>
      <c r="B136" s="23">
        <v>6630</v>
      </c>
      <c r="C136" s="3" t="s">
        <v>115</v>
      </c>
      <c r="D136" s="29">
        <v>2210257.25</v>
      </c>
      <c r="E136" s="29">
        <v>598500</v>
      </c>
      <c r="F136" s="29">
        <v>910000</v>
      </c>
      <c r="G136" s="29">
        <v>1201500</v>
      </c>
      <c r="H136" s="29">
        <v>1793000</v>
      </c>
      <c r="I136" s="30">
        <v>20040.96</v>
      </c>
      <c r="J136" s="30">
        <v>10000</v>
      </c>
      <c r="K136" s="30">
        <v>50000</v>
      </c>
      <c r="L136" s="30">
        <v>70000</v>
      </c>
      <c r="M136" s="30">
        <v>70000</v>
      </c>
      <c r="N136" s="22">
        <v>1635862.67</v>
      </c>
      <c r="O136" s="22">
        <v>500000</v>
      </c>
      <c r="P136" s="22">
        <v>750000</v>
      </c>
      <c r="Q136" s="22">
        <v>1000000</v>
      </c>
      <c r="R136" s="22">
        <v>1500000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30">
        <v>85046.9</v>
      </c>
      <c r="Y136" s="30">
        <v>12500</v>
      </c>
      <c r="Z136" s="30">
        <v>25000</v>
      </c>
      <c r="AA136" s="30">
        <v>37500</v>
      </c>
      <c r="AB136" s="30">
        <v>50000</v>
      </c>
      <c r="AC136" s="22">
        <v>455952.43</v>
      </c>
      <c r="AD136" s="22">
        <v>76000</v>
      </c>
      <c r="AE136" s="22">
        <v>76000</v>
      </c>
      <c r="AF136" s="22">
        <v>76000</v>
      </c>
      <c r="AG136" s="22">
        <v>155000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22">
        <v>13354.29</v>
      </c>
      <c r="AN136" s="22">
        <v>0</v>
      </c>
      <c r="AO136" s="22">
        <v>9000</v>
      </c>
      <c r="AP136" s="22">
        <v>18000</v>
      </c>
      <c r="AQ136" s="22">
        <v>18000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</row>
    <row r="137" spans="1:53" ht="12">
      <c r="A137" s="23">
        <v>6700</v>
      </c>
      <c r="B137" s="23">
        <v>6700</v>
      </c>
      <c r="C137" s="3" t="s">
        <v>116</v>
      </c>
      <c r="D137" s="29">
        <v>93406.25</v>
      </c>
      <c r="E137" s="29">
        <v>10000</v>
      </c>
      <c r="F137" s="29">
        <v>10000</v>
      </c>
      <c r="G137" s="29">
        <v>40000</v>
      </c>
      <c r="H137" s="29">
        <v>40000</v>
      </c>
      <c r="I137" s="30">
        <v>93406.25</v>
      </c>
      <c r="J137" s="30">
        <v>10000</v>
      </c>
      <c r="K137" s="30">
        <v>10000</v>
      </c>
      <c r="L137" s="30">
        <v>40000</v>
      </c>
      <c r="M137" s="30">
        <v>40000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</row>
    <row r="138" spans="1:53" ht="12">
      <c r="A138" s="23">
        <v>6710</v>
      </c>
      <c r="B138" s="23">
        <v>6710</v>
      </c>
      <c r="C138" s="3" t="s">
        <v>117</v>
      </c>
      <c r="D138" s="29">
        <v>423905.98</v>
      </c>
      <c r="E138" s="29">
        <v>100000</v>
      </c>
      <c r="F138" s="29">
        <v>200000</v>
      </c>
      <c r="G138" s="29">
        <v>300000</v>
      </c>
      <c r="H138" s="29">
        <v>400000</v>
      </c>
      <c r="I138" s="30">
        <v>423905.98</v>
      </c>
      <c r="J138" s="30">
        <v>100000</v>
      </c>
      <c r="K138" s="30">
        <v>200000</v>
      </c>
      <c r="L138" s="30">
        <v>300000</v>
      </c>
      <c r="M138" s="30">
        <v>400000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</row>
    <row r="139" spans="1:53" ht="12">
      <c r="A139" s="23">
        <v>6790</v>
      </c>
      <c r="B139" s="23">
        <v>6790</v>
      </c>
      <c r="C139" s="3" t="s">
        <v>118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</row>
    <row r="140" spans="1:53" ht="12">
      <c r="A140" s="23">
        <v>6800</v>
      </c>
      <c r="B140" s="23">
        <v>6800</v>
      </c>
      <c r="C140" s="3" t="s">
        <v>119</v>
      </c>
      <c r="D140" s="29">
        <v>18576.91</v>
      </c>
      <c r="E140" s="29">
        <v>5000</v>
      </c>
      <c r="F140" s="29">
        <v>10000</v>
      </c>
      <c r="G140" s="29">
        <v>10000</v>
      </c>
      <c r="H140" s="29">
        <v>15000</v>
      </c>
      <c r="I140" s="30">
        <v>14769.07</v>
      </c>
      <c r="J140" s="30">
        <v>5000</v>
      </c>
      <c r="K140" s="30">
        <v>10000</v>
      </c>
      <c r="L140" s="30">
        <v>10000</v>
      </c>
      <c r="M140" s="30">
        <v>15000</v>
      </c>
      <c r="N140" s="22">
        <v>1041.24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22">
        <v>2766.6</v>
      </c>
      <c r="AD140" s="22">
        <v>0</v>
      </c>
      <c r="AE140" s="22">
        <v>0</v>
      </c>
      <c r="AF140" s="22">
        <v>0</v>
      </c>
      <c r="AG140" s="22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</row>
    <row r="141" spans="1:53" ht="12">
      <c r="A141" s="23">
        <v>6815</v>
      </c>
      <c r="B141" s="23">
        <v>6815</v>
      </c>
      <c r="C141" s="3" t="s">
        <v>120</v>
      </c>
      <c r="D141" s="29">
        <v>129704.47</v>
      </c>
      <c r="E141" s="29">
        <v>33000</v>
      </c>
      <c r="F141" s="29">
        <v>66000</v>
      </c>
      <c r="G141" s="29">
        <v>109000</v>
      </c>
      <c r="H141" s="29">
        <v>142000</v>
      </c>
      <c r="I141" s="30">
        <v>1178.51</v>
      </c>
      <c r="J141" s="30">
        <v>2500</v>
      </c>
      <c r="K141" s="30">
        <v>5000</v>
      </c>
      <c r="L141" s="30">
        <v>7500</v>
      </c>
      <c r="M141" s="30">
        <v>10000</v>
      </c>
      <c r="N141" s="22">
        <v>107662.11</v>
      </c>
      <c r="O141" s="22">
        <v>30000</v>
      </c>
      <c r="P141" s="22">
        <v>60000</v>
      </c>
      <c r="Q141" s="22">
        <v>100000</v>
      </c>
      <c r="R141" s="22">
        <v>130000</v>
      </c>
      <c r="S141" s="22">
        <v>18735.3</v>
      </c>
      <c r="T141" s="22">
        <v>0</v>
      </c>
      <c r="U141" s="22">
        <v>0</v>
      </c>
      <c r="V141" s="22">
        <v>0</v>
      </c>
      <c r="W141" s="22">
        <v>0</v>
      </c>
      <c r="X141" s="30">
        <v>2128.55</v>
      </c>
      <c r="Y141" s="30">
        <v>500</v>
      </c>
      <c r="Z141" s="30">
        <v>1000</v>
      </c>
      <c r="AA141" s="30">
        <v>1500</v>
      </c>
      <c r="AB141" s="30">
        <v>2000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</row>
    <row r="142" spans="1:53" ht="12">
      <c r="A142" s="23">
        <v>6820</v>
      </c>
      <c r="B142" s="23">
        <v>6820</v>
      </c>
      <c r="C142" s="3" t="s">
        <v>121</v>
      </c>
      <c r="D142" s="29">
        <v>15143</v>
      </c>
      <c r="E142" s="29">
        <v>5500</v>
      </c>
      <c r="F142" s="29">
        <v>5500</v>
      </c>
      <c r="G142" s="29">
        <v>6000</v>
      </c>
      <c r="H142" s="29">
        <v>8000</v>
      </c>
      <c r="I142" s="30">
        <v>1562.5</v>
      </c>
      <c r="J142" s="30">
        <v>500</v>
      </c>
      <c r="K142" s="30">
        <v>500</v>
      </c>
      <c r="L142" s="30">
        <v>1000</v>
      </c>
      <c r="M142" s="30">
        <v>1000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22">
        <v>13580.5</v>
      </c>
      <c r="AD142" s="22">
        <v>5000</v>
      </c>
      <c r="AE142" s="22">
        <v>5000</v>
      </c>
      <c r="AF142" s="22">
        <v>5000</v>
      </c>
      <c r="AG142" s="22">
        <v>5000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2000</v>
      </c>
    </row>
    <row r="143" spans="1:53" ht="12">
      <c r="A143" s="23">
        <v>6860</v>
      </c>
      <c r="B143" s="23">
        <v>6860</v>
      </c>
      <c r="C143" s="3" t="s">
        <v>122</v>
      </c>
      <c r="D143" s="29">
        <v>14819.789999999999</v>
      </c>
      <c r="E143" s="29">
        <v>5000</v>
      </c>
      <c r="F143" s="29">
        <v>10000</v>
      </c>
      <c r="G143" s="29">
        <v>15000</v>
      </c>
      <c r="H143" s="29">
        <v>23000</v>
      </c>
      <c r="I143" s="30">
        <v>6262.4</v>
      </c>
      <c r="J143" s="30">
        <v>0</v>
      </c>
      <c r="K143" s="30">
        <v>0</v>
      </c>
      <c r="L143" s="30">
        <v>0</v>
      </c>
      <c r="M143" s="30">
        <v>0</v>
      </c>
      <c r="N143" s="22">
        <v>3298</v>
      </c>
      <c r="O143" s="22">
        <v>2500</v>
      </c>
      <c r="P143" s="22">
        <v>5000</v>
      </c>
      <c r="Q143" s="22">
        <v>7500</v>
      </c>
      <c r="R143" s="22">
        <v>10000</v>
      </c>
      <c r="S143" s="22">
        <v>2949.98</v>
      </c>
      <c r="T143" s="22">
        <v>0</v>
      </c>
      <c r="U143" s="22">
        <v>0</v>
      </c>
      <c r="V143" s="22">
        <v>0</v>
      </c>
      <c r="W143" s="22">
        <v>0</v>
      </c>
      <c r="X143" s="30">
        <v>2309.41</v>
      </c>
      <c r="Y143" s="30">
        <v>2500</v>
      </c>
      <c r="Z143" s="30">
        <v>5000</v>
      </c>
      <c r="AA143" s="30">
        <v>7500</v>
      </c>
      <c r="AB143" s="30">
        <v>10000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3000</v>
      </c>
    </row>
    <row r="144" spans="1:53" ht="12">
      <c r="A144" s="23">
        <v>6900</v>
      </c>
      <c r="B144" s="23">
        <v>6900</v>
      </c>
      <c r="C144" s="3" t="s">
        <v>123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</row>
    <row r="145" spans="1:53" ht="12">
      <c r="A145" s="23">
        <v>6920</v>
      </c>
      <c r="B145" s="23">
        <v>6920</v>
      </c>
      <c r="C145" s="3" t="s">
        <v>124</v>
      </c>
      <c r="D145" s="29">
        <v>23025.809999999998</v>
      </c>
      <c r="E145" s="29">
        <v>4500</v>
      </c>
      <c r="F145" s="29">
        <v>9000</v>
      </c>
      <c r="G145" s="29">
        <v>13500</v>
      </c>
      <c r="H145" s="29">
        <v>18000</v>
      </c>
      <c r="I145" s="30">
        <v>17313.91</v>
      </c>
      <c r="J145" s="30">
        <v>2000</v>
      </c>
      <c r="K145" s="30">
        <v>4000</v>
      </c>
      <c r="L145" s="30">
        <v>6000</v>
      </c>
      <c r="M145" s="30">
        <v>8000</v>
      </c>
      <c r="N145" s="22">
        <v>5711.9</v>
      </c>
      <c r="O145" s="22">
        <v>2500</v>
      </c>
      <c r="P145" s="22">
        <v>5000</v>
      </c>
      <c r="Q145" s="22">
        <v>7500</v>
      </c>
      <c r="R145" s="22">
        <v>10000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</row>
    <row r="146" spans="1:53" ht="12">
      <c r="A146" s="23">
        <v>6930</v>
      </c>
      <c r="B146" s="23">
        <v>6930</v>
      </c>
      <c r="C146" s="3" t="s">
        <v>125</v>
      </c>
      <c r="D146" s="29">
        <v>32352.43</v>
      </c>
      <c r="E146" s="29">
        <v>8500</v>
      </c>
      <c r="F146" s="29">
        <v>17000</v>
      </c>
      <c r="G146" s="29">
        <v>25500</v>
      </c>
      <c r="H146" s="29">
        <v>34000</v>
      </c>
      <c r="I146" s="30">
        <v>32352.43</v>
      </c>
      <c r="J146" s="30">
        <v>8500</v>
      </c>
      <c r="K146" s="30">
        <v>17000</v>
      </c>
      <c r="L146" s="30">
        <v>25500</v>
      </c>
      <c r="M146" s="30">
        <v>34000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</row>
    <row r="147" spans="1:53" ht="12">
      <c r="A147" s="23">
        <v>6940</v>
      </c>
      <c r="B147" s="23">
        <v>6940</v>
      </c>
      <c r="C147" s="3" t="s">
        <v>126</v>
      </c>
      <c r="D147" s="29">
        <v>0</v>
      </c>
      <c r="E147" s="29">
        <v>200</v>
      </c>
      <c r="F147" s="29">
        <v>400</v>
      </c>
      <c r="G147" s="29">
        <v>600</v>
      </c>
      <c r="H147" s="29">
        <v>800</v>
      </c>
      <c r="I147" s="30">
        <v>0</v>
      </c>
      <c r="J147" s="30">
        <v>200</v>
      </c>
      <c r="K147" s="30">
        <v>400</v>
      </c>
      <c r="L147" s="30">
        <v>600</v>
      </c>
      <c r="M147" s="30">
        <v>800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</row>
    <row r="148" spans="1:53" ht="12">
      <c r="A148" s="23">
        <v>7140</v>
      </c>
      <c r="B148" s="23">
        <v>7140</v>
      </c>
      <c r="C148" s="3" t="s">
        <v>128</v>
      </c>
      <c r="D148" s="29">
        <v>97.66</v>
      </c>
      <c r="E148" s="29">
        <v>0</v>
      </c>
      <c r="F148" s="29">
        <v>0</v>
      </c>
      <c r="G148" s="29">
        <v>0</v>
      </c>
      <c r="H148" s="29">
        <v>15000</v>
      </c>
      <c r="I148" s="30">
        <v>97.66</v>
      </c>
      <c r="J148" s="30">
        <v>0</v>
      </c>
      <c r="K148" s="30">
        <v>0</v>
      </c>
      <c r="L148" s="30">
        <v>0</v>
      </c>
      <c r="M148" s="30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15000</v>
      </c>
    </row>
    <row r="149" spans="1:53" ht="12">
      <c r="A149" s="23">
        <v>7320</v>
      </c>
      <c r="B149" s="23">
        <v>7320</v>
      </c>
      <c r="C149" s="3" t="s">
        <v>129</v>
      </c>
      <c r="D149" s="29">
        <v>0</v>
      </c>
      <c r="E149" s="29">
        <v>2000</v>
      </c>
      <c r="F149" s="29">
        <v>2500</v>
      </c>
      <c r="G149" s="29">
        <v>5000</v>
      </c>
      <c r="H149" s="29">
        <v>6000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22">
        <v>0</v>
      </c>
      <c r="AX149" s="22">
        <v>2000</v>
      </c>
      <c r="AY149" s="22">
        <v>2500</v>
      </c>
      <c r="AZ149" s="22">
        <v>5000</v>
      </c>
      <c r="BA149" s="22">
        <v>6000</v>
      </c>
    </row>
    <row r="150" spans="1:53" ht="12">
      <c r="A150" s="23">
        <v>7430</v>
      </c>
      <c r="B150" s="23">
        <v>7430</v>
      </c>
      <c r="C150" s="3" t="s">
        <v>131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</row>
    <row r="151" spans="1:53" ht="12">
      <c r="A151" s="23">
        <v>7500</v>
      </c>
      <c r="B151" s="23">
        <v>7500</v>
      </c>
      <c r="C151" s="3" t="s">
        <v>132</v>
      </c>
      <c r="D151" s="29">
        <v>116088.42</v>
      </c>
      <c r="E151" s="29">
        <v>55000</v>
      </c>
      <c r="F151" s="29">
        <v>55000</v>
      </c>
      <c r="G151" s="29">
        <v>95000</v>
      </c>
      <c r="H151" s="29">
        <v>95000</v>
      </c>
      <c r="I151" s="30">
        <v>104396.17</v>
      </c>
      <c r="J151" s="30">
        <v>40000</v>
      </c>
      <c r="K151" s="30">
        <v>40000</v>
      </c>
      <c r="L151" s="30">
        <v>80000</v>
      </c>
      <c r="M151" s="30">
        <v>80000</v>
      </c>
      <c r="N151" s="22">
        <v>2319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22">
        <v>9373.25</v>
      </c>
      <c r="AD151" s="22">
        <v>15000</v>
      </c>
      <c r="AE151" s="22">
        <v>15000</v>
      </c>
      <c r="AF151" s="22">
        <v>15000</v>
      </c>
      <c r="AG151" s="22">
        <v>15000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</row>
    <row r="152" spans="1:53" ht="12">
      <c r="A152" s="23">
        <v>7601</v>
      </c>
      <c r="B152" s="23">
        <v>7601</v>
      </c>
      <c r="C152" s="3" t="s">
        <v>133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30">
        <v>0</v>
      </c>
      <c r="AS152" s="30">
        <v>0</v>
      </c>
      <c r="AT152" s="30">
        <v>0</v>
      </c>
      <c r="AU152" s="30">
        <v>0</v>
      </c>
      <c r="AV152" s="30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</row>
    <row r="153" spans="1:53" ht="12">
      <c r="A153" s="23">
        <v>7740</v>
      </c>
      <c r="B153" s="23">
        <v>7740</v>
      </c>
      <c r="C153" s="3" t="s">
        <v>134</v>
      </c>
      <c r="D153" s="29">
        <v>-0.48</v>
      </c>
      <c r="E153" s="29">
        <v>0</v>
      </c>
      <c r="F153" s="29">
        <v>0</v>
      </c>
      <c r="G153" s="29">
        <v>0</v>
      </c>
      <c r="H153" s="29">
        <v>0</v>
      </c>
      <c r="I153" s="30">
        <v>0.02</v>
      </c>
      <c r="J153" s="30">
        <v>0</v>
      </c>
      <c r="K153" s="30">
        <v>0</v>
      </c>
      <c r="L153" s="30">
        <v>0</v>
      </c>
      <c r="M153" s="30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-0.5</v>
      </c>
      <c r="T153" s="22">
        <v>0</v>
      </c>
      <c r="U153" s="22">
        <v>0</v>
      </c>
      <c r="V153" s="22">
        <v>0</v>
      </c>
      <c r="W153" s="22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</row>
    <row r="154" spans="1:53" ht="12">
      <c r="A154" s="23">
        <v>7770</v>
      </c>
      <c r="B154" s="23">
        <v>7770</v>
      </c>
      <c r="C154" s="3" t="s">
        <v>135</v>
      </c>
      <c r="D154" s="29">
        <v>27554.79</v>
      </c>
      <c r="E154" s="29">
        <v>6350</v>
      </c>
      <c r="F154" s="29">
        <v>12200</v>
      </c>
      <c r="G154" s="29">
        <v>18050</v>
      </c>
      <c r="H154" s="29">
        <v>24200</v>
      </c>
      <c r="I154" s="30">
        <v>24751.29</v>
      </c>
      <c r="J154" s="30">
        <v>5000</v>
      </c>
      <c r="K154" s="30">
        <v>10000</v>
      </c>
      <c r="L154" s="30">
        <v>15000</v>
      </c>
      <c r="M154" s="30">
        <v>20000</v>
      </c>
      <c r="N154" s="22">
        <v>1249.75</v>
      </c>
      <c r="O154" s="22">
        <v>500</v>
      </c>
      <c r="P154" s="22">
        <v>1000</v>
      </c>
      <c r="Q154" s="22">
        <v>1500</v>
      </c>
      <c r="R154" s="22">
        <v>2000</v>
      </c>
      <c r="S154" s="22">
        <v>361.75</v>
      </c>
      <c r="T154" s="22">
        <v>0</v>
      </c>
      <c r="U154" s="22">
        <v>0</v>
      </c>
      <c r="V154" s="22">
        <v>0</v>
      </c>
      <c r="W154" s="22">
        <v>0</v>
      </c>
      <c r="X154" s="30">
        <v>358.25</v>
      </c>
      <c r="Y154" s="30">
        <v>250</v>
      </c>
      <c r="Z154" s="30">
        <v>500</v>
      </c>
      <c r="AA154" s="30">
        <v>750</v>
      </c>
      <c r="AB154" s="30">
        <v>1000</v>
      </c>
      <c r="AC154" s="22">
        <v>494</v>
      </c>
      <c r="AD154" s="22">
        <v>500</v>
      </c>
      <c r="AE154" s="22">
        <v>500</v>
      </c>
      <c r="AF154" s="22">
        <v>500</v>
      </c>
      <c r="AG154" s="22">
        <v>500</v>
      </c>
      <c r="AH154" s="30">
        <v>3</v>
      </c>
      <c r="AI154" s="30">
        <v>0</v>
      </c>
      <c r="AJ154" s="30">
        <v>0</v>
      </c>
      <c r="AK154" s="30">
        <v>0</v>
      </c>
      <c r="AL154" s="30">
        <v>0</v>
      </c>
      <c r="AM154" s="22">
        <v>4.5</v>
      </c>
      <c r="AN154" s="22">
        <v>0</v>
      </c>
      <c r="AO154" s="22">
        <v>0</v>
      </c>
      <c r="AP154" s="22">
        <v>0</v>
      </c>
      <c r="AQ154" s="22">
        <v>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22">
        <v>332.25</v>
      </c>
      <c r="AX154" s="22">
        <v>100</v>
      </c>
      <c r="AY154" s="22">
        <v>200</v>
      </c>
      <c r="AZ154" s="22">
        <v>300</v>
      </c>
      <c r="BA154" s="22">
        <v>700</v>
      </c>
    </row>
    <row r="155" spans="1:53" ht="12">
      <c r="A155" s="23">
        <v>7780</v>
      </c>
      <c r="B155" s="23">
        <v>7780</v>
      </c>
      <c r="C155" s="3" t="s">
        <v>136</v>
      </c>
      <c r="D155" s="29">
        <v>45.93000000000001</v>
      </c>
      <c r="E155" s="29">
        <v>0</v>
      </c>
      <c r="F155" s="29">
        <v>0</v>
      </c>
      <c r="G155" s="29">
        <v>0</v>
      </c>
      <c r="H155" s="29">
        <v>0</v>
      </c>
      <c r="I155" s="30">
        <v>-23</v>
      </c>
      <c r="J155" s="30">
        <v>0</v>
      </c>
      <c r="K155" s="30">
        <v>0</v>
      </c>
      <c r="L155" s="30">
        <v>0</v>
      </c>
      <c r="M155" s="30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22">
        <v>68.93</v>
      </c>
      <c r="AD155" s="22">
        <v>0</v>
      </c>
      <c r="AE155" s="22">
        <v>0</v>
      </c>
      <c r="AF155" s="22">
        <v>0</v>
      </c>
      <c r="AG155" s="22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</row>
    <row r="156" spans="1:53" ht="12">
      <c r="A156" s="23">
        <v>7790</v>
      </c>
      <c r="B156" s="23">
        <v>7790</v>
      </c>
      <c r="C156" s="3" t="s">
        <v>137</v>
      </c>
      <c r="D156" s="29">
        <v>107026.98</v>
      </c>
      <c r="E156" s="29">
        <v>9750</v>
      </c>
      <c r="F156" s="29">
        <v>19500</v>
      </c>
      <c r="G156" s="29">
        <v>29250</v>
      </c>
      <c r="H156" s="29">
        <v>39900</v>
      </c>
      <c r="I156" s="30">
        <v>36112.11</v>
      </c>
      <c r="J156" s="30">
        <v>5000</v>
      </c>
      <c r="K156" s="30">
        <v>10000</v>
      </c>
      <c r="L156" s="30">
        <v>15000</v>
      </c>
      <c r="M156" s="30">
        <v>20000</v>
      </c>
      <c r="N156" s="22">
        <v>6683.62</v>
      </c>
      <c r="O156" s="22">
        <v>2500</v>
      </c>
      <c r="P156" s="22">
        <v>5000</v>
      </c>
      <c r="Q156" s="22">
        <v>7500</v>
      </c>
      <c r="R156" s="22">
        <v>10000</v>
      </c>
      <c r="S156" s="22">
        <v>5.4</v>
      </c>
      <c r="T156" s="22">
        <v>0</v>
      </c>
      <c r="U156" s="22">
        <v>0</v>
      </c>
      <c r="V156" s="22">
        <v>0</v>
      </c>
      <c r="W156" s="22">
        <v>0</v>
      </c>
      <c r="X156" s="30">
        <v>47984.74</v>
      </c>
      <c r="Y156" s="30">
        <v>2250</v>
      </c>
      <c r="Z156" s="30">
        <v>4500</v>
      </c>
      <c r="AA156" s="30">
        <v>6750</v>
      </c>
      <c r="AB156" s="30">
        <v>9000</v>
      </c>
      <c r="AC156" s="22">
        <v>5332.51</v>
      </c>
      <c r="AD156" s="22">
        <v>0</v>
      </c>
      <c r="AE156" s="22">
        <v>0</v>
      </c>
      <c r="AF156" s="22">
        <v>0</v>
      </c>
      <c r="AG156" s="22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22">
        <v>3500</v>
      </c>
      <c r="AN156" s="22">
        <v>0</v>
      </c>
      <c r="AO156" s="22">
        <v>0</v>
      </c>
      <c r="AP156" s="22">
        <v>0</v>
      </c>
      <c r="AQ156" s="22">
        <v>0</v>
      </c>
      <c r="AR156" s="30">
        <v>0</v>
      </c>
      <c r="AS156" s="30">
        <v>0</v>
      </c>
      <c r="AT156" s="30">
        <v>0</v>
      </c>
      <c r="AU156" s="30">
        <v>0</v>
      </c>
      <c r="AV156" s="30">
        <v>0</v>
      </c>
      <c r="AW156" s="22">
        <v>7408.6</v>
      </c>
      <c r="AX156" s="22">
        <v>0</v>
      </c>
      <c r="AY156" s="22">
        <v>0</v>
      </c>
      <c r="AZ156" s="22">
        <v>0</v>
      </c>
      <c r="BA156" s="22">
        <v>900</v>
      </c>
    </row>
    <row r="157" spans="1:53" ht="12">
      <c r="A157" s="23">
        <v>7791</v>
      </c>
      <c r="B157" s="23">
        <v>7791</v>
      </c>
      <c r="C157" s="3" t="s">
        <v>153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</row>
    <row r="158" spans="1:53" ht="12">
      <c r="A158" s="23">
        <v>7795</v>
      </c>
      <c r="B158" s="23">
        <v>7795</v>
      </c>
      <c r="C158" s="3" t="s">
        <v>157</v>
      </c>
      <c r="D158" s="29">
        <v>44727.61</v>
      </c>
      <c r="E158" s="29">
        <v>12250</v>
      </c>
      <c r="F158" s="29">
        <v>22300</v>
      </c>
      <c r="G158" s="29">
        <v>32350</v>
      </c>
      <c r="H158" s="29">
        <v>46100</v>
      </c>
      <c r="I158" s="30">
        <v>26744.9</v>
      </c>
      <c r="J158" s="30">
        <v>7500</v>
      </c>
      <c r="K158" s="30">
        <v>15000</v>
      </c>
      <c r="L158" s="30">
        <v>22500</v>
      </c>
      <c r="M158" s="30">
        <v>30000</v>
      </c>
      <c r="N158" s="22">
        <v>1206.23</v>
      </c>
      <c r="O158" s="22">
        <v>0</v>
      </c>
      <c r="P158" s="22">
        <v>1000</v>
      </c>
      <c r="Q158" s="22">
        <v>2000</v>
      </c>
      <c r="R158" s="22">
        <v>3000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30">
        <v>9453.82</v>
      </c>
      <c r="Y158" s="30">
        <v>1250</v>
      </c>
      <c r="Z158" s="30">
        <v>2500</v>
      </c>
      <c r="AA158" s="30">
        <v>3750</v>
      </c>
      <c r="AB158" s="30">
        <v>5000</v>
      </c>
      <c r="AC158" s="22">
        <v>2876.32</v>
      </c>
      <c r="AD158" s="22">
        <v>2000</v>
      </c>
      <c r="AE158" s="22">
        <v>2000</v>
      </c>
      <c r="AF158" s="22">
        <v>2000</v>
      </c>
      <c r="AG158" s="22">
        <v>2000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22">
        <v>359.61</v>
      </c>
      <c r="AN158" s="22">
        <v>0</v>
      </c>
      <c r="AO158" s="22">
        <v>200</v>
      </c>
      <c r="AP158" s="22">
        <v>400</v>
      </c>
      <c r="AQ158" s="22">
        <v>600</v>
      </c>
      <c r="AR158" s="30">
        <v>0</v>
      </c>
      <c r="AS158" s="30">
        <v>0</v>
      </c>
      <c r="AT158" s="30">
        <v>0</v>
      </c>
      <c r="AU158" s="30">
        <v>0</v>
      </c>
      <c r="AV158" s="30">
        <v>0</v>
      </c>
      <c r="AW158" s="22">
        <v>4086.73</v>
      </c>
      <c r="AX158" s="22">
        <v>1500</v>
      </c>
      <c r="AY158" s="22">
        <v>1600</v>
      </c>
      <c r="AZ158" s="22">
        <v>1700</v>
      </c>
      <c r="BA158" s="22">
        <v>5500</v>
      </c>
    </row>
    <row r="159" spans="1:53" ht="13.5" customHeight="1">
      <c r="A159" s="23">
        <v>7796</v>
      </c>
      <c r="B159" s="23">
        <v>7796</v>
      </c>
      <c r="C159" s="3" t="s">
        <v>158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</row>
    <row r="160" spans="1:53" ht="12">
      <c r="A160" s="23">
        <v>7797</v>
      </c>
      <c r="B160" s="23">
        <v>7797</v>
      </c>
      <c r="C160" s="3" t="s">
        <v>185</v>
      </c>
      <c r="D160" s="29">
        <v>38407.64</v>
      </c>
      <c r="E160" s="29">
        <v>8750</v>
      </c>
      <c r="F160" s="29">
        <v>13700</v>
      </c>
      <c r="G160" s="29">
        <v>18650</v>
      </c>
      <c r="H160" s="29">
        <v>23700</v>
      </c>
      <c r="I160" s="30">
        <v>11201.61</v>
      </c>
      <c r="J160" s="30">
        <v>4000</v>
      </c>
      <c r="K160" s="30">
        <v>8000</v>
      </c>
      <c r="L160" s="30">
        <v>12000</v>
      </c>
      <c r="M160" s="30">
        <v>16000</v>
      </c>
      <c r="N160" s="22">
        <v>7154.57</v>
      </c>
      <c r="O160" s="22">
        <v>0</v>
      </c>
      <c r="P160" s="22">
        <v>0</v>
      </c>
      <c r="Q160" s="22">
        <v>0</v>
      </c>
      <c r="R160" s="22">
        <v>0</v>
      </c>
      <c r="S160" s="22">
        <v>1562.14</v>
      </c>
      <c r="T160" s="22">
        <v>0</v>
      </c>
      <c r="U160" s="22">
        <v>0</v>
      </c>
      <c r="V160" s="22">
        <v>0</v>
      </c>
      <c r="W160" s="22">
        <v>0</v>
      </c>
      <c r="X160" s="30">
        <v>2590.71</v>
      </c>
      <c r="Y160" s="30">
        <v>750</v>
      </c>
      <c r="Z160" s="30">
        <v>1500</v>
      </c>
      <c r="AA160" s="30">
        <v>2250</v>
      </c>
      <c r="AB160" s="30">
        <v>3000</v>
      </c>
      <c r="AC160" s="22">
        <v>14500.78</v>
      </c>
      <c r="AD160" s="22">
        <v>3000</v>
      </c>
      <c r="AE160" s="22">
        <v>3000</v>
      </c>
      <c r="AF160" s="22">
        <v>3000</v>
      </c>
      <c r="AG160" s="22">
        <v>3000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22">
        <v>13.14</v>
      </c>
      <c r="AN160" s="22">
        <v>0</v>
      </c>
      <c r="AO160" s="22">
        <v>100</v>
      </c>
      <c r="AP160" s="22">
        <v>200</v>
      </c>
      <c r="AQ160" s="22">
        <v>200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22">
        <v>1384.69</v>
      </c>
      <c r="AX160" s="22">
        <v>1000</v>
      </c>
      <c r="AY160" s="22">
        <v>1100</v>
      </c>
      <c r="AZ160" s="22">
        <v>1200</v>
      </c>
      <c r="BA160" s="22">
        <v>1500</v>
      </c>
    </row>
    <row r="161" spans="1:53" ht="12">
      <c r="A161" s="23">
        <v>7798</v>
      </c>
      <c r="B161" s="23">
        <v>7798</v>
      </c>
      <c r="C161" s="3" t="s">
        <v>166</v>
      </c>
      <c r="D161" s="29">
        <v>5665.400000000001</v>
      </c>
      <c r="E161" s="29">
        <v>1750</v>
      </c>
      <c r="F161" s="29">
        <v>3500</v>
      </c>
      <c r="G161" s="29">
        <v>5250</v>
      </c>
      <c r="H161" s="29">
        <v>7000</v>
      </c>
      <c r="I161" s="30">
        <v>4883.12</v>
      </c>
      <c r="J161" s="30">
        <v>1500</v>
      </c>
      <c r="K161" s="30">
        <v>3000</v>
      </c>
      <c r="L161" s="30">
        <v>4500</v>
      </c>
      <c r="M161" s="30">
        <v>6000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30">
        <v>259.79</v>
      </c>
      <c r="Y161" s="30">
        <v>250</v>
      </c>
      <c r="Z161" s="30">
        <v>500</v>
      </c>
      <c r="AA161" s="30">
        <v>750</v>
      </c>
      <c r="AB161" s="30">
        <v>1000</v>
      </c>
      <c r="AC161" s="22">
        <v>513.68</v>
      </c>
      <c r="AD161" s="22">
        <v>0</v>
      </c>
      <c r="AE161" s="22">
        <v>0</v>
      </c>
      <c r="AF161" s="22">
        <v>0</v>
      </c>
      <c r="AG161" s="22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22">
        <v>8.81</v>
      </c>
      <c r="AX161" s="22">
        <v>0</v>
      </c>
      <c r="AY161" s="22">
        <v>0</v>
      </c>
      <c r="AZ161" s="22">
        <v>0</v>
      </c>
      <c r="BA161" s="22">
        <v>0</v>
      </c>
    </row>
    <row r="162" spans="1:53" ht="12">
      <c r="A162" s="23">
        <v>7799</v>
      </c>
      <c r="B162" s="23">
        <v>7799</v>
      </c>
      <c r="C162" s="3" t="s">
        <v>186</v>
      </c>
      <c r="D162" s="29">
        <v>165093.65</v>
      </c>
      <c r="E162" s="29">
        <v>30500</v>
      </c>
      <c r="F162" s="29">
        <v>61000</v>
      </c>
      <c r="G162" s="29">
        <v>101500</v>
      </c>
      <c r="H162" s="29">
        <v>132000</v>
      </c>
      <c r="I162" s="30">
        <v>714.5</v>
      </c>
      <c r="J162" s="30">
        <v>500</v>
      </c>
      <c r="K162" s="30">
        <v>1000</v>
      </c>
      <c r="L162" s="30">
        <v>1500</v>
      </c>
      <c r="M162" s="30">
        <v>2000</v>
      </c>
      <c r="N162" s="22">
        <v>152321.4</v>
      </c>
      <c r="O162" s="22">
        <v>30000</v>
      </c>
      <c r="P162" s="22">
        <v>60000</v>
      </c>
      <c r="Q162" s="22">
        <v>100000</v>
      </c>
      <c r="R162" s="22">
        <v>130000</v>
      </c>
      <c r="S162" s="22">
        <v>4412</v>
      </c>
      <c r="T162" s="22">
        <v>0</v>
      </c>
      <c r="U162" s="22">
        <v>0</v>
      </c>
      <c r="V162" s="22">
        <v>0</v>
      </c>
      <c r="W162" s="22">
        <v>0</v>
      </c>
      <c r="X162" s="30">
        <v>39.5</v>
      </c>
      <c r="Y162" s="30">
        <v>0</v>
      </c>
      <c r="Z162" s="30">
        <v>0</v>
      </c>
      <c r="AA162" s="30">
        <v>0</v>
      </c>
      <c r="AB162" s="30">
        <v>0</v>
      </c>
      <c r="AC162" s="22">
        <v>1132.75</v>
      </c>
      <c r="AD162" s="22">
        <v>0</v>
      </c>
      <c r="AE162" s="22">
        <v>0</v>
      </c>
      <c r="AF162" s="22">
        <v>0</v>
      </c>
      <c r="AG162" s="22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30">
        <v>349</v>
      </c>
      <c r="AS162" s="30">
        <v>0</v>
      </c>
      <c r="AT162" s="30">
        <v>0</v>
      </c>
      <c r="AU162" s="30">
        <v>0</v>
      </c>
      <c r="AV162" s="30">
        <v>0</v>
      </c>
      <c r="AW162" s="22">
        <v>6124.5</v>
      </c>
      <c r="AX162" s="22">
        <v>0</v>
      </c>
      <c r="AY162" s="22">
        <v>0</v>
      </c>
      <c r="AZ162" s="22">
        <v>0</v>
      </c>
      <c r="BA162" s="22">
        <v>0</v>
      </c>
    </row>
    <row r="163" spans="1:53" ht="12">
      <c r="A163" s="23">
        <v>7830</v>
      </c>
      <c r="B163" s="23">
        <v>7830</v>
      </c>
      <c r="C163" s="3" t="s">
        <v>138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30">
        <v>0</v>
      </c>
      <c r="AS163" s="30">
        <v>0</v>
      </c>
      <c r="AT163" s="30">
        <v>0</v>
      </c>
      <c r="AU163" s="30">
        <v>0</v>
      </c>
      <c r="AV163" s="30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</row>
    <row r="164" spans="1:53" ht="12">
      <c r="A164" s="23">
        <v>7990</v>
      </c>
      <c r="B164" s="23">
        <v>7990</v>
      </c>
      <c r="C164" s="3" t="s">
        <v>139</v>
      </c>
      <c r="D164" s="29">
        <v>-4620</v>
      </c>
      <c r="E164" s="29">
        <v>0</v>
      </c>
      <c r="F164" s="29">
        <v>0</v>
      </c>
      <c r="G164" s="29">
        <v>0</v>
      </c>
      <c r="H164" s="29">
        <v>0</v>
      </c>
      <c r="I164" s="30">
        <v>750</v>
      </c>
      <c r="J164" s="30">
        <v>0</v>
      </c>
      <c r="K164" s="30">
        <v>0</v>
      </c>
      <c r="L164" s="30">
        <v>0</v>
      </c>
      <c r="M164" s="30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30">
        <v>0</v>
      </c>
      <c r="AS164" s="30">
        <v>0</v>
      </c>
      <c r="AT164" s="30">
        <v>0</v>
      </c>
      <c r="AU164" s="30">
        <v>0</v>
      </c>
      <c r="AV164" s="30">
        <v>0</v>
      </c>
      <c r="AW164" s="22">
        <v>-5370</v>
      </c>
      <c r="AX164" s="22">
        <v>0</v>
      </c>
      <c r="AY164" s="22">
        <v>0</v>
      </c>
      <c r="AZ164" s="22">
        <v>0</v>
      </c>
      <c r="BA164" s="22">
        <v>0</v>
      </c>
    </row>
    <row r="165" spans="1:53" ht="12">
      <c r="A165" s="23"/>
      <c r="B165" s="23"/>
      <c r="C165" s="3"/>
      <c r="D165" s="29"/>
      <c r="E165" s="29"/>
      <c r="F165" s="29"/>
      <c r="G165" s="29"/>
      <c r="H165" s="29"/>
      <c r="I165" s="30"/>
      <c r="J165" s="30"/>
      <c r="K165" s="30"/>
      <c r="L165" s="30"/>
      <c r="M165" s="30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30"/>
      <c r="Y165" s="30"/>
      <c r="Z165" s="30"/>
      <c r="AA165" s="30"/>
      <c r="AB165" s="30"/>
      <c r="AC165" s="22"/>
      <c r="AD165" s="22"/>
      <c r="AE165" s="22"/>
      <c r="AF165" s="22"/>
      <c r="AG165" s="22"/>
      <c r="AH165" s="30"/>
      <c r="AI165" s="30"/>
      <c r="AJ165" s="30"/>
      <c r="AK165" s="30"/>
      <c r="AL165" s="30"/>
      <c r="AM165" s="22"/>
      <c r="AN165" s="22"/>
      <c r="AO165" s="22"/>
      <c r="AP165" s="22"/>
      <c r="AQ165" s="22"/>
      <c r="AR165" s="30"/>
      <c r="AS165" s="30"/>
      <c r="AT165" s="30"/>
      <c r="AU165" s="30"/>
      <c r="AV165" s="30"/>
      <c r="AW165" s="22"/>
      <c r="AX165" s="22"/>
      <c r="AY165" s="22"/>
      <c r="AZ165" s="22"/>
      <c r="BA165" s="22"/>
    </row>
    <row r="166" spans="1:53" ht="12.75">
      <c r="A166" s="19"/>
      <c r="B166" s="19"/>
      <c r="C166" s="14" t="s">
        <v>9</v>
      </c>
      <c r="D166" s="31">
        <f aca="true" t="shared" si="15" ref="D166:BA166">SUM(D125:D165)</f>
        <v>5228281.82</v>
      </c>
      <c r="E166" s="31">
        <f t="shared" si="15"/>
        <v>1740550</v>
      </c>
      <c r="F166" s="31">
        <f t="shared" si="15"/>
        <v>2605600</v>
      </c>
      <c r="G166" s="31">
        <f t="shared" si="15"/>
        <v>3468150</v>
      </c>
      <c r="H166" s="31">
        <f t="shared" si="15"/>
        <v>5113700</v>
      </c>
      <c r="I166" s="32">
        <f t="shared" si="15"/>
        <v>1593313.14</v>
      </c>
      <c r="J166" s="32">
        <f t="shared" si="15"/>
        <v>452200</v>
      </c>
      <c r="K166" s="32">
        <f t="shared" si="15"/>
        <v>838900</v>
      </c>
      <c r="L166" s="32">
        <f t="shared" si="15"/>
        <v>1191100</v>
      </c>
      <c r="M166" s="32">
        <f t="shared" si="15"/>
        <v>1497800</v>
      </c>
      <c r="N166" s="15">
        <f t="shared" si="15"/>
        <v>2137901.22</v>
      </c>
      <c r="O166" s="15">
        <f t="shared" si="15"/>
        <v>683000</v>
      </c>
      <c r="P166" s="15">
        <f t="shared" si="15"/>
        <v>1112000</v>
      </c>
      <c r="Q166" s="15">
        <f t="shared" si="15"/>
        <v>1571000</v>
      </c>
      <c r="R166" s="15">
        <f t="shared" si="15"/>
        <v>2250000</v>
      </c>
      <c r="S166" s="15">
        <f>SUM(S125:S165)</f>
        <v>54612.33</v>
      </c>
      <c r="T166" s="15">
        <f>SUM(T125:T165)</f>
        <v>15000</v>
      </c>
      <c r="U166" s="15">
        <f>SUM(U125:U165)</f>
        <v>30000</v>
      </c>
      <c r="V166" s="15">
        <f>SUM(V125:V165)</f>
        <v>45000</v>
      </c>
      <c r="W166" s="15">
        <f>SUM(W125:W165)</f>
        <v>60000</v>
      </c>
      <c r="X166" s="32">
        <f t="shared" si="15"/>
        <v>167114.67</v>
      </c>
      <c r="Y166" s="32">
        <f t="shared" si="15"/>
        <v>24250</v>
      </c>
      <c r="Z166" s="32">
        <f t="shared" si="15"/>
        <v>48500</v>
      </c>
      <c r="AA166" s="32">
        <f t="shared" si="15"/>
        <v>72750</v>
      </c>
      <c r="AB166" s="32">
        <f t="shared" si="15"/>
        <v>97000</v>
      </c>
      <c r="AC166" s="15">
        <f t="shared" si="15"/>
        <v>1243781.34</v>
      </c>
      <c r="AD166" s="15">
        <f t="shared" si="15"/>
        <v>561500</v>
      </c>
      <c r="AE166" s="15">
        <f t="shared" si="15"/>
        <v>561500</v>
      </c>
      <c r="AF166" s="15">
        <f t="shared" si="15"/>
        <v>561500</v>
      </c>
      <c r="AG166" s="15">
        <f t="shared" si="15"/>
        <v>1155500</v>
      </c>
      <c r="AH166" s="32">
        <f t="shared" si="15"/>
        <v>3</v>
      </c>
      <c r="AI166" s="32">
        <f t="shared" si="15"/>
        <v>0</v>
      </c>
      <c r="AJ166" s="32">
        <f t="shared" si="15"/>
        <v>0</v>
      </c>
      <c r="AK166" s="32">
        <f t="shared" si="15"/>
        <v>0</v>
      </c>
      <c r="AL166" s="32">
        <f t="shared" si="15"/>
        <v>0</v>
      </c>
      <c r="AM166" s="15">
        <f t="shared" si="15"/>
        <v>17231.54</v>
      </c>
      <c r="AN166" s="15">
        <f t="shared" si="15"/>
        <v>0</v>
      </c>
      <c r="AO166" s="15">
        <f t="shared" si="15"/>
        <v>9300</v>
      </c>
      <c r="AP166" s="15">
        <f t="shared" si="15"/>
        <v>18600</v>
      </c>
      <c r="AQ166" s="15">
        <f t="shared" si="15"/>
        <v>18800</v>
      </c>
      <c r="AR166" s="32">
        <f t="shared" si="15"/>
        <v>349</v>
      </c>
      <c r="AS166" s="32">
        <f t="shared" si="15"/>
        <v>0</v>
      </c>
      <c r="AT166" s="32">
        <f t="shared" si="15"/>
        <v>0</v>
      </c>
      <c r="AU166" s="32">
        <f t="shared" si="15"/>
        <v>0</v>
      </c>
      <c r="AV166" s="32">
        <f t="shared" si="15"/>
        <v>0</v>
      </c>
      <c r="AW166" s="15">
        <f t="shared" si="15"/>
        <v>13975.580000000002</v>
      </c>
      <c r="AX166" s="15">
        <f t="shared" si="15"/>
        <v>4600</v>
      </c>
      <c r="AY166" s="15">
        <f t="shared" si="15"/>
        <v>5400</v>
      </c>
      <c r="AZ166" s="15">
        <f t="shared" si="15"/>
        <v>8200</v>
      </c>
      <c r="BA166" s="15">
        <f t="shared" si="15"/>
        <v>34600</v>
      </c>
    </row>
    <row r="167" spans="1:53" ht="12.75">
      <c r="A167" s="19"/>
      <c r="B167" s="19"/>
      <c r="C167" s="14"/>
      <c r="D167" s="31"/>
      <c r="E167" s="31"/>
      <c r="F167" s="31"/>
      <c r="G167" s="31"/>
      <c r="H167" s="31"/>
      <c r="I167" s="32"/>
      <c r="J167" s="32"/>
      <c r="K167" s="32"/>
      <c r="L167" s="32"/>
      <c r="M167" s="32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32"/>
      <c r="Y167" s="32"/>
      <c r="Z167" s="32"/>
      <c r="AA167" s="32"/>
      <c r="AB167" s="32"/>
      <c r="AC167" s="15"/>
      <c r="AD167" s="15"/>
      <c r="AE167" s="15"/>
      <c r="AF167" s="15"/>
      <c r="AG167" s="15"/>
      <c r="AH167" s="32"/>
      <c r="AI167" s="32"/>
      <c r="AJ167" s="32"/>
      <c r="AK167" s="32"/>
      <c r="AL167" s="32"/>
      <c r="AM167" s="15"/>
      <c r="AN167" s="15"/>
      <c r="AO167" s="15"/>
      <c r="AP167" s="15"/>
      <c r="AQ167" s="15"/>
      <c r="AR167" s="32"/>
      <c r="AS167" s="32"/>
      <c r="AT167" s="32"/>
      <c r="AU167" s="32"/>
      <c r="AV167" s="32"/>
      <c r="AW167" s="15"/>
      <c r="AX167" s="15"/>
      <c r="AY167" s="15"/>
      <c r="AZ167" s="15"/>
      <c r="BA167" s="15"/>
    </row>
    <row r="168" spans="1:53" ht="12">
      <c r="A168" s="23">
        <v>6000</v>
      </c>
      <c r="B168" s="23">
        <v>6000</v>
      </c>
      <c r="C168" s="3" t="s">
        <v>140</v>
      </c>
      <c r="D168" s="29">
        <v>374875.49</v>
      </c>
      <c r="E168" s="29">
        <v>119685</v>
      </c>
      <c r="F168" s="29">
        <v>227685</v>
      </c>
      <c r="G168" s="29">
        <v>335685</v>
      </c>
      <c r="H168" s="29">
        <v>443685</v>
      </c>
      <c r="I168" s="30">
        <v>24947.49</v>
      </c>
      <c r="J168" s="30">
        <v>11685</v>
      </c>
      <c r="K168" s="30">
        <v>11685</v>
      </c>
      <c r="L168" s="30">
        <v>11685</v>
      </c>
      <c r="M168" s="30">
        <v>11685</v>
      </c>
      <c r="N168" s="22">
        <v>265443</v>
      </c>
      <c r="O168" s="22">
        <v>108000</v>
      </c>
      <c r="P168" s="22">
        <v>216000</v>
      </c>
      <c r="Q168" s="22">
        <v>324000</v>
      </c>
      <c r="R168" s="22">
        <v>432000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22">
        <v>75000</v>
      </c>
      <c r="AD168" s="22">
        <v>0</v>
      </c>
      <c r="AE168" s="22">
        <v>0</v>
      </c>
      <c r="AF168" s="22">
        <v>0</v>
      </c>
      <c r="AG168" s="22">
        <v>0</v>
      </c>
      <c r="AH168" s="30">
        <v>9485</v>
      </c>
      <c r="AI168" s="30">
        <v>0</v>
      </c>
      <c r="AJ168" s="30">
        <v>0</v>
      </c>
      <c r="AK168" s="30">
        <v>0</v>
      </c>
      <c r="AL168" s="30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30">
        <v>0</v>
      </c>
      <c r="AS168" s="30">
        <v>0</v>
      </c>
      <c r="AT168" s="30">
        <v>0</v>
      </c>
      <c r="AU168" s="30">
        <v>0</v>
      </c>
      <c r="AV168" s="30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</row>
    <row r="169" spans="1:53" ht="12">
      <c r="A169" s="23">
        <v>6010</v>
      </c>
      <c r="B169" s="23">
        <v>6010</v>
      </c>
      <c r="C169" s="3" t="s">
        <v>141</v>
      </c>
      <c r="D169" s="29">
        <v>513727.58999999997</v>
      </c>
      <c r="E169" s="29">
        <v>75351</v>
      </c>
      <c r="F169" s="29">
        <v>150702</v>
      </c>
      <c r="G169" s="29">
        <v>226054</v>
      </c>
      <c r="H169" s="29">
        <v>301405</v>
      </c>
      <c r="I169" s="30">
        <v>271404</v>
      </c>
      <c r="J169" s="30">
        <v>67851</v>
      </c>
      <c r="K169" s="30">
        <v>135702</v>
      </c>
      <c r="L169" s="30">
        <v>203554</v>
      </c>
      <c r="M169" s="30">
        <v>271405</v>
      </c>
      <c r="N169" s="22">
        <v>166926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22">
        <v>75397.59</v>
      </c>
      <c r="AD169" s="22">
        <v>7500</v>
      </c>
      <c r="AE169" s="22">
        <v>15000</v>
      </c>
      <c r="AF169" s="22">
        <v>22500</v>
      </c>
      <c r="AG169" s="22">
        <v>30000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</row>
    <row r="170" spans="1:53" ht="12.75">
      <c r="A170" s="19"/>
      <c r="B170" s="19"/>
      <c r="C170" s="14" t="s">
        <v>16</v>
      </c>
      <c r="D170" s="31">
        <f aca="true" t="shared" si="16" ref="D170:M170">SUM(D168:D169)</f>
        <v>888603.08</v>
      </c>
      <c r="E170" s="31">
        <f t="shared" si="16"/>
        <v>195036</v>
      </c>
      <c r="F170" s="31">
        <f t="shared" si="16"/>
        <v>378387</v>
      </c>
      <c r="G170" s="31">
        <f t="shared" si="16"/>
        <v>561739</v>
      </c>
      <c r="H170" s="31">
        <f t="shared" si="16"/>
        <v>745090</v>
      </c>
      <c r="I170" s="32">
        <f t="shared" si="16"/>
        <v>296351.49</v>
      </c>
      <c r="J170" s="32">
        <f t="shared" si="16"/>
        <v>79536</v>
      </c>
      <c r="K170" s="32">
        <f t="shared" si="16"/>
        <v>147387</v>
      </c>
      <c r="L170" s="32">
        <f t="shared" si="16"/>
        <v>215239</v>
      </c>
      <c r="M170" s="32">
        <f t="shared" si="16"/>
        <v>283090</v>
      </c>
      <c r="N170" s="15">
        <f aca="true" t="shared" si="17" ref="N170:BA170">SUM(N168:N169)</f>
        <v>432369</v>
      </c>
      <c r="O170" s="15">
        <f t="shared" si="17"/>
        <v>108000</v>
      </c>
      <c r="P170" s="15">
        <f t="shared" si="17"/>
        <v>216000</v>
      </c>
      <c r="Q170" s="15">
        <f t="shared" si="17"/>
        <v>324000</v>
      </c>
      <c r="R170" s="15">
        <f t="shared" si="17"/>
        <v>432000</v>
      </c>
      <c r="S170" s="15">
        <f>SUM(S168:S169)</f>
        <v>0</v>
      </c>
      <c r="T170" s="15">
        <f>SUM(T168:T169)</f>
        <v>0</v>
      </c>
      <c r="U170" s="15">
        <f>SUM(U168:U169)</f>
        <v>0</v>
      </c>
      <c r="V170" s="15">
        <f>SUM(V168:V169)</f>
        <v>0</v>
      </c>
      <c r="W170" s="15">
        <f>SUM(W168:W169)</f>
        <v>0</v>
      </c>
      <c r="X170" s="32">
        <f t="shared" si="17"/>
        <v>0</v>
      </c>
      <c r="Y170" s="32">
        <f t="shared" si="17"/>
        <v>0</v>
      </c>
      <c r="Z170" s="32">
        <f t="shared" si="17"/>
        <v>0</v>
      </c>
      <c r="AA170" s="32">
        <f t="shared" si="17"/>
        <v>0</v>
      </c>
      <c r="AB170" s="32">
        <f t="shared" si="17"/>
        <v>0</v>
      </c>
      <c r="AC170" s="15">
        <f t="shared" si="17"/>
        <v>150397.59</v>
      </c>
      <c r="AD170" s="15">
        <f t="shared" si="17"/>
        <v>7500</v>
      </c>
      <c r="AE170" s="15">
        <f t="shared" si="17"/>
        <v>15000</v>
      </c>
      <c r="AF170" s="15">
        <f t="shared" si="17"/>
        <v>22500</v>
      </c>
      <c r="AG170" s="15">
        <f t="shared" si="17"/>
        <v>30000</v>
      </c>
      <c r="AH170" s="32">
        <f t="shared" si="17"/>
        <v>9485</v>
      </c>
      <c r="AI170" s="32">
        <f t="shared" si="17"/>
        <v>0</v>
      </c>
      <c r="AJ170" s="32">
        <f t="shared" si="17"/>
        <v>0</v>
      </c>
      <c r="AK170" s="32">
        <f t="shared" si="17"/>
        <v>0</v>
      </c>
      <c r="AL170" s="32">
        <f t="shared" si="17"/>
        <v>0</v>
      </c>
      <c r="AM170" s="15">
        <f t="shared" si="17"/>
        <v>0</v>
      </c>
      <c r="AN170" s="15">
        <f t="shared" si="17"/>
        <v>0</v>
      </c>
      <c r="AO170" s="15">
        <f t="shared" si="17"/>
        <v>0</v>
      </c>
      <c r="AP170" s="15">
        <f t="shared" si="17"/>
        <v>0</v>
      </c>
      <c r="AQ170" s="15">
        <f t="shared" si="17"/>
        <v>0</v>
      </c>
      <c r="AR170" s="32">
        <f t="shared" si="17"/>
        <v>0</v>
      </c>
      <c r="AS170" s="32">
        <f t="shared" si="17"/>
        <v>0</v>
      </c>
      <c r="AT170" s="32">
        <f t="shared" si="17"/>
        <v>0</v>
      </c>
      <c r="AU170" s="32">
        <f t="shared" si="17"/>
        <v>0</v>
      </c>
      <c r="AV170" s="32">
        <f t="shared" si="17"/>
        <v>0</v>
      </c>
      <c r="AW170" s="15">
        <f t="shared" si="17"/>
        <v>0</v>
      </c>
      <c r="AX170" s="15">
        <f t="shared" si="17"/>
        <v>0</v>
      </c>
      <c r="AY170" s="15">
        <f t="shared" si="17"/>
        <v>0</v>
      </c>
      <c r="AZ170" s="15">
        <f t="shared" si="17"/>
        <v>0</v>
      </c>
      <c r="BA170" s="15">
        <f t="shared" si="17"/>
        <v>0</v>
      </c>
    </row>
    <row r="171" spans="1:53" ht="12">
      <c r="A171" s="23"/>
      <c r="B171" s="23"/>
      <c r="C171" s="3"/>
      <c r="D171" s="29"/>
      <c r="E171" s="29"/>
      <c r="F171" s="29"/>
      <c r="G171" s="29"/>
      <c r="H171" s="29"/>
      <c r="I171" s="30"/>
      <c r="J171" s="30"/>
      <c r="K171" s="30"/>
      <c r="L171" s="30"/>
      <c r="M171" s="30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30"/>
      <c r="Y171" s="30"/>
      <c r="Z171" s="30"/>
      <c r="AA171" s="30"/>
      <c r="AB171" s="30"/>
      <c r="AC171" s="22"/>
      <c r="AD171" s="22"/>
      <c r="AE171" s="22"/>
      <c r="AF171" s="22"/>
      <c r="AG171" s="22"/>
      <c r="AH171" s="30"/>
      <c r="AI171" s="30"/>
      <c r="AJ171" s="30"/>
      <c r="AK171" s="30"/>
      <c r="AL171" s="30"/>
      <c r="AM171" s="22"/>
      <c r="AN171" s="22"/>
      <c r="AO171" s="22"/>
      <c r="AP171" s="22"/>
      <c r="AQ171" s="22"/>
      <c r="AR171" s="30"/>
      <c r="AS171" s="30"/>
      <c r="AT171" s="30"/>
      <c r="AU171" s="30"/>
      <c r="AV171" s="30"/>
      <c r="AW171" s="22"/>
      <c r="AX171" s="22"/>
      <c r="AY171" s="22"/>
      <c r="AZ171" s="22"/>
      <c r="BA171" s="22"/>
    </row>
    <row r="172" spans="1:53" ht="13.5" customHeight="1">
      <c r="A172" s="19"/>
      <c r="B172" s="19"/>
      <c r="C172" s="14" t="s">
        <v>5</v>
      </c>
      <c r="D172" s="31">
        <f aca="true" t="shared" si="18" ref="D172:BA172">D68-D94-D123-D166-D170</f>
        <v>-221931.6900000031</v>
      </c>
      <c r="E172" s="31">
        <f t="shared" si="18"/>
        <v>-1428036.25</v>
      </c>
      <c r="F172" s="31">
        <f t="shared" si="18"/>
        <v>-369518.5</v>
      </c>
      <c r="G172" s="31">
        <f t="shared" si="18"/>
        <v>526350.25</v>
      </c>
      <c r="H172" s="31">
        <f t="shared" si="18"/>
        <v>35093</v>
      </c>
      <c r="I172" s="32">
        <f t="shared" si="18"/>
        <v>58889.570000000764</v>
      </c>
      <c r="J172" s="32">
        <f t="shared" si="18"/>
        <v>176964</v>
      </c>
      <c r="K172" s="32">
        <f t="shared" si="18"/>
        <v>-138087</v>
      </c>
      <c r="L172" s="32">
        <f t="shared" si="18"/>
        <v>-218639</v>
      </c>
      <c r="M172" s="32">
        <f t="shared" si="18"/>
        <v>51310</v>
      </c>
      <c r="N172" s="15">
        <f t="shared" si="18"/>
        <v>117938.44000000088</v>
      </c>
      <c r="O172" s="15">
        <f t="shared" si="18"/>
        <v>-1562000</v>
      </c>
      <c r="P172" s="15">
        <f t="shared" si="18"/>
        <v>-130000</v>
      </c>
      <c r="Q172" s="15">
        <f t="shared" si="18"/>
        <v>816000</v>
      </c>
      <c r="R172" s="15">
        <f t="shared" si="18"/>
        <v>78000</v>
      </c>
      <c r="S172" s="15">
        <f>S68-S94-S123-S166-S170</f>
        <v>40731.349999999235</v>
      </c>
      <c r="T172" s="15">
        <f>T68-T94-T123-T166-T170</f>
        <v>-68750</v>
      </c>
      <c r="U172" s="15">
        <f>U68-U94-U123-U166-U170</f>
        <v>145750</v>
      </c>
      <c r="V172" s="15">
        <f>V68-V94-V123-V166-V170</f>
        <v>204250</v>
      </c>
      <c r="W172" s="15">
        <f>W68-W94-W123-W166-W170</f>
        <v>-81965</v>
      </c>
      <c r="X172" s="32">
        <f t="shared" si="18"/>
        <v>-252342.6500000001</v>
      </c>
      <c r="Y172" s="32">
        <f t="shared" si="18"/>
        <v>221068.75</v>
      </c>
      <c r="Z172" s="32">
        <f t="shared" si="18"/>
        <v>-62612.5</v>
      </c>
      <c r="AA172" s="32">
        <f t="shared" si="18"/>
        <v>-346293.75</v>
      </c>
      <c r="AB172" s="32">
        <f t="shared" si="18"/>
        <v>32625</v>
      </c>
      <c r="AC172" s="15">
        <f t="shared" si="18"/>
        <v>-172510.62000000002</v>
      </c>
      <c r="AD172" s="15">
        <f t="shared" si="18"/>
        <v>-152000</v>
      </c>
      <c r="AE172" s="15">
        <f t="shared" si="18"/>
        <v>-9500</v>
      </c>
      <c r="AF172" s="15">
        <f t="shared" si="18"/>
        <v>173000</v>
      </c>
      <c r="AG172" s="15">
        <f t="shared" si="18"/>
        <v>-39500</v>
      </c>
      <c r="AH172" s="32">
        <f t="shared" si="18"/>
        <v>1237</v>
      </c>
      <c r="AI172" s="32">
        <f t="shared" si="18"/>
        <v>6331</v>
      </c>
      <c r="AJ172" s="32">
        <f t="shared" si="18"/>
        <v>331</v>
      </c>
      <c r="AK172" s="32">
        <f t="shared" si="18"/>
        <v>9331</v>
      </c>
      <c r="AL172" s="32">
        <f t="shared" si="18"/>
        <v>-8669</v>
      </c>
      <c r="AM172" s="15">
        <f t="shared" si="18"/>
        <v>-14374.13</v>
      </c>
      <c r="AN172" s="15">
        <f t="shared" si="18"/>
        <v>-15750</v>
      </c>
      <c r="AO172" s="15">
        <f t="shared" si="18"/>
        <v>2100</v>
      </c>
      <c r="AP172" s="15">
        <f t="shared" si="18"/>
        <v>-5050</v>
      </c>
      <c r="AQ172" s="15">
        <f t="shared" si="18"/>
        <v>0</v>
      </c>
      <c r="AR172" s="32">
        <f t="shared" si="18"/>
        <v>36062.2</v>
      </c>
      <c r="AS172" s="32">
        <f t="shared" si="18"/>
        <v>3000</v>
      </c>
      <c r="AT172" s="32">
        <f t="shared" si="18"/>
        <v>-21000</v>
      </c>
      <c r="AU172" s="32">
        <f t="shared" si="18"/>
        <v>252</v>
      </c>
      <c r="AV172" s="32">
        <f t="shared" si="18"/>
        <v>2752</v>
      </c>
      <c r="AW172" s="15">
        <f t="shared" si="18"/>
        <v>-37562.84999999996</v>
      </c>
      <c r="AX172" s="15">
        <f t="shared" si="18"/>
        <v>-36900</v>
      </c>
      <c r="AY172" s="15">
        <f t="shared" si="18"/>
        <v>-156500</v>
      </c>
      <c r="AZ172" s="15">
        <f t="shared" si="18"/>
        <v>-106500</v>
      </c>
      <c r="BA172" s="15">
        <f t="shared" si="18"/>
        <v>540</v>
      </c>
    </row>
    <row r="173" spans="1:53" ht="13.5" customHeight="1">
      <c r="A173" s="23"/>
      <c r="B173" s="23"/>
      <c r="C173" s="3"/>
      <c r="D173" s="29"/>
      <c r="E173" s="29"/>
      <c r="F173" s="29"/>
      <c r="G173" s="29"/>
      <c r="H173" s="29"/>
      <c r="I173" s="30"/>
      <c r="J173" s="30"/>
      <c r="K173" s="30"/>
      <c r="L173" s="30"/>
      <c r="M173" s="30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30"/>
      <c r="Y173" s="30"/>
      <c r="Z173" s="30"/>
      <c r="AA173" s="30"/>
      <c r="AB173" s="30"/>
      <c r="AC173" s="22"/>
      <c r="AD173" s="22"/>
      <c r="AE173" s="22"/>
      <c r="AF173" s="22"/>
      <c r="AG173" s="22"/>
      <c r="AH173" s="30"/>
      <c r="AI173" s="30"/>
      <c r="AJ173" s="30"/>
      <c r="AK173" s="30"/>
      <c r="AL173" s="30"/>
      <c r="AM173" s="22"/>
      <c r="AN173" s="22"/>
      <c r="AO173" s="22"/>
      <c r="AP173" s="22"/>
      <c r="AQ173" s="22"/>
      <c r="AR173" s="30"/>
      <c r="AS173" s="30"/>
      <c r="AT173" s="30"/>
      <c r="AU173" s="30"/>
      <c r="AV173" s="30"/>
      <c r="AW173" s="22"/>
      <c r="AX173" s="22"/>
      <c r="AY173" s="22"/>
      <c r="AZ173" s="22"/>
      <c r="BA173" s="22"/>
    </row>
    <row r="174" spans="1:53" ht="13.5" customHeight="1">
      <c r="A174" s="23">
        <v>8050</v>
      </c>
      <c r="B174" s="23">
        <v>8050</v>
      </c>
      <c r="C174" s="3" t="s">
        <v>11</v>
      </c>
      <c r="D174" s="29">
        <v>-13090.77</v>
      </c>
      <c r="E174" s="29">
        <v>0</v>
      </c>
      <c r="F174" s="29">
        <v>0</v>
      </c>
      <c r="G174" s="29">
        <v>0</v>
      </c>
      <c r="H174" s="29">
        <v>0</v>
      </c>
      <c r="I174" s="30">
        <v>-12139.43</v>
      </c>
      <c r="J174" s="30">
        <v>0</v>
      </c>
      <c r="K174" s="30">
        <v>0</v>
      </c>
      <c r="L174" s="30">
        <v>0</v>
      </c>
      <c r="M174" s="30">
        <v>0</v>
      </c>
      <c r="N174" s="22">
        <v>-951.34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30">
        <v>0</v>
      </c>
      <c r="AS174" s="30">
        <v>0</v>
      </c>
      <c r="AT174" s="30">
        <v>0</v>
      </c>
      <c r="AU174" s="30">
        <v>0</v>
      </c>
      <c r="AV174" s="30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</row>
    <row r="175" spans="1:53" ht="13.5" customHeight="1">
      <c r="A175" s="23">
        <v>8070</v>
      </c>
      <c r="B175" s="23">
        <v>8070</v>
      </c>
      <c r="C175" s="3" t="s">
        <v>35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30">
        <v>0</v>
      </c>
      <c r="AS175" s="30">
        <v>0</v>
      </c>
      <c r="AT175" s="30">
        <v>0</v>
      </c>
      <c r="AU175" s="30">
        <v>0</v>
      </c>
      <c r="AV175" s="30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</row>
    <row r="176" spans="1:53" ht="13.5" customHeight="1">
      <c r="A176" s="23">
        <v>8150</v>
      </c>
      <c r="B176" s="23">
        <v>8150</v>
      </c>
      <c r="C176" s="3" t="s">
        <v>142</v>
      </c>
      <c r="D176" s="29">
        <v>117.15</v>
      </c>
      <c r="E176" s="29">
        <v>0</v>
      </c>
      <c r="F176" s="29">
        <v>0</v>
      </c>
      <c r="G176" s="29">
        <v>0</v>
      </c>
      <c r="H176" s="29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22">
        <v>106.15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30">
        <v>11</v>
      </c>
      <c r="Y176" s="30">
        <v>0</v>
      </c>
      <c r="Z176" s="30">
        <v>0</v>
      </c>
      <c r="AA176" s="30">
        <v>0</v>
      </c>
      <c r="AB176" s="30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30">
        <v>0</v>
      </c>
      <c r="AS176" s="30">
        <v>0</v>
      </c>
      <c r="AT176" s="30">
        <v>0</v>
      </c>
      <c r="AU176" s="30">
        <v>0</v>
      </c>
      <c r="AV176" s="30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</row>
    <row r="177" spans="1:53" ht="13.5" customHeight="1">
      <c r="A177" s="19"/>
      <c r="B177" s="19"/>
      <c r="C177" s="14" t="s">
        <v>24</v>
      </c>
      <c r="D177" s="31">
        <f aca="true" t="shared" si="19" ref="D177:M177">SUM(D174:D176)</f>
        <v>-12973.62</v>
      </c>
      <c r="E177" s="31">
        <f t="shared" si="19"/>
        <v>0</v>
      </c>
      <c r="F177" s="31">
        <f t="shared" si="19"/>
        <v>0</v>
      </c>
      <c r="G177" s="31">
        <f t="shared" si="19"/>
        <v>0</v>
      </c>
      <c r="H177" s="31">
        <f t="shared" si="19"/>
        <v>0</v>
      </c>
      <c r="I177" s="32">
        <f t="shared" si="19"/>
        <v>-12139.43</v>
      </c>
      <c r="J177" s="32">
        <f t="shared" si="19"/>
        <v>0</v>
      </c>
      <c r="K177" s="32">
        <f t="shared" si="19"/>
        <v>0</v>
      </c>
      <c r="L177" s="32">
        <f t="shared" si="19"/>
        <v>0</v>
      </c>
      <c r="M177" s="32">
        <f t="shared" si="19"/>
        <v>0</v>
      </c>
      <c r="N177" s="15">
        <f aca="true" t="shared" si="20" ref="N177:BA177">SUM(N174:N176)</f>
        <v>-845.19</v>
      </c>
      <c r="O177" s="15">
        <f t="shared" si="20"/>
        <v>0</v>
      </c>
      <c r="P177" s="15">
        <f t="shared" si="20"/>
        <v>0</v>
      </c>
      <c r="Q177" s="15">
        <f t="shared" si="20"/>
        <v>0</v>
      </c>
      <c r="R177" s="15">
        <f t="shared" si="20"/>
        <v>0</v>
      </c>
      <c r="S177" s="15">
        <f>SUM(S174:S176)</f>
        <v>0</v>
      </c>
      <c r="T177" s="15">
        <f>SUM(T174:T176)</f>
        <v>0</v>
      </c>
      <c r="U177" s="15">
        <f>SUM(U174:U176)</f>
        <v>0</v>
      </c>
      <c r="V177" s="15">
        <f>SUM(V174:V176)</f>
        <v>0</v>
      </c>
      <c r="W177" s="15">
        <f>SUM(W174:W176)</f>
        <v>0</v>
      </c>
      <c r="X177" s="32">
        <f t="shared" si="20"/>
        <v>11</v>
      </c>
      <c r="Y177" s="32">
        <f t="shared" si="20"/>
        <v>0</v>
      </c>
      <c r="Z177" s="32">
        <f t="shared" si="20"/>
        <v>0</v>
      </c>
      <c r="AA177" s="32">
        <f t="shared" si="20"/>
        <v>0</v>
      </c>
      <c r="AB177" s="32">
        <f t="shared" si="20"/>
        <v>0</v>
      </c>
      <c r="AC177" s="15">
        <f t="shared" si="20"/>
        <v>0</v>
      </c>
      <c r="AD177" s="15">
        <f t="shared" si="20"/>
        <v>0</v>
      </c>
      <c r="AE177" s="15">
        <f t="shared" si="20"/>
        <v>0</v>
      </c>
      <c r="AF177" s="15">
        <f t="shared" si="20"/>
        <v>0</v>
      </c>
      <c r="AG177" s="15">
        <f t="shared" si="20"/>
        <v>0</v>
      </c>
      <c r="AH177" s="32">
        <f t="shared" si="20"/>
        <v>0</v>
      </c>
      <c r="AI177" s="32">
        <f t="shared" si="20"/>
        <v>0</v>
      </c>
      <c r="AJ177" s="32">
        <f t="shared" si="20"/>
        <v>0</v>
      </c>
      <c r="AK177" s="32">
        <f t="shared" si="20"/>
        <v>0</v>
      </c>
      <c r="AL177" s="32">
        <f t="shared" si="20"/>
        <v>0</v>
      </c>
      <c r="AM177" s="15">
        <f t="shared" si="20"/>
        <v>0</v>
      </c>
      <c r="AN177" s="15">
        <f t="shared" si="20"/>
        <v>0</v>
      </c>
      <c r="AO177" s="15">
        <f t="shared" si="20"/>
        <v>0</v>
      </c>
      <c r="AP177" s="15">
        <f t="shared" si="20"/>
        <v>0</v>
      </c>
      <c r="AQ177" s="15">
        <f t="shared" si="20"/>
        <v>0</v>
      </c>
      <c r="AR177" s="32">
        <f t="shared" si="20"/>
        <v>0</v>
      </c>
      <c r="AS177" s="32">
        <f t="shared" si="20"/>
        <v>0</v>
      </c>
      <c r="AT177" s="32">
        <f t="shared" si="20"/>
        <v>0</v>
      </c>
      <c r="AU177" s="32">
        <f t="shared" si="20"/>
        <v>0</v>
      </c>
      <c r="AV177" s="32">
        <f t="shared" si="20"/>
        <v>0</v>
      </c>
      <c r="AW177" s="15">
        <f t="shared" si="20"/>
        <v>0</v>
      </c>
      <c r="AX177" s="15">
        <f t="shared" si="20"/>
        <v>0</v>
      </c>
      <c r="AY177" s="15">
        <f t="shared" si="20"/>
        <v>0</v>
      </c>
      <c r="AZ177" s="15">
        <f t="shared" si="20"/>
        <v>0</v>
      </c>
      <c r="BA177" s="15">
        <f t="shared" si="20"/>
        <v>0</v>
      </c>
    </row>
    <row r="178" spans="1:53" ht="12">
      <c r="A178" s="23"/>
      <c r="B178" s="23"/>
      <c r="C178" s="3"/>
      <c r="D178" s="29"/>
      <c r="E178" s="29"/>
      <c r="F178" s="29"/>
      <c r="G178" s="29"/>
      <c r="H178" s="29"/>
      <c r="I178" s="30"/>
      <c r="J178" s="30"/>
      <c r="K178" s="30"/>
      <c r="L178" s="30"/>
      <c r="M178" s="30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30"/>
      <c r="Y178" s="30"/>
      <c r="Z178" s="30"/>
      <c r="AA178" s="30"/>
      <c r="AB178" s="30"/>
      <c r="AC178" s="22"/>
      <c r="AD178" s="22"/>
      <c r="AE178" s="22"/>
      <c r="AF178" s="22"/>
      <c r="AG178" s="22"/>
      <c r="AH178" s="30"/>
      <c r="AI178" s="30"/>
      <c r="AJ178" s="30"/>
      <c r="AK178" s="30"/>
      <c r="AL178" s="30"/>
      <c r="AM178" s="22"/>
      <c r="AN178" s="22"/>
      <c r="AO178" s="22"/>
      <c r="AP178" s="22"/>
      <c r="AQ178" s="22"/>
      <c r="AR178" s="30"/>
      <c r="AS178" s="30"/>
      <c r="AT178" s="30"/>
      <c r="AU178" s="30"/>
      <c r="AV178" s="30"/>
      <c r="AW178" s="22"/>
      <c r="AX178" s="22"/>
      <c r="AY178" s="22"/>
      <c r="AZ178" s="22"/>
      <c r="BA178" s="22"/>
    </row>
    <row r="179" spans="1:53" ht="12.75">
      <c r="A179" s="19"/>
      <c r="B179" s="19"/>
      <c r="C179" s="16" t="s">
        <v>14</v>
      </c>
      <c r="D179" s="33">
        <f aca="true" t="shared" si="21" ref="D179:M179">D172-D177</f>
        <v>-208958.0700000031</v>
      </c>
      <c r="E179" s="33">
        <f t="shared" si="21"/>
        <v>-1428036.25</v>
      </c>
      <c r="F179" s="33">
        <f t="shared" si="21"/>
        <v>-369518.5</v>
      </c>
      <c r="G179" s="33">
        <f t="shared" si="21"/>
        <v>526350.25</v>
      </c>
      <c r="H179" s="33">
        <f t="shared" si="21"/>
        <v>35093</v>
      </c>
      <c r="I179" s="34">
        <f t="shared" si="21"/>
        <v>71029.00000000076</v>
      </c>
      <c r="J179" s="34">
        <f t="shared" si="21"/>
        <v>176964</v>
      </c>
      <c r="K179" s="34">
        <f t="shared" si="21"/>
        <v>-138087</v>
      </c>
      <c r="L179" s="34">
        <f t="shared" si="21"/>
        <v>-218639</v>
      </c>
      <c r="M179" s="34">
        <f t="shared" si="21"/>
        <v>51310</v>
      </c>
      <c r="N179" s="17">
        <f aca="true" t="shared" si="22" ref="N179:BA179">N172-N177</f>
        <v>118783.63000000088</v>
      </c>
      <c r="O179" s="17">
        <f t="shared" si="22"/>
        <v>-1562000</v>
      </c>
      <c r="P179" s="17">
        <f t="shared" si="22"/>
        <v>-130000</v>
      </c>
      <c r="Q179" s="17">
        <f t="shared" si="22"/>
        <v>816000</v>
      </c>
      <c r="R179" s="17">
        <f t="shared" si="22"/>
        <v>78000</v>
      </c>
      <c r="S179" s="17">
        <f>S172-S177</f>
        <v>40731.349999999235</v>
      </c>
      <c r="T179" s="17">
        <f>T172-T177</f>
        <v>-68750</v>
      </c>
      <c r="U179" s="17">
        <f>U172-U177</f>
        <v>145750</v>
      </c>
      <c r="V179" s="17">
        <f>V172-V177</f>
        <v>204250</v>
      </c>
      <c r="W179" s="17">
        <f>W172-W177</f>
        <v>-81965</v>
      </c>
      <c r="X179" s="34">
        <f t="shared" si="22"/>
        <v>-252353.6500000001</v>
      </c>
      <c r="Y179" s="34">
        <f t="shared" si="22"/>
        <v>221068.75</v>
      </c>
      <c r="Z179" s="34">
        <f t="shared" si="22"/>
        <v>-62612.5</v>
      </c>
      <c r="AA179" s="34">
        <f t="shared" si="22"/>
        <v>-346293.75</v>
      </c>
      <c r="AB179" s="34">
        <f t="shared" si="22"/>
        <v>32625</v>
      </c>
      <c r="AC179" s="17">
        <f t="shared" si="22"/>
        <v>-172510.62000000002</v>
      </c>
      <c r="AD179" s="17">
        <f t="shared" si="22"/>
        <v>-152000</v>
      </c>
      <c r="AE179" s="17">
        <f t="shared" si="22"/>
        <v>-9500</v>
      </c>
      <c r="AF179" s="17">
        <f t="shared" si="22"/>
        <v>173000</v>
      </c>
      <c r="AG179" s="17">
        <f t="shared" si="22"/>
        <v>-39500</v>
      </c>
      <c r="AH179" s="34">
        <f t="shared" si="22"/>
        <v>1237</v>
      </c>
      <c r="AI179" s="34">
        <f t="shared" si="22"/>
        <v>6331</v>
      </c>
      <c r="AJ179" s="34">
        <f t="shared" si="22"/>
        <v>331</v>
      </c>
      <c r="AK179" s="34">
        <f t="shared" si="22"/>
        <v>9331</v>
      </c>
      <c r="AL179" s="34">
        <f t="shared" si="22"/>
        <v>-8669</v>
      </c>
      <c r="AM179" s="17">
        <f t="shared" si="22"/>
        <v>-14374.13</v>
      </c>
      <c r="AN179" s="17">
        <f t="shared" si="22"/>
        <v>-15750</v>
      </c>
      <c r="AO179" s="17">
        <f t="shared" si="22"/>
        <v>2100</v>
      </c>
      <c r="AP179" s="17">
        <f t="shared" si="22"/>
        <v>-5050</v>
      </c>
      <c r="AQ179" s="17">
        <f t="shared" si="22"/>
        <v>0</v>
      </c>
      <c r="AR179" s="34">
        <f t="shared" si="22"/>
        <v>36062.2</v>
      </c>
      <c r="AS179" s="34">
        <f t="shared" si="22"/>
        <v>3000</v>
      </c>
      <c r="AT179" s="34">
        <f t="shared" si="22"/>
        <v>-21000</v>
      </c>
      <c r="AU179" s="34">
        <f t="shared" si="22"/>
        <v>252</v>
      </c>
      <c r="AV179" s="34">
        <f t="shared" si="22"/>
        <v>2752</v>
      </c>
      <c r="AW179" s="17">
        <f t="shared" si="22"/>
        <v>-37562.84999999996</v>
      </c>
      <c r="AX179" s="17">
        <f t="shared" si="22"/>
        <v>-36900</v>
      </c>
      <c r="AY179" s="17">
        <f t="shared" si="22"/>
        <v>-156500</v>
      </c>
      <c r="AZ179" s="17">
        <f t="shared" si="22"/>
        <v>-106500</v>
      </c>
      <c r="BA179" s="17">
        <f t="shared" si="22"/>
        <v>540</v>
      </c>
    </row>
    <row r="180" spans="5:53" ht="15.75" customHeight="1">
      <c r="E180" s="35"/>
      <c r="F180" s="35"/>
      <c r="G180" s="35"/>
      <c r="H180" s="35"/>
      <c r="J180" s="35"/>
      <c r="K180" s="35"/>
      <c r="L180" s="35"/>
      <c r="M180" s="35"/>
      <c r="O180" s="35"/>
      <c r="P180" s="35"/>
      <c r="Q180" s="35"/>
      <c r="R180" s="35"/>
      <c r="T180" s="35"/>
      <c r="U180" s="35"/>
      <c r="V180" s="35"/>
      <c r="W180" s="35"/>
      <c r="Y180" s="35"/>
      <c r="Z180" s="35"/>
      <c r="AA180" s="35"/>
      <c r="AB180" s="35"/>
      <c r="AD180" s="35"/>
      <c r="AE180" s="35"/>
      <c r="AF180" s="35"/>
      <c r="AG180" s="35"/>
      <c r="AI180" s="35"/>
      <c r="AJ180" s="35"/>
      <c r="AK180" s="35"/>
      <c r="AL180" s="35"/>
      <c r="AN180" s="35"/>
      <c r="AO180" s="35"/>
      <c r="AP180" s="35"/>
      <c r="AQ180" s="35"/>
      <c r="AS180" s="35"/>
      <c r="AT180" s="35"/>
      <c r="AU180" s="35"/>
      <c r="AV180" s="35"/>
      <c r="AX180" s="35"/>
      <c r="AY180" s="35"/>
      <c r="AZ180" s="35"/>
      <c r="BA180" s="35"/>
    </row>
  </sheetData>
  <sheetProtection/>
  <mergeCells count="20">
    <mergeCell ref="AS32:AV32"/>
    <mergeCell ref="E6:H6"/>
    <mergeCell ref="J6:M6"/>
    <mergeCell ref="O6:R6"/>
    <mergeCell ref="Y6:AB6"/>
    <mergeCell ref="AD6:AG6"/>
    <mergeCell ref="AI6:AL6"/>
    <mergeCell ref="AN6:AQ6"/>
    <mergeCell ref="T6:W6"/>
    <mergeCell ref="T32:W32"/>
    <mergeCell ref="AX6:BA6"/>
    <mergeCell ref="E32:H32"/>
    <mergeCell ref="J32:M32"/>
    <mergeCell ref="O32:R32"/>
    <mergeCell ref="Y32:AB32"/>
    <mergeCell ref="AD32:AG32"/>
    <mergeCell ref="AI32:AL32"/>
    <mergeCell ref="AN32:AQ32"/>
    <mergeCell ref="AX32:BA32"/>
    <mergeCell ref="AS6:AV6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68"/>
  <sheetViews>
    <sheetView zoomScalePageLayoutView="0" workbookViewId="0" topLeftCell="A1">
      <selection activeCell="T20" sqref="T2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118</v>
      </c>
      <c r="C1" s="1" t="s">
        <v>151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>+D31-D167</f>
        <v>0</v>
      </c>
      <c r="E3" s="51">
        <f aca="true" t="shared" si="0" ref="E3:P3">+E31-E167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51">
        <f t="shared" si="0"/>
        <v>0</v>
      </c>
      <c r="O3" s="51">
        <f t="shared" si="0"/>
        <v>0</v>
      </c>
      <c r="P3" s="51">
        <f t="shared" si="0"/>
        <v>0</v>
      </c>
      <c r="R3" s="51">
        <f>+R31-R167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'HS'!D6</f>
        <v>202303</v>
      </c>
      <c r="E6" s="43">
        <f>'HS'!E6</f>
        <v>202303</v>
      </c>
      <c r="F6" s="43">
        <f>'HS'!F6</f>
        <v>0</v>
      </c>
      <c r="G6" s="43">
        <f>'HS'!G6</f>
        <v>202306</v>
      </c>
      <c r="H6" s="43">
        <f>'HS'!H6</f>
        <v>202306</v>
      </c>
      <c r="I6" s="43">
        <f>'HS'!I6</f>
        <v>0</v>
      </c>
      <c r="J6" s="43">
        <f>'HS'!J6</f>
        <v>202309</v>
      </c>
      <c r="K6" s="43">
        <f>'HS'!K6</f>
        <v>202309</v>
      </c>
      <c r="L6" s="43">
        <f>'HS'!L6</f>
        <v>0</v>
      </c>
      <c r="M6" s="43">
        <f>'HS'!M6</f>
        <v>202312</v>
      </c>
      <c r="N6" s="43">
        <f>'HS'!N6</f>
        <v>202312</v>
      </c>
      <c r="O6" s="43">
        <f>'HS'!O6</f>
        <v>0</v>
      </c>
      <c r="P6" s="43">
        <f>'HS'!P6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f>+'HS'!R8</f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17869</v>
      </c>
      <c r="E9" s="21">
        <v>20000</v>
      </c>
      <c r="F9" s="21">
        <f aca="true" t="shared" si="1" ref="F9:F15">D9-E9</f>
        <v>-2131</v>
      </c>
      <c r="G9" s="21">
        <v>17869</v>
      </c>
      <c r="H9" s="21">
        <v>20000</v>
      </c>
      <c r="I9" s="21">
        <f aca="true" t="shared" si="2" ref="I9:I15">G9-H9</f>
        <v>-2131</v>
      </c>
      <c r="J9" s="21">
        <v>17869</v>
      </c>
      <c r="K9" s="21">
        <v>20000</v>
      </c>
      <c r="L9" s="21">
        <f aca="true" t="shared" si="3" ref="L9:L15">J9-K9</f>
        <v>-2131</v>
      </c>
      <c r="M9" s="21">
        <v>17869</v>
      </c>
      <c r="N9" s="21">
        <v>20000</v>
      </c>
      <c r="O9" s="21">
        <f aca="true" t="shared" si="4" ref="O9:O15">M9-N9</f>
        <v>-2131</v>
      </c>
      <c r="P9" s="21">
        <v>20000</v>
      </c>
      <c r="Q9" s="37" t="e">
        <f>M9-#REF!</f>
        <v>#REF!</v>
      </c>
      <c r="R9" s="54">
        <v>19800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0</v>
      </c>
      <c r="H10" s="22">
        <v>0</v>
      </c>
      <c r="I10" s="22">
        <f t="shared" si="2"/>
        <v>0</v>
      </c>
      <c r="J10" s="22">
        <v>0</v>
      </c>
      <c r="K10" s="22">
        <v>0</v>
      </c>
      <c r="L10" s="22">
        <f t="shared" si="3"/>
        <v>0</v>
      </c>
      <c r="M10" s="22">
        <v>0</v>
      </c>
      <c r="N10" s="22">
        <v>0</v>
      </c>
      <c r="O10" s="22">
        <f t="shared" si="4"/>
        <v>0</v>
      </c>
      <c r="P10" s="22">
        <v>0</v>
      </c>
      <c r="Q10" s="38" t="e">
        <f>M10-#REF!</f>
        <v>#REF!</v>
      </c>
      <c r="R10" s="55">
        <v>0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0</v>
      </c>
      <c r="F11" s="22">
        <f t="shared" si="1"/>
        <v>0</v>
      </c>
      <c r="G11" s="22">
        <v>0</v>
      </c>
      <c r="H11" s="22">
        <v>0</v>
      </c>
      <c r="I11" s="22">
        <f t="shared" si="2"/>
        <v>0</v>
      </c>
      <c r="J11" s="22">
        <v>0</v>
      </c>
      <c r="K11" s="22">
        <v>0</v>
      </c>
      <c r="L11" s="22">
        <f t="shared" si="3"/>
        <v>0</v>
      </c>
      <c r="M11" s="22">
        <v>0</v>
      </c>
      <c r="N11" s="22">
        <v>0</v>
      </c>
      <c r="O11" s="22">
        <f t="shared" si="4"/>
        <v>0</v>
      </c>
      <c r="P11" s="22">
        <v>0</v>
      </c>
      <c r="Q11" s="38" t="e">
        <f>M11-#REF!</f>
        <v>#REF!</v>
      </c>
      <c r="R11" s="55">
        <v>0</v>
      </c>
    </row>
    <row r="12" spans="1:18" ht="12">
      <c r="A12" s="2">
        <v>324</v>
      </c>
      <c r="B12" s="2">
        <v>324</v>
      </c>
      <c r="C12" s="3" t="s">
        <v>40</v>
      </c>
      <c r="D12" s="22">
        <v>750</v>
      </c>
      <c r="E12" s="22">
        <v>0</v>
      </c>
      <c r="F12" s="22">
        <f t="shared" si="1"/>
        <v>750</v>
      </c>
      <c r="G12" s="22">
        <v>750</v>
      </c>
      <c r="H12" s="22">
        <v>0</v>
      </c>
      <c r="I12" s="22">
        <f t="shared" si="2"/>
        <v>750</v>
      </c>
      <c r="J12" s="22">
        <v>750</v>
      </c>
      <c r="K12" s="22">
        <v>0</v>
      </c>
      <c r="L12" s="22">
        <f t="shared" si="3"/>
        <v>750</v>
      </c>
      <c r="M12" s="22">
        <v>750</v>
      </c>
      <c r="N12" s="22">
        <v>0</v>
      </c>
      <c r="O12" s="22">
        <f t="shared" si="4"/>
        <v>750</v>
      </c>
      <c r="P12" s="22">
        <v>0</v>
      </c>
      <c r="Q12" s="38" t="e">
        <f>M12-#REF!</f>
        <v>#REF!</v>
      </c>
      <c r="R12" s="55">
        <v>400</v>
      </c>
    </row>
    <row r="13" spans="1:18" ht="12">
      <c r="A13" s="2">
        <v>325</v>
      </c>
      <c r="B13" s="2">
        <v>325</v>
      </c>
      <c r="C13" s="3" t="s">
        <v>41</v>
      </c>
      <c r="D13" s="22">
        <v>0</v>
      </c>
      <c r="E13" s="22">
        <v>0</v>
      </c>
      <c r="F13" s="22">
        <f t="shared" si="1"/>
        <v>0</v>
      </c>
      <c r="G13" s="22">
        <v>0</v>
      </c>
      <c r="H13" s="22">
        <v>0</v>
      </c>
      <c r="I13" s="22">
        <f t="shared" si="2"/>
        <v>0</v>
      </c>
      <c r="J13" s="22">
        <v>30505</v>
      </c>
      <c r="K13" s="22">
        <v>21252</v>
      </c>
      <c r="L13" s="22">
        <f t="shared" si="3"/>
        <v>9253</v>
      </c>
      <c r="M13" s="22">
        <v>34782</v>
      </c>
      <c r="N13" s="22">
        <v>26752</v>
      </c>
      <c r="O13" s="22">
        <f t="shared" si="4"/>
        <v>8030</v>
      </c>
      <c r="P13" s="22">
        <v>26752</v>
      </c>
      <c r="Q13" s="38" t="e">
        <f>M13-#REF!</f>
        <v>#REF!</v>
      </c>
      <c r="R13" s="55">
        <v>22488</v>
      </c>
    </row>
    <row r="14" spans="1:18" ht="12">
      <c r="A14" s="2">
        <v>326</v>
      </c>
      <c r="B14" s="2">
        <v>326</v>
      </c>
      <c r="C14" s="3" t="s">
        <v>1</v>
      </c>
      <c r="D14" s="22">
        <v>0</v>
      </c>
      <c r="E14" s="22">
        <v>0</v>
      </c>
      <c r="F14" s="22">
        <f t="shared" si="1"/>
        <v>0</v>
      </c>
      <c r="G14" s="22">
        <v>0</v>
      </c>
      <c r="H14" s="22">
        <v>0</v>
      </c>
      <c r="I14" s="22">
        <f t="shared" si="2"/>
        <v>0</v>
      </c>
      <c r="J14" s="22">
        <v>10000</v>
      </c>
      <c r="K14" s="22">
        <v>0</v>
      </c>
      <c r="L14" s="22">
        <f t="shared" si="3"/>
        <v>10000</v>
      </c>
      <c r="M14" s="22">
        <v>10000</v>
      </c>
      <c r="N14" s="22">
        <v>0</v>
      </c>
      <c r="O14" s="22">
        <f t="shared" si="4"/>
        <v>10000</v>
      </c>
      <c r="P14" s="22">
        <v>0</v>
      </c>
      <c r="Q14" s="38" t="e">
        <f>M14-#REF!</f>
        <v>#REF!</v>
      </c>
      <c r="R14" s="55">
        <v>10500</v>
      </c>
    </row>
    <row r="15" spans="1:18" ht="12.75">
      <c r="A15" s="12"/>
      <c r="B15" s="13"/>
      <c r="C15" s="14" t="s">
        <v>156</v>
      </c>
      <c r="D15" s="15">
        <f>SUM(D9:D14)</f>
        <v>18619</v>
      </c>
      <c r="E15" s="15">
        <f>SUM(E9:E14)</f>
        <v>20000</v>
      </c>
      <c r="F15" s="15">
        <f t="shared" si="1"/>
        <v>-1381</v>
      </c>
      <c r="G15" s="15">
        <f>SUM(G9:G14)</f>
        <v>18619</v>
      </c>
      <c r="H15" s="15">
        <f>SUM(H9:H14)</f>
        <v>20000</v>
      </c>
      <c r="I15" s="15">
        <f t="shared" si="2"/>
        <v>-1381</v>
      </c>
      <c r="J15" s="15">
        <f>SUM(J9:J14)</f>
        <v>59124</v>
      </c>
      <c r="K15" s="15">
        <f>SUM(K9:K14)</f>
        <v>41252</v>
      </c>
      <c r="L15" s="15">
        <f t="shared" si="3"/>
        <v>17872</v>
      </c>
      <c r="M15" s="15">
        <f>SUM(M9:M14)</f>
        <v>63401</v>
      </c>
      <c r="N15" s="15">
        <f>SUM(N9:N14)</f>
        <v>46752</v>
      </c>
      <c r="O15" s="15">
        <f t="shared" si="4"/>
        <v>16649</v>
      </c>
      <c r="P15" s="15">
        <f>SUM(P9:P14)</f>
        <v>46752</v>
      </c>
      <c r="Q15" s="39" t="e">
        <f>M15-#REF!</f>
        <v>#REF!</v>
      </c>
      <c r="R15" s="56">
        <f>SUM(R9:R14)</f>
        <v>53188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0</v>
      </c>
      <c r="E17" s="22">
        <v>10000</v>
      </c>
      <c r="F17" s="22">
        <f>+E17-D17</f>
        <v>10000</v>
      </c>
      <c r="G17" s="22">
        <v>3257</v>
      </c>
      <c r="H17" s="22">
        <v>32000</v>
      </c>
      <c r="I17" s="22">
        <f aca="true" t="shared" si="5" ref="I17:I24">G17-H17</f>
        <v>-28743</v>
      </c>
      <c r="J17" s="22">
        <v>3257</v>
      </c>
      <c r="K17" s="22">
        <v>32000</v>
      </c>
      <c r="L17" s="22">
        <f aca="true" t="shared" si="6" ref="L17:L24">J17-K17</f>
        <v>-28743</v>
      </c>
      <c r="M17" s="22">
        <v>3257</v>
      </c>
      <c r="N17" s="22">
        <v>32000</v>
      </c>
      <c r="O17" s="22">
        <f aca="true" t="shared" si="7" ref="O17:O24">M17-N17</f>
        <v>-28743</v>
      </c>
      <c r="P17" s="22">
        <v>32000</v>
      </c>
      <c r="Q17" s="38" t="e">
        <f>M17-#REF!</f>
        <v>#REF!</v>
      </c>
      <c r="R17" s="55">
        <v>60012.3</v>
      </c>
    </row>
    <row r="18" spans="1:18" ht="12">
      <c r="A18" s="2">
        <v>410</v>
      </c>
      <c r="B18" s="2">
        <v>410</v>
      </c>
      <c r="C18" s="3" t="s">
        <v>43</v>
      </c>
      <c r="D18" s="22">
        <v>2293</v>
      </c>
      <c r="E18" s="22">
        <v>0</v>
      </c>
      <c r="F18" s="22">
        <f>+E18-D18</f>
        <v>-2293</v>
      </c>
      <c r="G18" s="22">
        <v>2814.8</v>
      </c>
      <c r="H18" s="22">
        <v>2000</v>
      </c>
      <c r="I18" s="22">
        <f t="shared" si="5"/>
        <v>814.8000000000002</v>
      </c>
      <c r="J18" s="22">
        <v>2814.8</v>
      </c>
      <c r="K18" s="22">
        <v>2000</v>
      </c>
      <c r="L18" s="22">
        <f t="shared" si="6"/>
        <v>814.8000000000002</v>
      </c>
      <c r="M18" s="22">
        <v>2814.8</v>
      </c>
      <c r="N18" s="22">
        <v>2000</v>
      </c>
      <c r="O18" s="22">
        <f t="shared" si="7"/>
        <v>814.8000000000002</v>
      </c>
      <c r="P18" s="22">
        <v>2000</v>
      </c>
      <c r="Q18" s="38" t="e">
        <f>M18-#REF!</f>
        <v>#REF!</v>
      </c>
      <c r="R18" s="55">
        <v>0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0</v>
      </c>
      <c r="K19" s="22">
        <v>0</v>
      </c>
      <c r="L19" s="22">
        <f t="shared" si="6"/>
        <v>0</v>
      </c>
      <c r="M19" s="22">
        <v>0</v>
      </c>
      <c r="N19" s="22">
        <v>0</v>
      </c>
      <c r="O19" s="22">
        <f t="shared" si="7"/>
        <v>0</v>
      </c>
      <c r="P19" s="22">
        <v>0</v>
      </c>
      <c r="Q19" s="38" t="e">
        <f>M19-#REF!</f>
        <v>#REF!</v>
      </c>
      <c r="R19" s="55">
        <v>200</v>
      </c>
    </row>
    <row r="20" spans="1:18" ht="12">
      <c r="A20" s="2">
        <v>500</v>
      </c>
      <c r="B20" s="2">
        <v>500</v>
      </c>
      <c r="C20" s="3" t="s">
        <v>45</v>
      </c>
      <c r="D20" s="22">
        <v>8000</v>
      </c>
      <c r="E20" s="22">
        <v>7000</v>
      </c>
      <c r="F20" s="22">
        <f>+E20-D20</f>
        <v>-1000</v>
      </c>
      <c r="G20" s="22">
        <v>20900</v>
      </c>
      <c r="H20" s="22">
        <v>7000</v>
      </c>
      <c r="I20" s="22">
        <f t="shared" si="5"/>
        <v>13900</v>
      </c>
      <c r="J20" s="22">
        <v>20900</v>
      </c>
      <c r="K20" s="22">
        <v>7000</v>
      </c>
      <c r="L20" s="22">
        <f t="shared" si="6"/>
        <v>13900</v>
      </c>
      <c r="M20" s="22">
        <v>20918</v>
      </c>
      <c r="N20" s="22">
        <v>10000</v>
      </c>
      <c r="O20" s="22">
        <f t="shared" si="7"/>
        <v>10918</v>
      </c>
      <c r="P20" s="22">
        <v>10000</v>
      </c>
      <c r="Q20" s="38" t="e">
        <f>M20-#REF!</f>
        <v>#REF!</v>
      </c>
      <c r="R20" s="55">
        <v>6800</v>
      </c>
    </row>
    <row r="21" spans="1:18" ht="12">
      <c r="A21" s="2">
        <v>610</v>
      </c>
      <c r="B21" s="2">
        <v>610</v>
      </c>
      <c r="C21" s="3" t="s">
        <v>4</v>
      </c>
      <c r="D21" s="22">
        <v>349</v>
      </c>
      <c r="E21" s="22">
        <v>0</v>
      </c>
      <c r="F21" s="22">
        <f>+E21-D21</f>
        <v>-349</v>
      </c>
      <c r="G21" s="22">
        <v>349</v>
      </c>
      <c r="H21" s="22">
        <v>0</v>
      </c>
      <c r="I21" s="22">
        <f t="shared" si="5"/>
        <v>349</v>
      </c>
      <c r="J21" s="22">
        <v>349</v>
      </c>
      <c r="K21" s="22">
        <v>0</v>
      </c>
      <c r="L21" s="22">
        <f t="shared" si="6"/>
        <v>349</v>
      </c>
      <c r="M21" s="22">
        <v>349</v>
      </c>
      <c r="N21" s="22">
        <v>0</v>
      </c>
      <c r="O21" s="22">
        <f t="shared" si="7"/>
        <v>349</v>
      </c>
      <c r="P21" s="22">
        <v>0</v>
      </c>
      <c r="Q21" s="38" t="e">
        <f>M21-#REF!</f>
        <v>#REF!</v>
      </c>
      <c r="R21" s="55">
        <v>9</v>
      </c>
    </row>
    <row r="22" spans="1:18" ht="12.75">
      <c r="A22" s="12"/>
      <c r="B22" s="13"/>
      <c r="C22" s="14" t="s">
        <v>155</v>
      </c>
      <c r="D22" s="15">
        <f>SUM(D17:D21)</f>
        <v>10642</v>
      </c>
      <c r="E22" s="15">
        <f aca="true" t="shared" si="8" ref="E22:P22">SUM(E17:E21)</f>
        <v>17000</v>
      </c>
      <c r="F22" s="15">
        <f t="shared" si="8"/>
        <v>6358</v>
      </c>
      <c r="G22" s="15">
        <f t="shared" si="8"/>
        <v>27320.8</v>
      </c>
      <c r="H22" s="15">
        <f t="shared" si="8"/>
        <v>41000</v>
      </c>
      <c r="I22" s="15">
        <f t="shared" si="8"/>
        <v>-13679.2</v>
      </c>
      <c r="J22" s="15">
        <f t="shared" si="8"/>
        <v>27320.8</v>
      </c>
      <c r="K22" s="15">
        <f t="shared" si="8"/>
        <v>41000</v>
      </c>
      <c r="L22" s="15">
        <f t="shared" si="8"/>
        <v>-13679.2</v>
      </c>
      <c r="M22" s="15">
        <f t="shared" si="8"/>
        <v>27338.8</v>
      </c>
      <c r="N22" s="15">
        <f t="shared" si="8"/>
        <v>44000</v>
      </c>
      <c r="O22" s="15">
        <f t="shared" si="8"/>
        <v>-16661.2</v>
      </c>
      <c r="P22" s="15">
        <f t="shared" si="8"/>
        <v>44000</v>
      </c>
      <c r="Q22" s="39" t="e">
        <f>M22-#REF!</f>
        <v>#REF!</v>
      </c>
      <c r="R22" s="56">
        <f>SUM(R17:R21)</f>
        <v>67021.3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7977</v>
      </c>
      <c r="E26" s="15">
        <f aca="true" t="shared" si="9" ref="E26:P26">E15-E22-E24</f>
        <v>3000</v>
      </c>
      <c r="F26" s="15">
        <f>F15+F22+F24</f>
        <v>4977</v>
      </c>
      <c r="G26" s="15">
        <f t="shared" si="9"/>
        <v>-8701.8</v>
      </c>
      <c r="H26" s="15">
        <f t="shared" si="9"/>
        <v>-21000</v>
      </c>
      <c r="I26" s="15">
        <f t="shared" si="9"/>
        <v>12298.2</v>
      </c>
      <c r="J26" s="15">
        <f t="shared" si="9"/>
        <v>31803.2</v>
      </c>
      <c r="K26" s="15">
        <f t="shared" si="9"/>
        <v>252</v>
      </c>
      <c r="L26" s="15">
        <f t="shared" si="9"/>
        <v>31551.2</v>
      </c>
      <c r="M26" s="15">
        <f t="shared" si="9"/>
        <v>36062.2</v>
      </c>
      <c r="N26" s="15">
        <f t="shared" si="9"/>
        <v>2752</v>
      </c>
      <c r="O26" s="15">
        <f t="shared" si="9"/>
        <v>33310.2</v>
      </c>
      <c r="P26" s="15">
        <f t="shared" si="9"/>
        <v>2752</v>
      </c>
      <c r="Q26" s="39" t="e">
        <f>M26-#REF!</f>
        <v>#REF!</v>
      </c>
      <c r="R26" s="56">
        <f>R15-R22-R24</f>
        <v>-13833.300000000003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7977</v>
      </c>
      <c r="E31" s="17">
        <f>E26+E28*-1-E29</f>
        <v>3000</v>
      </c>
      <c r="F31" s="17">
        <f>D31-E31</f>
        <v>4977</v>
      </c>
      <c r="G31" s="17">
        <f>G26+G28*-1-G29</f>
        <v>-8701.8</v>
      </c>
      <c r="H31" s="17">
        <f>H26+H28*-1-H29</f>
        <v>-21000</v>
      </c>
      <c r="I31" s="17">
        <f>G31-H31</f>
        <v>12298.2</v>
      </c>
      <c r="J31" s="17">
        <f>J26+J28*-1-J29</f>
        <v>31803.2</v>
      </c>
      <c r="K31" s="17">
        <f>K26+K28*-1-K29</f>
        <v>252</v>
      </c>
      <c r="L31" s="17">
        <f>J31-K31</f>
        <v>31551.2</v>
      </c>
      <c r="M31" s="17">
        <f>M26+M28*-1-M29</f>
        <v>36062.2</v>
      </c>
      <c r="N31" s="17">
        <f>N26+N28*-1-N29</f>
        <v>2752</v>
      </c>
      <c r="O31" s="17">
        <f>M31-N31</f>
        <v>33310.2</v>
      </c>
      <c r="P31" s="17">
        <f>P26+P28*-1-P29</f>
        <v>2752</v>
      </c>
      <c r="Q31" s="40" t="e">
        <f>M31-#REF!</f>
        <v>#REF!</v>
      </c>
      <c r="R31" s="58">
        <f>R26+R28*-1-R29</f>
        <v>-13833.300000000003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11" t="s">
        <v>61</v>
      </c>
      <c r="R35" s="59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0</v>
      </c>
      <c r="E38" s="22">
        <v>0</v>
      </c>
      <c r="F38" s="22">
        <f t="shared" si="10"/>
        <v>0</v>
      </c>
      <c r="G38" s="22">
        <v>0</v>
      </c>
      <c r="H38" s="22">
        <v>0</v>
      </c>
      <c r="I38" s="22">
        <f t="shared" si="11"/>
        <v>0</v>
      </c>
      <c r="J38" s="22">
        <v>0</v>
      </c>
      <c r="K38" s="22">
        <v>0</v>
      </c>
      <c r="L38" s="22">
        <f t="shared" si="12"/>
        <v>0</v>
      </c>
      <c r="M38" s="22">
        <v>0</v>
      </c>
      <c r="N38" s="22">
        <v>0</v>
      </c>
      <c r="O38" s="22">
        <f t="shared" si="13"/>
        <v>0</v>
      </c>
      <c r="P38" s="22">
        <v>0</v>
      </c>
      <c r="Q38" s="38" t="e">
        <f>M38-#REF!</f>
        <v>#REF!</v>
      </c>
      <c r="R38" s="55">
        <v>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750</v>
      </c>
      <c r="E40" s="22">
        <v>0</v>
      </c>
      <c r="F40" s="22">
        <f t="shared" si="10"/>
        <v>750</v>
      </c>
      <c r="G40" s="22">
        <v>750</v>
      </c>
      <c r="H40" s="22">
        <v>0</v>
      </c>
      <c r="I40" s="22">
        <f t="shared" si="11"/>
        <v>750</v>
      </c>
      <c r="J40" s="22">
        <v>750</v>
      </c>
      <c r="K40" s="22">
        <v>0</v>
      </c>
      <c r="L40" s="22">
        <f t="shared" si="12"/>
        <v>750</v>
      </c>
      <c r="M40" s="22">
        <v>750</v>
      </c>
      <c r="N40" s="22">
        <v>0</v>
      </c>
      <c r="O40" s="22">
        <f t="shared" si="13"/>
        <v>750</v>
      </c>
      <c r="P40" s="22">
        <v>0</v>
      </c>
      <c r="Q40" s="38" t="e">
        <f>M40-#REF!</f>
        <v>#REF!</v>
      </c>
      <c r="R40" s="55">
        <v>400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17869</v>
      </c>
      <c r="E42" s="22">
        <v>20000</v>
      </c>
      <c r="F42" s="22">
        <f t="shared" si="10"/>
        <v>-2131</v>
      </c>
      <c r="G42" s="22">
        <v>17869</v>
      </c>
      <c r="H42" s="22">
        <v>20000</v>
      </c>
      <c r="I42" s="22">
        <f t="shared" si="11"/>
        <v>-2131</v>
      </c>
      <c r="J42" s="22">
        <v>17869</v>
      </c>
      <c r="K42" s="22">
        <v>20000</v>
      </c>
      <c r="L42" s="22">
        <f t="shared" si="12"/>
        <v>-2131</v>
      </c>
      <c r="M42" s="22">
        <v>17869</v>
      </c>
      <c r="N42" s="22">
        <v>20000</v>
      </c>
      <c r="O42" s="22">
        <f t="shared" si="13"/>
        <v>-2131</v>
      </c>
      <c r="P42" s="22">
        <v>20000</v>
      </c>
      <c r="Q42" s="38" t="e">
        <f>M42-#REF!</f>
        <v>#REF!</v>
      </c>
      <c r="R42" s="55">
        <v>19800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190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3325</v>
      </c>
      <c r="B49" s="23">
        <v>3325</v>
      </c>
      <c r="C49" s="3" t="s">
        <v>22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0</v>
      </c>
      <c r="O49" s="22">
        <f t="shared" si="13"/>
        <v>0</v>
      </c>
      <c r="P49" s="22">
        <v>0</v>
      </c>
      <c r="Q49" s="38" t="e">
        <f>M49-#REF!</f>
        <v>#REF!</v>
      </c>
      <c r="R49" s="55">
        <v>0</v>
      </c>
    </row>
    <row r="50" spans="1:18" ht="12">
      <c r="A50" s="23">
        <v>3350</v>
      </c>
      <c r="B50" s="23">
        <v>3350</v>
      </c>
      <c r="C50" s="3" t="s">
        <v>76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0</v>
      </c>
      <c r="N50" s="22">
        <v>0</v>
      </c>
      <c r="O50" s="22">
        <f t="shared" si="13"/>
        <v>0</v>
      </c>
      <c r="P50" s="22">
        <v>0</v>
      </c>
      <c r="Q50" s="38" t="e">
        <f>M50-#REF!</f>
        <v>#REF!</v>
      </c>
      <c r="R50" s="55">
        <v>0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.75">
      <c r="A56" s="23"/>
      <c r="B56" s="23"/>
      <c r="C56" s="14" t="s">
        <v>6</v>
      </c>
      <c r="D56" s="15">
        <f>SUM(D37:D55)</f>
        <v>18619</v>
      </c>
      <c r="E56" s="15">
        <f>SUM(E37:E55)</f>
        <v>20000</v>
      </c>
      <c r="F56" s="15">
        <f t="shared" si="10"/>
        <v>-1381</v>
      </c>
      <c r="G56" s="15">
        <f>SUM(G37:G55)</f>
        <v>18619</v>
      </c>
      <c r="H56" s="15">
        <f>SUM(H37:H55)</f>
        <v>20000</v>
      </c>
      <c r="I56" s="15">
        <f t="shared" si="11"/>
        <v>-1381</v>
      </c>
      <c r="J56" s="15">
        <f>SUM(J37:J55)</f>
        <v>18619</v>
      </c>
      <c r="K56" s="15">
        <f>SUM(K37:K55)</f>
        <v>20000</v>
      </c>
      <c r="L56" s="15">
        <f t="shared" si="12"/>
        <v>-1381</v>
      </c>
      <c r="M56" s="15">
        <f>SUM(M37:M55)</f>
        <v>18619</v>
      </c>
      <c r="N56" s="15">
        <f>SUM(N37:N55)</f>
        <v>20000</v>
      </c>
      <c r="O56" s="15">
        <f t="shared" si="13"/>
        <v>-1381</v>
      </c>
      <c r="P56" s="15">
        <f>SUM(P37:P55)</f>
        <v>20000</v>
      </c>
      <c r="Q56" s="39" t="e">
        <f>M56-#REF!</f>
        <v>#REF!</v>
      </c>
      <c r="R56" s="56">
        <f>SUM(R37:R55)</f>
        <v>20200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0</v>
      </c>
      <c r="E58" s="22">
        <v>0</v>
      </c>
      <c r="F58" s="22">
        <f aca="true" t="shared" si="14" ref="F58:F64">D58-E58</f>
        <v>0</v>
      </c>
      <c r="G58" s="22">
        <v>0</v>
      </c>
      <c r="H58" s="22">
        <v>0</v>
      </c>
      <c r="I58" s="22">
        <f aca="true" t="shared" si="15" ref="I58:I64">G58-H58</f>
        <v>0</v>
      </c>
      <c r="J58" s="22">
        <v>0</v>
      </c>
      <c r="K58" s="22">
        <v>0</v>
      </c>
      <c r="L58" s="22">
        <f aca="true" t="shared" si="16" ref="L58:L64">J58-K58</f>
        <v>0</v>
      </c>
      <c r="M58" s="22">
        <v>0</v>
      </c>
      <c r="N58" s="22">
        <v>0</v>
      </c>
      <c r="O58" s="22">
        <f aca="true" t="shared" si="17" ref="O58:O64">M58-N58</f>
        <v>0</v>
      </c>
      <c r="P58" s="22">
        <v>0</v>
      </c>
      <c r="Q58" s="38" t="e">
        <f>M58-#REF!</f>
        <v>#REF!</v>
      </c>
      <c r="R58" s="55">
        <v>0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4277</v>
      </c>
      <c r="N59" s="22">
        <v>5500</v>
      </c>
      <c r="O59" s="22">
        <f t="shared" si="17"/>
        <v>-1223</v>
      </c>
      <c r="P59" s="22">
        <v>5500</v>
      </c>
      <c r="Q59" s="38" t="e">
        <f>M59-#REF!</f>
        <v>#REF!</v>
      </c>
      <c r="R59" s="55">
        <v>1236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30505</v>
      </c>
      <c r="K60" s="22">
        <v>21252</v>
      </c>
      <c r="L60" s="22">
        <f t="shared" si="16"/>
        <v>9253</v>
      </c>
      <c r="M60" s="22">
        <v>30505</v>
      </c>
      <c r="N60" s="22">
        <v>21252</v>
      </c>
      <c r="O60" s="22">
        <f t="shared" si="17"/>
        <v>9253</v>
      </c>
      <c r="P60" s="22">
        <v>21252</v>
      </c>
      <c r="Q60" s="38" t="e">
        <f>M60-#REF!</f>
        <v>#REF!</v>
      </c>
      <c r="R60" s="55">
        <v>21252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0</v>
      </c>
      <c r="N62" s="22">
        <v>0</v>
      </c>
      <c r="O62" s="22">
        <f>M62-N62</f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3990</v>
      </c>
      <c r="B63" s="23">
        <v>3990</v>
      </c>
      <c r="C63" s="3" t="s">
        <v>83</v>
      </c>
      <c r="D63" s="22">
        <v>0</v>
      </c>
      <c r="E63" s="22">
        <v>0</v>
      </c>
      <c r="F63" s="22">
        <f t="shared" si="14"/>
        <v>0</v>
      </c>
      <c r="G63" s="22">
        <v>0</v>
      </c>
      <c r="H63" s="22">
        <v>0</v>
      </c>
      <c r="I63" s="22">
        <f t="shared" si="15"/>
        <v>0</v>
      </c>
      <c r="J63" s="22">
        <v>10000</v>
      </c>
      <c r="K63" s="22">
        <v>0</v>
      </c>
      <c r="L63" s="22">
        <f t="shared" si="16"/>
        <v>10000</v>
      </c>
      <c r="M63" s="22">
        <v>10000</v>
      </c>
      <c r="N63" s="22">
        <v>0</v>
      </c>
      <c r="O63" s="22">
        <f t="shared" si="17"/>
        <v>10000</v>
      </c>
      <c r="P63" s="22">
        <v>0</v>
      </c>
      <c r="Q63" s="38" t="e">
        <f>M63-#REF!</f>
        <v>#REF!</v>
      </c>
      <c r="R63" s="55">
        <v>10500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0</v>
      </c>
      <c r="E65" s="15">
        <f aca="true" t="shared" si="18" ref="E65:P65">SUM(E58:E64)</f>
        <v>0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0</v>
      </c>
      <c r="J65" s="15">
        <f t="shared" si="18"/>
        <v>40505</v>
      </c>
      <c r="K65" s="15">
        <f t="shared" si="18"/>
        <v>21252</v>
      </c>
      <c r="L65" s="15">
        <f t="shared" si="18"/>
        <v>19253</v>
      </c>
      <c r="M65" s="15">
        <f t="shared" si="18"/>
        <v>44782</v>
      </c>
      <c r="N65" s="15">
        <f t="shared" si="18"/>
        <v>26752</v>
      </c>
      <c r="O65" s="15">
        <f t="shared" si="18"/>
        <v>18030</v>
      </c>
      <c r="P65" s="15">
        <f t="shared" si="18"/>
        <v>26752</v>
      </c>
      <c r="Q65" s="39" t="e">
        <f>M65-#REF!</f>
        <v>#REF!</v>
      </c>
      <c r="R65" s="56">
        <f>SUM(R58:R64)</f>
        <v>32988</v>
      </c>
    </row>
    <row r="66" spans="1:18" ht="12.75">
      <c r="A66" s="19"/>
      <c r="B66" s="19"/>
      <c r="C66" s="14" t="s">
        <v>2</v>
      </c>
      <c r="D66" s="15">
        <f>D56+D65</f>
        <v>18619</v>
      </c>
      <c r="E66" s="15">
        <f aca="true" t="shared" si="19" ref="E66:P66">E56+E65</f>
        <v>20000</v>
      </c>
      <c r="F66" s="15">
        <f t="shared" si="19"/>
        <v>-1381</v>
      </c>
      <c r="G66" s="15">
        <f t="shared" si="19"/>
        <v>18619</v>
      </c>
      <c r="H66" s="15">
        <f t="shared" si="19"/>
        <v>20000</v>
      </c>
      <c r="I66" s="15">
        <f t="shared" si="19"/>
        <v>-1381</v>
      </c>
      <c r="J66" s="15">
        <f t="shared" si="19"/>
        <v>59124</v>
      </c>
      <c r="K66" s="15">
        <f t="shared" si="19"/>
        <v>41252</v>
      </c>
      <c r="L66" s="15">
        <f t="shared" si="19"/>
        <v>17872</v>
      </c>
      <c r="M66" s="15">
        <f t="shared" si="19"/>
        <v>63401</v>
      </c>
      <c r="N66" s="15">
        <f t="shared" si="19"/>
        <v>46752</v>
      </c>
      <c r="O66" s="15">
        <f t="shared" si="19"/>
        <v>16649</v>
      </c>
      <c r="P66" s="15">
        <f t="shared" si="19"/>
        <v>46752</v>
      </c>
      <c r="Q66" s="39" t="e">
        <f>M66-#REF!</f>
        <v>#REF!</v>
      </c>
      <c r="R66" s="56">
        <f>R56+R65</f>
        <v>53188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0</v>
      </c>
      <c r="E68" s="22">
        <v>0</v>
      </c>
      <c r="F68" s="22">
        <f aca="true" t="shared" si="20" ref="F68:F80">+E68-D68</f>
        <v>0</v>
      </c>
      <c r="G68" s="22">
        <v>0</v>
      </c>
      <c r="H68" s="22">
        <v>0</v>
      </c>
      <c r="I68" s="22">
        <f aca="true" t="shared" si="21" ref="I68:I79">G68-H68</f>
        <v>0</v>
      </c>
      <c r="J68" s="22">
        <v>0</v>
      </c>
      <c r="K68" s="22">
        <v>0</v>
      </c>
      <c r="L68" s="22">
        <f aca="true" t="shared" si="22" ref="L68:L79">J68-K68</f>
        <v>0</v>
      </c>
      <c r="M68" s="22">
        <v>0</v>
      </c>
      <c r="N68" s="22">
        <v>0</v>
      </c>
      <c r="O68" s="22">
        <f aca="true" t="shared" si="23" ref="O68:O79">M68-N68</f>
        <v>0</v>
      </c>
      <c r="P68" s="22">
        <v>0</v>
      </c>
      <c r="Q68" s="38" t="e">
        <f>M68-#REF!</f>
        <v>#REF!</v>
      </c>
      <c r="R68" s="55">
        <v>28600</v>
      </c>
    </row>
    <row r="69" spans="1:18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</row>
    <row r="70" spans="1:18" ht="12">
      <c r="A70" s="23">
        <v>4230</v>
      </c>
      <c r="B70" s="23">
        <v>4230</v>
      </c>
      <c r="C70" s="3" t="s">
        <v>169</v>
      </c>
      <c r="D70" s="22">
        <v>0</v>
      </c>
      <c r="E70" s="22">
        <v>0</v>
      </c>
      <c r="F70" s="22">
        <f t="shared" si="20"/>
        <v>0</v>
      </c>
      <c r="G70" s="22">
        <v>0</v>
      </c>
      <c r="H70" s="22">
        <v>12000</v>
      </c>
      <c r="I70" s="22">
        <f>G70-H70</f>
        <v>-12000</v>
      </c>
      <c r="J70" s="22">
        <v>0</v>
      </c>
      <c r="K70" s="22">
        <v>12000</v>
      </c>
      <c r="L70" s="22">
        <f>J70-K70</f>
        <v>-12000</v>
      </c>
      <c r="M70" s="22">
        <v>0</v>
      </c>
      <c r="N70" s="22">
        <v>12000</v>
      </c>
      <c r="O70" s="22">
        <f>M70-N70</f>
        <v>-12000</v>
      </c>
      <c r="P70" s="22">
        <v>12000</v>
      </c>
      <c r="Q70" s="38" t="e">
        <f>M70-#REF!</f>
        <v>#REF!</v>
      </c>
      <c r="R70" s="55">
        <v>11200</v>
      </c>
    </row>
    <row r="71" spans="1:18" ht="12">
      <c r="A71" s="23">
        <v>4241</v>
      </c>
      <c r="B71" s="23">
        <v>4241</v>
      </c>
      <c r="C71" s="3" t="s">
        <v>87</v>
      </c>
      <c r="D71" s="22">
        <v>0</v>
      </c>
      <c r="E71" s="22">
        <v>5000</v>
      </c>
      <c r="F71" s="22">
        <f t="shared" si="20"/>
        <v>5000</v>
      </c>
      <c r="G71" s="22">
        <v>3257</v>
      </c>
      <c r="H71" s="22">
        <v>10000</v>
      </c>
      <c r="I71" s="22">
        <f t="shared" si="21"/>
        <v>-6743</v>
      </c>
      <c r="J71" s="22">
        <v>3257</v>
      </c>
      <c r="K71" s="22">
        <v>10000</v>
      </c>
      <c r="L71" s="22">
        <f t="shared" si="22"/>
        <v>-6743</v>
      </c>
      <c r="M71" s="22">
        <v>3257</v>
      </c>
      <c r="N71" s="22">
        <v>10000</v>
      </c>
      <c r="O71" s="22">
        <f t="shared" si="23"/>
        <v>-6743</v>
      </c>
      <c r="P71" s="22">
        <v>10000</v>
      </c>
      <c r="Q71" s="38" t="e">
        <f>M71-#REF!</f>
        <v>#REF!</v>
      </c>
      <c r="R71" s="55">
        <v>5450</v>
      </c>
    </row>
    <row r="72" spans="1:18" ht="12">
      <c r="A72" s="23">
        <v>4280</v>
      </c>
      <c r="B72" s="23">
        <v>4280</v>
      </c>
      <c r="C72" s="3" t="s">
        <v>89</v>
      </c>
      <c r="D72" s="22">
        <v>0</v>
      </c>
      <c r="E72" s="22">
        <v>0</v>
      </c>
      <c r="F72" s="22">
        <f t="shared" si="20"/>
        <v>0</v>
      </c>
      <c r="G72" s="22">
        <v>0</v>
      </c>
      <c r="H72" s="22">
        <v>0</v>
      </c>
      <c r="I72" s="22">
        <f t="shared" si="21"/>
        <v>0</v>
      </c>
      <c r="J72" s="22">
        <v>0</v>
      </c>
      <c r="K72" s="22">
        <v>0</v>
      </c>
      <c r="L72" s="22">
        <f t="shared" si="22"/>
        <v>0</v>
      </c>
      <c r="M72" s="22">
        <v>0</v>
      </c>
      <c r="N72" s="22">
        <v>0</v>
      </c>
      <c r="O72" s="22">
        <f t="shared" si="23"/>
        <v>0</v>
      </c>
      <c r="P72" s="22">
        <v>0</v>
      </c>
      <c r="Q72" s="38" t="e">
        <f>M72-#REF!</f>
        <v>#REF!</v>
      </c>
      <c r="R72" s="55">
        <v>0</v>
      </c>
    </row>
    <row r="73" spans="1:18" ht="12">
      <c r="A73" s="23">
        <v>6550</v>
      </c>
      <c r="B73" s="23">
        <v>6550</v>
      </c>
      <c r="C73" s="3" t="s">
        <v>110</v>
      </c>
      <c r="D73" s="22">
        <v>0</v>
      </c>
      <c r="E73" s="22">
        <v>5000</v>
      </c>
      <c r="F73" s="22">
        <f t="shared" si="20"/>
        <v>5000</v>
      </c>
      <c r="G73" s="22">
        <v>0</v>
      </c>
      <c r="H73" s="22">
        <v>10000</v>
      </c>
      <c r="I73" s="22">
        <f t="shared" si="21"/>
        <v>-10000</v>
      </c>
      <c r="J73" s="22">
        <v>0</v>
      </c>
      <c r="K73" s="22">
        <v>10000</v>
      </c>
      <c r="L73" s="22">
        <f t="shared" si="22"/>
        <v>-10000</v>
      </c>
      <c r="M73" s="22">
        <v>0</v>
      </c>
      <c r="N73" s="22">
        <v>10000</v>
      </c>
      <c r="O73" s="22">
        <f t="shared" si="23"/>
        <v>-10000</v>
      </c>
      <c r="P73" s="22">
        <v>10000</v>
      </c>
      <c r="Q73" s="38" t="e">
        <f>M73-#REF!</f>
        <v>#REF!</v>
      </c>
      <c r="R73" s="55">
        <v>14762.3</v>
      </c>
    </row>
    <row r="74" spans="1:18" ht="12">
      <c r="A74" s="23">
        <v>6555</v>
      </c>
      <c r="B74" s="23">
        <v>6555</v>
      </c>
      <c r="C74" s="3" t="s">
        <v>111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</row>
    <row r="75" spans="1:18" ht="12.75">
      <c r="A75" s="19"/>
      <c r="B75" s="19"/>
      <c r="C75" s="14" t="s">
        <v>46</v>
      </c>
      <c r="D75" s="15">
        <f>SUM(D68:D74)</f>
        <v>0</v>
      </c>
      <c r="E75" s="15">
        <f aca="true" t="shared" si="24" ref="E75:P75">SUM(E68:E74)</f>
        <v>10000</v>
      </c>
      <c r="F75" s="15">
        <f t="shared" si="24"/>
        <v>10000</v>
      </c>
      <c r="G75" s="15">
        <f t="shared" si="24"/>
        <v>3257</v>
      </c>
      <c r="H75" s="15">
        <f t="shared" si="24"/>
        <v>32000</v>
      </c>
      <c r="I75" s="15">
        <f t="shared" si="24"/>
        <v>-28743</v>
      </c>
      <c r="J75" s="15">
        <f t="shared" si="24"/>
        <v>3257</v>
      </c>
      <c r="K75" s="15">
        <f t="shared" si="24"/>
        <v>32000</v>
      </c>
      <c r="L75" s="15">
        <f t="shared" si="24"/>
        <v>-28743</v>
      </c>
      <c r="M75" s="15">
        <f t="shared" si="24"/>
        <v>3257</v>
      </c>
      <c r="N75" s="15">
        <f t="shared" si="24"/>
        <v>32000</v>
      </c>
      <c r="O75" s="15">
        <f t="shared" si="24"/>
        <v>-28743</v>
      </c>
      <c r="P75" s="15">
        <f t="shared" si="24"/>
        <v>32000</v>
      </c>
      <c r="Q75" s="39" t="e">
        <f>M75-#REF!</f>
        <v>#REF!</v>
      </c>
      <c r="R75" s="56">
        <f>SUM(R68:R74)</f>
        <v>60012.3</v>
      </c>
    </row>
    <row r="76" spans="1:18" ht="12">
      <c r="A76" s="23"/>
      <c r="B76" s="23"/>
      <c r="C76" s="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38" t="e">
        <f>M76-#REF!</f>
        <v>#REF!</v>
      </c>
      <c r="R76" s="55"/>
    </row>
    <row r="77" spans="1:18" ht="12">
      <c r="A77" s="23">
        <v>4225</v>
      </c>
      <c r="B77" s="23">
        <v>4225</v>
      </c>
      <c r="C77" s="3" t="s">
        <v>170</v>
      </c>
      <c r="D77" s="22">
        <v>2293</v>
      </c>
      <c r="E77" s="22">
        <v>0</v>
      </c>
      <c r="F77" s="22">
        <f t="shared" si="20"/>
        <v>-2293</v>
      </c>
      <c r="G77" s="22">
        <v>2814.8</v>
      </c>
      <c r="H77" s="22">
        <v>0</v>
      </c>
      <c r="I77" s="22">
        <f t="shared" si="21"/>
        <v>2814.8</v>
      </c>
      <c r="J77" s="22">
        <v>2814.8</v>
      </c>
      <c r="K77" s="22">
        <v>0</v>
      </c>
      <c r="L77" s="22">
        <f t="shared" si="22"/>
        <v>2814.8</v>
      </c>
      <c r="M77" s="22">
        <v>2814.8</v>
      </c>
      <c r="N77" s="22">
        <v>0</v>
      </c>
      <c r="O77" s="22">
        <f t="shared" si="23"/>
        <v>2814.8</v>
      </c>
      <c r="P77" s="22">
        <v>0</v>
      </c>
      <c r="Q77" s="38" t="e">
        <f>M77-#REF!</f>
        <v>#REF!</v>
      </c>
      <c r="R77" s="55">
        <v>0</v>
      </c>
    </row>
    <row r="78" spans="1:18" ht="12">
      <c r="A78" s="23">
        <v>4228</v>
      </c>
      <c r="B78" s="23">
        <v>4228</v>
      </c>
      <c r="C78" s="3" t="s">
        <v>171</v>
      </c>
      <c r="D78" s="22">
        <v>0</v>
      </c>
      <c r="E78" s="22">
        <v>0</v>
      </c>
      <c r="F78" s="22">
        <f t="shared" si="20"/>
        <v>0</v>
      </c>
      <c r="G78" s="22">
        <v>0</v>
      </c>
      <c r="H78" s="22">
        <v>2000</v>
      </c>
      <c r="I78" s="22">
        <f t="shared" si="21"/>
        <v>-2000</v>
      </c>
      <c r="J78" s="22">
        <v>0</v>
      </c>
      <c r="K78" s="22">
        <v>2000</v>
      </c>
      <c r="L78" s="22">
        <f t="shared" si="22"/>
        <v>-2000</v>
      </c>
      <c r="M78" s="22">
        <v>0</v>
      </c>
      <c r="N78" s="22">
        <v>2000</v>
      </c>
      <c r="O78" s="22">
        <f t="shared" si="23"/>
        <v>-2000</v>
      </c>
      <c r="P78" s="22">
        <v>2000</v>
      </c>
      <c r="Q78" s="38" t="e">
        <f>M78-#REF!</f>
        <v>#REF!</v>
      </c>
      <c r="R78" s="55">
        <v>0</v>
      </c>
    </row>
    <row r="79" spans="1:18" ht="12">
      <c r="A79" s="23">
        <v>4331</v>
      </c>
      <c r="B79" s="23">
        <v>4331</v>
      </c>
      <c r="C79" s="3" t="s">
        <v>91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7400</v>
      </c>
      <c r="B80" s="23">
        <v>7400</v>
      </c>
      <c r="C80" s="3" t="s">
        <v>130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 t="e">
        <f>M80-#REF!</f>
        <v>#REF!</v>
      </c>
      <c r="R80" s="55">
        <v>0</v>
      </c>
    </row>
    <row r="81" spans="1:18" ht="12.75">
      <c r="A81" s="19"/>
      <c r="B81" s="19"/>
      <c r="C81" s="14" t="s">
        <v>47</v>
      </c>
      <c r="D81" s="15">
        <f>SUM(D77:D80)</f>
        <v>2293</v>
      </c>
      <c r="E81" s="15">
        <f aca="true" t="shared" si="25" ref="E81:P81">SUM(E77:E80)</f>
        <v>0</v>
      </c>
      <c r="F81" s="15">
        <f t="shared" si="25"/>
        <v>-2293</v>
      </c>
      <c r="G81" s="15">
        <f t="shared" si="25"/>
        <v>2814.8</v>
      </c>
      <c r="H81" s="15">
        <f t="shared" si="25"/>
        <v>2000</v>
      </c>
      <c r="I81" s="15">
        <f t="shared" si="25"/>
        <v>814.8000000000002</v>
      </c>
      <c r="J81" s="15">
        <f t="shared" si="25"/>
        <v>2814.8</v>
      </c>
      <c r="K81" s="15">
        <f t="shared" si="25"/>
        <v>2000</v>
      </c>
      <c r="L81" s="15">
        <f t="shared" si="25"/>
        <v>814.8000000000002</v>
      </c>
      <c r="M81" s="15">
        <f t="shared" si="25"/>
        <v>2814.8</v>
      </c>
      <c r="N81" s="15">
        <f t="shared" si="25"/>
        <v>2000</v>
      </c>
      <c r="O81" s="15">
        <f t="shared" si="25"/>
        <v>814.8000000000002</v>
      </c>
      <c r="P81" s="15">
        <f t="shared" si="25"/>
        <v>2000</v>
      </c>
      <c r="Q81" s="39" t="e">
        <f>M81-#REF!</f>
        <v>#REF!</v>
      </c>
      <c r="R81" s="56">
        <f>SUM(R77:R80)</f>
        <v>0</v>
      </c>
    </row>
    <row r="82" spans="1:18" ht="12">
      <c r="A82" s="23"/>
      <c r="B82" s="23"/>
      <c r="C82" s="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38" t="e">
        <f>M82-#REF!</f>
        <v>#REF!</v>
      </c>
      <c r="R82" s="55"/>
    </row>
    <row r="83" spans="1:18" ht="12">
      <c r="A83" s="23">
        <v>4120</v>
      </c>
      <c r="B83" s="23">
        <v>4120</v>
      </c>
      <c r="C83" s="3" t="s">
        <v>84</v>
      </c>
      <c r="D83" s="22">
        <v>0</v>
      </c>
      <c r="E83" s="22">
        <v>0</v>
      </c>
      <c r="F83" s="22">
        <f>+E83-D83</f>
        <v>0</v>
      </c>
      <c r="G83" s="22">
        <v>0</v>
      </c>
      <c r="H83" s="22">
        <v>0</v>
      </c>
      <c r="I83" s="22">
        <f>G83-H83</f>
        <v>0</v>
      </c>
      <c r="J83" s="22">
        <v>0</v>
      </c>
      <c r="K83" s="22">
        <v>0</v>
      </c>
      <c r="L83" s="22">
        <f>J83-K83</f>
        <v>0</v>
      </c>
      <c r="M83" s="22">
        <v>0</v>
      </c>
      <c r="N83" s="22">
        <v>0</v>
      </c>
      <c r="O83" s="22">
        <f>M83-N83</f>
        <v>0</v>
      </c>
      <c r="P83" s="22">
        <v>0</v>
      </c>
      <c r="Q83" s="38"/>
      <c r="R83" s="55">
        <v>0</v>
      </c>
    </row>
    <row r="84" spans="1:18" ht="12">
      <c r="A84" s="23">
        <v>4300</v>
      </c>
      <c r="B84" s="23">
        <v>4300</v>
      </c>
      <c r="C84" s="3" t="s">
        <v>90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4400</v>
      </c>
      <c r="B85" s="23">
        <v>4400</v>
      </c>
      <c r="C85" s="3" t="s">
        <v>172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4990</v>
      </c>
      <c r="B86" s="23">
        <v>4990</v>
      </c>
      <c r="C86" s="3" t="s">
        <v>92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200</v>
      </c>
    </row>
    <row r="87" spans="1:18" ht="12.75">
      <c r="A87" s="19"/>
      <c r="B87" s="19"/>
      <c r="C87" s="14" t="s">
        <v>48</v>
      </c>
      <c r="D87" s="15">
        <f>SUM(D83:D86)</f>
        <v>0</v>
      </c>
      <c r="E87" s="15">
        <f aca="true" t="shared" si="26" ref="E87:P87">SUM(E83:E86)</f>
        <v>0</v>
      </c>
      <c r="F87" s="15">
        <f t="shared" si="26"/>
        <v>0</v>
      </c>
      <c r="G87" s="15">
        <f t="shared" si="26"/>
        <v>0</v>
      </c>
      <c r="H87" s="15">
        <f t="shared" si="26"/>
        <v>0</v>
      </c>
      <c r="I87" s="15">
        <f t="shared" si="26"/>
        <v>0</v>
      </c>
      <c r="J87" s="15">
        <f t="shared" si="26"/>
        <v>0</v>
      </c>
      <c r="K87" s="15">
        <f t="shared" si="26"/>
        <v>0</v>
      </c>
      <c r="L87" s="15">
        <f t="shared" si="26"/>
        <v>0</v>
      </c>
      <c r="M87" s="15">
        <f t="shared" si="26"/>
        <v>0</v>
      </c>
      <c r="N87" s="15">
        <f t="shared" si="26"/>
        <v>0</v>
      </c>
      <c r="O87" s="15">
        <f t="shared" si="26"/>
        <v>0</v>
      </c>
      <c r="P87" s="15">
        <f t="shared" si="26"/>
        <v>0</v>
      </c>
      <c r="Q87" s="39"/>
      <c r="R87" s="56">
        <f>SUM(R83:R86)</f>
        <v>200</v>
      </c>
    </row>
    <row r="88" spans="1:18" ht="12">
      <c r="A88" s="23"/>
      <c r="B88" s="23"/>
      <c r="C88" s="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8"/>
      <c r="R88" s="55"/>
    </row>
    <row r="89" spans="1:18" ht="12.75">
      <c r="A89" s="19"/>
      <c r="B89" s="19"/>
      <c r="C89" s="14" t="s">
        <v>7</v>
      </c>
      <c r="D89" s="15">
        <f>+D87+D81+D75</f>
        <v>2293</v>
      </c>
      <c r="E89" s="15">
        <f aca="true" t="shared" si="27" ref="E89:P89">+E87+E81+E75</f>
        <v>10000</v>
      </c>
      <c r="F89" s="15">
        <f t="shared" si="27"/>
        <v>7707</v>
      </c>
      <c r="G89" s="15">
        <f t="shared" si="27"/>
        <v>6071.8</v>
      </c>
      <c r="H89" s="15">
        <f t="shared" si="27"/>
        <v>34000</v>
      </c>
      <c r="I89" s="15">
        <f t="shared" si="27"/>
        <v>-27928.2</v>
      </c>
      <c r="J89" s="15">
        <f t="shared" si="27"/>
        <v>6071.8</v>
      </c>
      <c r="K89" s="15">
        <f t="shared" si="27"/>
        <v>34000</v>
      </c>
      <c r="L89" s="15">
        <f t="shared" si="27"/>
        <v>-27928.2</v>
      </c>
      <c r="M89" s="15">
        <f t="shared" si="27"/>
        <v>6071.8</v>
      </c>
      <c r="N89" s="15">
        <f t="shared" si="27"/>
        <v>34000</v>
      </c>
      <c r="O89" s="15">
        <f t="shared" si="27"/>
        <v>-27928.2</v>
      </c>
      <c r="P89" s="15">
        <f t="shared" si="27"/>
        <v>34000</v>
      </c>
      <c r="Q89" s="39" t="e">
        <f>M89-#REF!</f>
        <v>#REF!</v>
      </c>
      <c r="R89" s="56">
        <f>+R87+R81+R75</f>
        <v>60212.3</v>
      </c>
    </row>
    <row r="90" spans="1:18" ht="12">
      <c r="A90" s="23"/>
      <c r="B90" s="23"/>
      <c r="C90" s="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8"/>
      <c r="R90" s="55"/>
    </row>
    <row r="91" spans="1:18" ht="12">
      <c r="A91" s="23">
        <v>4240</v>
      </c>
      <c r="B91" s="23">
        <v>4240</v>
      </c>
      <c r="C91" s="3" t="s">
        <v>86</v>
      </c>
      <c r="D91" s="22">
        <v>8000</v>
      </c>
      <c r="E91" s="22">
        <v>7000</v>
      </c>
      <c r="F91" s="22">
        <f aca="true" t="shared" si="28" ref="F91:F113">+E91-D91</f>
        <v>-1000</v>
      </c>
      <c r="G91" s="22">
        <v>20900</v>
      </c>
      <c r="H91" s="22">
        <v>7000</v>
      </c>
      <c r="I91" s="22">
        <f aca="true" t="shared" si="29" ref="I91:I113">G91-H91</f>
        <v>13900</v>
      </c>
      <c r="J91" s="22">
        <v>20900</v>
      </c>
      <c r="K91" s="22">
        <v>7000</v>
      </c>
      <c r="L91" s="22">
        <f aca="true" t="shared" si="30" ref="L91:L113">J91-K91</f>
        <v>13900</v>
      </c>
      <c r="M91" s="22">
        <v>20918</v>
      </c>
      <c r="N91" s="22">
        <v>10000</v>
      </c>
      <c r="O91" s="22">
        <f aca="true" t="shared" si="31" ref="O91:O113">M91-N91</f>
        <v>10918</v>
      </c>
      <c r="P91" s="22">
        <v>10000</v>
      </c>
      <c r="Q91" s="38" t="e">
        <f>M91-#REF!</f>
        <v>#REF!</v>
      </c>
      <c r="R91" s="55">
        <v>6800</v>
      </c>
    </row>
    <row r="92" spans="1:18" ht="12">
      <c r="A92" s="23">
        <v>4250</v>
      </c>
      <c r="B92" s="23">
        <v>4250</v>
      </c>
      <c r="C92" s="3" t="s">
        <v>88</v>
      </c>
      <c r="D92" s="22">
        <v>0</v>
      </c>
      <c r="E92" s="22">
        <v>0</v>
      </c>
      <c r="F92" s="22">
        <f t="shared" si="28"/>
        <v>0</v>
      </c>
      <c r="G92" s="22">
        <v>0</v>
      </c>
      <c r="H92" s="22">
        <v>0</v>
      </c>
      <c r="I92" s="22">
        <f>G92-H92</f>
        <v>0</v>
      </c>
      <c r="J92" s="22">
        <v>0</v>
      </c>
      <c r="K92" s="22">
        <v>0</v>
      </c>
      <c r="L92" s="22">
        <f>J92-K92</f>
        <v>0</v>
      </c>
      <c r="M92" s="22">
        <v>0</v>
      </c>
      <c r="N92" s="22">
        <v>0</v>
      </c>
      <c r="O92" s="22">
        <f>M92-N92</f>
        <v>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5000</v>
      </c>
      <c r="B93" s="23">
        <v>5000</v>
      </c>
      <c r="C93" s="3" t="s">
        <v>93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0</v>
      </c>
    </row>
    <row r="94" spans="1:18" ht="12">
      <c r="A94" s="23">
        <v>5006</v>
      </c>
      <c r="B94" s="23">
        <v>5006</v>
      </c>
      <c r="C94" s="3" t="s">
        <v>154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5007</v>
      </c>
      <c r="B95" s="23">
        <v>5007</v>
      </c>
      <c r="C95" s="3" t="s">
        <v>36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 t="shared" si="29"/>
        <v>0</v>
      </c>
      <c r="J95" s="22">
        <v>0</v>
      </c>
      <c r="K95" s="22">
        <v>0</v>
      </c>
      <c r="L95" s="22">
        <f t="shared" si="30"/>
        <v>0</v>
      </c>
      <c r="M95" s="22">
        <v>0</v>
      </c>
      <c r="N95" s="22">
        <v>0</v>
      </c>
      <c r="O95" s="22">
        <f t="shared" si="31"/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5010</v>
      </c>
      <c r="B96" s="23">
        <v>5010</v>
      </c>
      <c r="C96" s="3" t="s">
        <v>94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5040</v>
      </c>
      <c r="B97" s="23">
        <v>5040</v>
      </c>
      <c r="C97" s="3" t="s">
        <v>26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0</v>
      </c>
      <c r="N97" s="22">
        <v>0</v>
      </c>
      <c r="O97" s="22">
        <f t="shared" si="31"/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5090</v>
      </c>
      <c r="B98" s="23">
        <v>5090</v>
      </c>
      <c r="C98" s="3" t="s">
        <v>95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5100</v>
      </c>
      <c r="B99" s="23">
        <v>5100</v>
      </c>
      <c r="C99" s="3" t="s">
        <v>31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</row>
    <row r="100" spans="1:18" ht="12">
      <c r="A100" s="23">
        <v>5180</v>
      </c>
      <c r="B100" s="23">
        <v>5180</v>
      </c>
      <c r="C100" s="3" t="s">
        <v>96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5182</v>
      </c>
      <c r="B101" s="23">
        <v>5182</v>
      </c>
      <c r="C101" s="3" t="s">
        <v>97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5210</v>
      </c>
      <c r="B102" s="23">
        <v>5210</v>
      </c>
      <c r="C102" s="3" t="s">
        <v>98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5290</v>
      </c>
      <c r="B106" s="23">
        <v>5290</v>
      </c>
      <c r="C106" s="3" t="s">
        <v>100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5400</v>
      </c>
      <c r="B108" s="23">
        <v>5400</v>
      </c>
      <c r="C108" s="3" t="s">
        <v>102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5425</v>
      </c>
      <c r="B109" s="23">
        <v>5425</v>
      </c>
      <c r="C109" s="3" t="s">
        <v>103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5800</v>
      </c>
      <c r="B110" s="23">
        <v>5800</v>
      </c>
      <c r="C110" s="3" t="s">
        <v>34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5950</v>
      </c>
      <c r="B111" s="23">
        <v>5950</v>
      </c>
      <c r="C111" s="36" t="s">
        <v>104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5990</v>
      </c>
      <c r="B112" s="23">
        <v>5990</v>
      </c>
      <c r="C112" s="3" t="s">
        <v>105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7100</v>
      </c>
      <c r="B113" s="23">
        <v>7100</v>
      </c>
      <c r="C113" s="3" t="s">
        <v>127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</row>
    <row r="114" spans="1:18" ht="12.75">
      <c r="A114" s="19"/>
      <c r="B114" s="19"/>
      <c r="C114" s="14" t="s">
        <v>8</v>
      </c>
      <c r="D114" s="15">
        <f>SUM(D91:D113)</f>
        <v>8000</v>
      </c>
      <c r="E114" s="15">
        <f aca="true" t="shared" si="32" ref="E114:P114">SUM(E91:E113)</f>
        <v>7000</v>
      </c>
      <c r="F114" s="15">
        <f t="shared" si="32"/>
        <v>-1000</v>
      </c>
      <c r="G114" s="15">
        <f t="shared" si="32"/>
        <v>20900</v>
      </c>
      <c r="H114" s="15">
        <f t="shared" si="32"/>
        <v>7000</v>
      </c>
      <c r="I114" s="15">
        <f t="shared" si="32"/>
        <v>13900</v>
      </c>
      <c r="J114" s="15">
        <f t="shared" si="32"/>
        <v>20900</v>
      </c>
      <c r="K114" s="15">
        <f t="shared" si="32"/>
        <v>7000</v>
      </c>
      <c r="L114" s="15">
        <f t="shared" si="32"/>
        <v>13900</v>
      </c>
      <c r="M114" s="15">
        <f t="shared" si="32"/>
        <v>20918</v>
      </c>
      <c r="N114" s="15">
        <f t="shared" si="32"/>
        <v>10000</v>
      </c>
      <c r="O114" s="15">
        <f t="shared" si="32"/>
        <v>10918</v>
      </c>
      <c r="P114" s="15">
        <f t="shared" si="32"/>
        <v>10000</v>
      </c>
      <c r="Q114" s="39" t="e">
        <f>M114-#REF!</f>
        <v>#REF!</v>
      </c>
      <c r="R114" s="56">
        <f>SUM(R91:R113)</f>
        <v>6800</v>
      </c>
    </row>
    <row r="115" spans="1:18" ht="12">
      <c r="A115" s="23"/>
      <c r="B115" s="23"/>
      <c r="C115" s="3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38"/>
      <c r="R115" s="55"/>
    </row>
    <row r="116" spans="1:18" ht="12">
      <c r="A116" s="23">
        <v>4120</v>
      </c>
      <c r="B116" s="23">
        <v>4120</v>
      </c>
      <c r="C116" s="3" t="s">
        <v>106</v>
      </c>
      <c r="D116" s="22">
        <v>0</v>
      </c>
      <c r="E116" s="22">
        <v>0</v>
      </c>
      <c r="F116" s="22">
        <f aca="true" t="shared" si="33" ref="F116:F152">+E116-D116</f>
        <v>0</v>
      </c>
      <c r="G116" s="22">
        <v>0</v>
      </c>
      <c r="H116" s="22">
        <v>0</v>
      </c>
      <c r="I116" s="22">
        <f aca="true" t="shared" si="34" ref="I116:I152">G116-H116</f>
        <v>0</v>
      </c>
      <c r="J116" s="22">
        <v>0</v>
      </c>
      <c r="K116" s="22">
        <v>0</v>
      </c>
      <c r="L116" s="22">
        <f aca="true" t="shared" si="35" ref="L116:L152">J116-K116</f>
        <v>0</v>
      </c>
      <c r="M116" s="22">
        <v>0</v>
      </c>
      <c r="N116" s="22">
        <v>0</v>
      </c>
      <c r="O116" s="22">
        <f aca="true" t="shared" si="36" ref="O116:O152">M116-N116</f>
        <v>0</v>
      </c>
      <c r="P116" s="22">
        <v>0</v>
      </c>
      <c r="Q116" s="38" t="e">
        <f>M116-#REF!</f>
        <v>#REF!</v>
      </c>
      <c r="R116" s="55">
        <v>0</v>
      </c>
    </row>
    <row r="117" spans="1:18" ht="12">
      <c r="A117" s="23">
        <v>6320</v>
      </c>
      <c r="B117" s="23">
        <v>6320</v>
      </c>
      <c r="C117" s="3" t="s">
        <v>106</v>
      </c>
      <c r="D117" s="22">
        <v>0</v>
      </c>
      <c r="E117" s="22">
        <v>0</v>
      </c>
      <c r="F117" s="22">
        <f t="shared" si="33"/>
        <v>0</v>
      </c>
      <c r="G117" s="22">
        <v>0</v>
      </c>
      <c r="H117" s="22">
        <v>0</v>
      </c>
      <c r="I117" s="22">
        <f>G117-H117</f>
        <v>0</v>
      </c>
      <c r="J117" s="22">
        <v>0</v>
      </c>
      <c r="K117" s="22">
        <v>0</v>
      </c>
      <c r="L117" s="22">
        <f>J117-K117</f>
        <v>0</v>
      </c>
      <c r="M117" s="22">
        <v>0</v>
      </c>
      <c r="N117" s="22">
        <v>0</v>
      </c>
      <c r="O117" s="22">
        <f>M117-N117</f>
        <v>0</v>
      </c>
      <c r="P117" s="22">
        <v>0</v>
      </c>
      <c r="Q117" s="38" t="e">
        <f>M117-#REF!</f>
        <v>#REF!</v>
      </c>
      <c r="R117" s="55">
        <v>0</v>
      </c>
    </row>
    <row r="118" spans="1:18" ht="12">
      <c r="A118" s="23">
        <v>6340</v>
      </c>
      <c r="B118" s="23">
        <v>6340</v>
      </c>
      <c r="C118" s="3" t="s">
        <v>107</v>
      </c>
      <c r="D118" s="22">
        <v>0</v>
      </c>
      <c r="E118" s="22">
        <v>0</v>
      </c>
      <c r="F118" s="22">
        <f t="shared" si="33"/>
        <v>0</v>
      </c>
      <c r="G118" s="22">
        <v>0</v>
      </c>
      <c r="H118" s="22">
        <v>0</v>
      </c>
      <c r="I118" s="22">
        <f t="shared" si="34"/>
        <v>0</v>
      </c>
      <c r="J118" s="22">
        <v>0</v>
      </c>
      <c r="K118" s="22">
        <v>0</v>
      </c>
      <c r="L118" s="22">
        <f t="shared" si="35"/>
        <v>0</v>
      </c>
      <c r="M118" s="22">
        <v>0</v>
      </c>
      <c r="N118" s="22">
        <v>0</v>
      </c>
      <c r="O118" s="22">
        <f t="shared" si="36"/>
        <v>0</v>
      </c>
      <c r="P118" s="22">
        <v>0</v>
      </c>
      <c r="Q118" s="38" t="e">
        <f>M118-#REF!</f>
        <v>#REF!</v>
      </c>
      <c r="R118" s="55">
        <v>0</v>
      </c>
    </row>
    <row r="119" spans="1:18" ht="12">
      <c r="A119" s="23">
        <v>6420</v>
      </c>
      <c r="B119" s="23">
        <v>6420</v>
      </c>
      <c r="C119" s="3" t="s">
        <v>108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 t="shared" si="34"/>
        <v>0</v>
      </c>
      <c r="J119" s="22">
        <v>0</v>
      </c>
      <c r="K119" s="22">
        <v>0</v>
      </c>
      <c r="L119" s="22">
        <f t="shared" si="35"/>
        <v>0</v>
      </c>
      <c r="M119" s="22">
        <v>0</v>
      </c>
      <c r="N119" s="22">
        <v>0</v>
      </c>
      <c r="O119" s="22">
        <f t="shared" si="36"/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6500</v>
      </c>
      <c r="B120" s="23">
        <v>6500</v>
      </c>
      <c r="C120" s="3" t="s">
        <v>109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6600</v>
      </c>
      <c r="B121" s="23">
        <v>6600</v>
      </c>
      <c r="C121" s="3" t="s">
        <v>112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0</v>
      </c>
      <c r="N121" s="22">
        <v>0</v>
      </c>
      <c r="O121" s="22">
        <f t="shared" si="36"/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6620</v>
      </c>
      <c r="B122" s="23">
        <v>6620</v>
      </c>
      <c r="C122" s="3" t="s">
        <v>113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6625</v>
      </c>
      <c r="B123" s="23">
        <v>6625</v>
      </c>
      <c r="C123" s="3" t="s">
        <v>114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6630</v>
      </c>
      <c r="B124" s="23">
        <v>6630</v>
      </c>
      <c r="C124" s="3" t="s">
        <v>115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6700</v>
      </c>
      <c r="B125" s="23">
        <v>6700</v>
      </c>
      <c r="C125" s="3" t="s">
        <v>116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6710</v>
      </c>
      <c r="B126" s="23">
        <v>6710</v>
      </c>
      <c r="C126" s="3" t="s">
        <v>117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6790</v>
      </c>
      <c r="B127" s="23">
        <v>6790</v>
      </c>
      <c r="C127" s="3" t="s">
        <v>118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6800</v>
      </c>
      <c r="B128" s="23">
        <v>6800</v>
      </c>
      <c r="C128" s="3" t="s">
        <v>119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6815</v>
      </c>
      <c r="B129" s="23">
        <v>6815</v>
      </c>
      <c r="C129" s="3" t="s">
        <v>120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6820</v>
      </c>
      <c r="B130" s="23">
        <v>6820</v>
      </c>
      <c r="C130" s="3" t="s">
        <v>121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6860</v>
      </c>
      <c r="B131" s="23">
        <v>6860</v>
      </c>
      <c r="C131" s="3" t="s">
        <v>122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6900</v>
      </c>
      <c r="B132" s="23">
        <v>6900</v>
      </c>
      <c r="C132" s="3" t="s">
        <v>123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6920</v>
      </c>
      <c r="B133" s="23">
        <v>6920</v>
      </c>
      <c r="C133" s="3" t="s">
        <v>124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6930</v>
      </c>
      <c r="B134" s="23">
        <v>6930</v>
      </c>
      <c r="C134" s="3" t="s">
        <v>125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6940</v>
      </c>
      <c r="B135" s="23">
        <v>6940</v>
      </c>
      <c r="C135" s="3" t="s">
        <v>126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7140</v>
      </c>
      <c r="B136" s="23">
        <v>7140</v>
      </c>
      <c r="C136" s="3" t="s">
        <v>128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7320</v>
      </c>
      <c r="B137" s="23">
        <v>7320</v>
      </c>
      <c r="C137" s="3" t="s">
        <v>129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7430</v>
      </c>
      <c r="B138" s="23">
        <v>7430</v>
      </c>
      <c r="C138" s="3" t="s">
        <v>131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7500</v>
      </c>
      <c r="B139" s="23">
        <v>7500</v>
      </c>
      <c r="C139" s="3" t="s">
        <v>132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7601</v>
      </c>
      <c r="B140" s="23">
        <v>7601</v>
      </c>
      <c r="C140" s="3" t="s">
        <v>133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7740</v>
      </c>
      <c r="B141" s="23">
        <v>7740</v>
      </c>
      <c r="C141" s="3" t="s">
        <v>134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7770</v>
      </c>
      <c r="B142" s="23">
        <v>7770</v>
      </c>
      <c r="C142" s="3" t="s">
        <v>135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3</v>
      </c>
    </row>
    <row r="143" spans="1:18" ht="12">
      <c r="A143" s="23">
        <v>7780</v>
      </c>
      <c r="B143" s="23">
        <v>7780</v>
      </c>
      <c r="C143" s="3" t="s">
        <v>136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7790</v>
      </c>
      <c r="B144" s="23">
        <v>7790</v>
      </c>
      <c r="C144" s="3" t="s">
        <v>137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7791</v>
      </c>
      <c r="B145" s="23">
        <v>7791</v>
      </c>
      <c r="C145" s="3" t="s">
        <v>153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aca="true" t="shared" si="37" ref="I145:I150">G145-H145</f>
        <v>0</v>
      </c>
      <c r="J145" s="22">
        <v>0</v>
      </c>
      <c r="K145" s="22">
        <v>0</v>
      </c>
      <c r="L145" s="22">
        <f aca="true" t="shared" si="38" ref="L145:L150">J145-K145</f>
        <v>0</v>
      </c>
      <c r="M145" s="22">
        <v>0</v>
      </c>
      <c r="N145" s="22">
        <v>0</v>
      </c>
      <c r="O145" s="22">
        <f aca="true" t="shared" si="39" ref="O145:O150">M145-N145</f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7795</v>
      </c>
      <c r="B146" s="23">
        <v>7795</v>
      </c>
      <c r="C146" s="3" t="s">
        <v>157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7"/>
        <v>0</v>
      </c>
      <c r="J146" s="22">
        <v>0</v>
      </c>
      <c r="K146" s="22">
        <v>0</v>
      </c>
      <c r="L146" s="22">
        <f t="shared" si="38"/>
        <v>0</v>
      </c>
      <c r="M146" s="22">
        <v>0</v>
      </c>
      <c r="N146" s="22">
        <v>0</v>
      </c>
      <c r="O146" s="22">
        <f t="shared" si="39"/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7796</v>
      </c>
      <c r="B147" s="23">
        <v>7796</v>
      </c>
      <c r="C147" s="3" t="s">
        <v>158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t="shared" si="37"/>
        <v>0</v>
      </c>
      <c r="J147" s="22">
        <v>0</v>
      </c>
      <c r="K147" s="22">
        <v>0</v>
      </c>
      <c r="L147" s="22">
        <f t="shared" si="38"/>
        <v>0</v>
      </c>
      <c r="M147" s="22">
        <v>0</v>
      </c>
      <c r="N147" s="22">
        <v>0</v>
      </c>
      <c r="O147" s="22">
        <f t="shared" si="39"/>
        <v>0</v>
      </c>
      <c r="P147" s="22">
        <v>0</v>
      </c>
      <c r="Q147" s="38"/>
      <c r="R147" s="55">
        <v>0</v>
      </c>
    </row>
    <row r="148" spans="1:18" ht="12">
      <c r="A148" s="23">
        <v>7797</v>
      </c>
      <c r="B148" s="23">
        <v>7797</v>
      </c>
      <c r="C148" s="3" t="s">
        <v>159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t="shared" si="37"/>
        <v>0</v>
      </c>
      <c r="J148" s="22">
        <v>0</v>
      </c>
      <c r="K148" s="22">
        <v>0</v>
      </c>
      <c r="L148" s="22">
        <f t="shared" si="38"/>
        <v>0</v>
      </c>
      <c r="M148" s="22">
        <v>0</v>
      </c>
      <c r="N148" s="22">
        <v>0</v>
      </c>
      <c r="O148" s="22">
        <f t="shared" si="39"/>
        <v>0</v>
      </c>
      <c r="P148" s="22">
        <v>0</v>
      </c>
      <c r="Q148" s="38"/>
      <c r="R148" s="55">
        <v>6</v>
      </c>
    </row>
    <row r="149" spans="1:18" ht="12">
      <c r="A149" s="23">
        <v>7798</v>
      </c>
      <c r="B149" s="23">
        <v>7798</v>
      </c>
      <c r="C149" s="3" t="s">
        <v>176</v>
      </c>
      <c r="D149" s="22">
        <v>0</v>
      </c>
      <c r="E149" s="22">
        <v>0</v>
      </c>
      <c r="F149" s="22">
        <f>+E149-D149</f>
        <v>0</v>
      </c>
      <c r="G149" s="22">
        <v>0</v>
      </c>
      <c r="H149" s="22">
        <v>0</v>
      </c>
      <c r="I149" s="22">
        <f t="shared" si="37"/>
        <v>0</v>
      </c>
      <c r="J149" s="22">
        <v>0</v>
      </c>
      <c r="K149" s="22">
        <v>0</v>
      </c>
      <c r="L149" s="22">
        <f t="shared" si="38"/>
        <v>0</v>
      </c>
      <c r="M149" s="22">
        <v>0</v>
      </c>
      <c r="N149" s="22">
        <v>0</v>
      </c>
      <c r="O149" s="22">
        <f t="shared" si="39"/>
        <v>0</v>
      </c>
      <c r="P149" s="22">
        <v>0</v>
      </c>
      <c r="Q149" s="38"/>
      <c r="R149" s="55">
        <v>0</v>
      </c>
    </row>
    <row r="150" spans="1:18" ht="12">
      <c r="A150" s="23">
        <v>7799</v>
      </c>
      <c r="B150" s="23">
        <v>7799</v>
      </c>
      <c r="C150" s="3" t="s">
        <v>188</v>
      </c>
      <c r="D150" s="22">
        <v>349</v>
      </c>
      <c r="E150" s="22">
        <v>0</v>
      </c>
      <c r="F150" s="22">
        <f>+E150-D150</f>
        <v>-349</v>
      </c>
      <c r="G150" s="22">
        <v>349</v>
      </c>
      <c r="H150" s="22">
        <v>0</v>
      </c>
      <c r="I150" s="22">
        <f t="shared" si="37"/>
        <v>349</v>
      </c>
      <c r="J150" s="22">
        <v>349</v>
      </c>
      <c r="K150" s="22">
        <v>0</v>
      </c>
      <c r="L150" s="22">
        <f t="shared" si="38"/>
        <v>349</v>
      </c>
      <c r="M150" s="22">
        <v>349</v>
      </c>
      <c r="N150" s="22">
        <v>0</v>
      </c>
      <c r="O150" s="22">
        <f t="shared" si="39"/>
        <v>349</v>
      </c>
      <c r="P150" s="22">
        <v>0</v>
      </c>
      <c r="Q150" s="38"/>
      <c r="R150" s="55">
        <v>0</v>
      </c>
    </row>
    <row r="151" spans="1:18" ht="12">
      <c r="A151" s="23">
        <v>7830</v>
      </c>
      <c r="B151" s="23">
        <v>7830</v>
      </c>
      <c r="C151" s="3" t="s">
        <v>138</v>
      </c>
      <c r="D151" s="22">
        <v>0</v>
      </c>
      <c r="E151" s="22">
        <v>0</v>
      </c>
      <c r="F151" s="22">
        <f t="shared" si="33"/>
        <v>0</v>
      </c>
      <c r="G151" s="22">
        <v>0</v>
      </c>
      <c r="H151" s="22">
        <v>0</v>
      </c>
      <c r="I151" s="22">
        <f t="shared" si="34"/>
        <v>0</v>
      </c>
      <c r="J151" s="22">
        <v>0</v>
      </c>
      <c r="K151" s="22">
        <v>0</v>
      </c>
      <c r="L151" s="22">
        <f t="shared" si="35"/>
        <v>0</v>
      </c>
      <c r="M151" s="22">
        <v>0</v>
      </c>
      <c r="N151" s="22">
        <v>0</v>
      </c>
      <c r="O151" s="22">
        <f t="shared" si="36"/>
        <v>0</v>
      </c>
      <c r="P151" s="22">
        <v>0</v>
      </c>
      <c r="Q151" s="38" t="e">
        <f>M151-#REF!</f>
        <v>#REF!</v>
      </c>
      <c r="R151" s="55">
        <v>0</v>
      </c>
    </row>
    <row r="152" spans="1:18" ht="12">
      <c r="A152" s="23">
        <v>7990</v>
      </c>
      <c r="B152" s="23">
        <v>7990</v>
      </c>
      <c r="C152" s="3" t="s">
        <v>139</v>
      </c>
      <c r="D152" s="22">
        <v>0</v>
      </c>
      <c r="E152" s="22">
        <v>0</v>
      </c>
      <c r="F152" s="22">
        <f t="shared" si="33"/>
        <v>0</v>
      </c>
      <c r="G152" s="22">
        <v>0</v>
      </c>
      <c r="H152" s="22">
        <v>0</v>
      </c>
      <c r="I152" s="22">
        <f t="shared" si="34"/>
        <v>0</v>
      </c>
      <c r="J152" s="22">
        <v>0</v>
      </c>
      <c r="K152" s="22">
        <v>0</v>
      </c>
      <c r="L152" s="22">
        <f t="shared" si="35"/>
        <v>0</v>
      </c>
      <c r="M152" s="22">
        <v>0</v>
      </c>
      <c r="N152" s="22">
        <v>0</v>
      </c>
      <c r="O152" s="22">
        <f t="shared" si="36"/>
        <v>0</v>
      </c>
      <c r="P152" s="22">
        <v>0</v>
      </c>
      <c r="Q152" s="38" t="e">
        <f>M152-#REF!</f>
        <v>#REF!</v>
      </c>
      <c r="R152" s="55">
        <v>0</v>
      </c>
    </row>
    <row r="153" spans="1:18" ht="12">
      <c r="A153" s="23"/>
      <c r="B153" s="23"/>
      <c r="C153" s="3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38"/>
      <c r="R153" s="55"/>
    </row>
    <row r="154" spans="1:18" ht="12.75">
      <c r="A154" s="19"/>
      <c r="B154" s="19"/>
      <c r="C154" s="14" t="s">
        <v>9</v>
      </c>
      <c r="D154" s="15">
        <f aca="true" t="shared" si="40" ref="D154:P154">SUM(D116:D153)</f>
        <v>349</v>
      </c>
      <c r="E154" s="15">
        <f t="shared" si="40"/>
        <v>0</v>
      </c>
      <c r="F154" s="15">
        <f t="shared" si="40"/>
        <v>-349</v>
      </c>
      <c r="G154" s="15">
        <f t="shared" si="40"/>
        <v>349</v>
      </c>
      <c r="H154" s="15">
        <f t="shared" si="40"/>
        <v>0</v>
      </c>
      <c r="I154" s="15">
        <f t="shared" si="40"/>
        <v>349</v>
      </c>
      <c r="J154" s="15">
        <f t="shared" si="40"/>
        <v>349</v>
      </c>
      <c r="K154" s="15">
        <f t="shared" si="40"/>
        <v>0</v>
      </c>
      <c r="L154" s="15">
        <f t="shared" si="40"/>
        <v>349</v>
      </c>
      <c r="M154" s="15">
        <f t="shared" si="40"/>
        <v>349</v>
      </c>
      <c r="N154" s="15">
        <f t="shared" si="40"/>
        <v>0</v>
      </c>
      <c r="O154" s="15">
        <f t="shared" si="40"/>
        <v>349</v>
      </c>
      <c r="P154" s="15">
        <f t="shared" si="40"/>
        <v>0</v>
      </c>
      <c r="Q154" s="39" t="e">
        <f>M154-#REF!</f>
        <v>#REF!</v>
      </c>
      <c r="R154" s="56">
        <f>SUM(R116:R153)</f>
        <v>9</v>
      </c>
    </row>
    <row r="155" spans="1:18" ht="12.75">
      <c r="A155" s="19"/>
      <c r="B155" s="19"/>
      <c r="C155" s="14"/>
      <c r="D155" s="22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8"/>
      <c r="R155" s="56"/>
    </row>
    <row r="156" spans="1:18" ht="12">
      <c r="A156" s="23">
        <v>6000</v>
      </c>
      <c r="B156" s="23">
        <v>6000</v>
      </c>
      <c r="C156" s="3" t="s">
        <v>140</v>
      </c>
      <c r="D156" s="22">
        <v>0</v>
      </c>
      <c r="E156" s="22">
        <v>0</v>
      </c>
      <c r="F156" s="22">
        <f>+E156-D156</f>
        <v>0</v>
      </c>
      <c r="G156" s="22">
        <v>0</v>
      </c>
      <c r="H156" s="22">
        <v>0</v>
      </c>
      <c r="I156" s="22">
        <f>G156-H156</f>
        <v>0</v>
      </c>
      <c r="J156" s="22">
        <v>0</v>
      </c>
      <c r="K156" s="22">
        <v>0</v>
      </c>
      <c r="L156" s="22">
        <f>J156-K156</f>
        <v>0</v>
      </c>
      <c r="M156" s="22">
        <v>0</v>
      </c>
      <c r="N156" s="22">
        <v>0</v>
      </c>
      <c r="O156" s="22">
        <f>M156-N156</f>
        <v>0</v>
      </c>
      <c r="P156" s="22">
        <v>0</v>
      </c>
      <c r="Q156" s="38" t="e">
        <f>M156-#REF!</f>
        <v>#REF!</v>
      </c>
      <c r="R156" s="55">
        <v>0</v>
      </c>
    </row>
    <row r="157" spans="1:18" ht="12">
      <c r="A157" s="23">
        <v>6010</v>
      </c>
      <c r="B157" s="23">
        <v>6010</v>
      </c>
      <c r="C157" s="3" t="s">
        <v>141</v>
      </c>
      <c r="D157" s="22">
        <v>0</v>
      </c>
      <c r="E157" s="22">
        <v>0</v>
      </c>
      <c r="F157" s="22">
        <f>+E157-D157</f>
        <v>0</v>
      </c>
      <c r="G157" s="22">
        <v>0</v>
      </c>
      <c r="H157" s="22">
        <v>0</v>
      </c>
      <c r="I157" s="22">
        <f>G157-H157</f>
        <v>0</v>
      </c>
      <c r="J157" s="22">
        <v>0</v>
      </c>
      <c r="K157" s="22">
        <v>0</v>
      </c>
      <c r="L157" s="22">
        <f>J157-K157</f>
        <v>0</v>
      </c>
      <c r="M157" s="22">
        <v>0</v>
      </c>
      <c r="N157" s="22">
        <v>0</v>
      </c>
      <c r="O157" s="22">
        <f>M157-N157</f>
        <v>0</v>
      </c>
      <c r="P157" s="22">
        <v>0</v>
      </c>
      <c r="Q157" s="38" t="e">
        <f>M157-#REF!</f>
        <v>#REF!</v>
      </c>
      <c r="R157" s="55">
        <v>0</v>
      </c>
    </row>
    <row r="158" spans="1:18" ht="12.75">
      <c r="A158" s="19"/>
      <c r="B158" s="19"/>
      <c r="C158" s="14" t="s">
        <v>16</v>
      </c>
      <c r="D158" s="15">
        <f>SUM(D156:D157)</f>
        <v>0</v>
      </c>
      <c r="E158" s="15">
        <f aca="true" t="shared" si="41" ref="E158:P158">SUM(E156:E157)</f>
        <v>0</v>
      </c>
      <c r="F158" s="15">
        <f t="shared" si="41"/>
        <v>0</v>
      </c>
      <c r="G158" s="15">
        <f t="shared" si="41"/>
        <v>0</v>
      </c>
      <c r="H158" s="15">
        <f t="shared" si="41"/>
        <v>0</v>
      </c>
      <c r="I158" s="15">
        <f t="shared" si="41"/>
        <v>0</v>
      </c>
      <c r="J158" s="15">
        <f t="shared" si="41"/>
        <v>0</v>
      </c>
      <c r="K158" s="15">
        <f t="shared" si="41"/>
        <v>0</v>
      </c>
      <c r="L158" s="15">
        <f t="shared" si="41"/>
        <v>0</v>
      </c>
      <c r="M158" s="15">
        <f t="shared" si="41"/>
        <v>0</v>
      </c>
      <c r="N158" s="15">
        <f t="shared" si="41"/>
        <v>0</v>
      </c>
      <c r="O158" s="15">
        <f t="shared" si="41"/>
        <v>0</v>
      </c>
      <c r="P158" s="15">
        <f t="shared" si="41"/>
        <v>0</v>
      </c>
      <c r="Q158" s="38" t="e">
        <f>M158-#REF!</f>
        <v>#REF!</v>
      </c>
      <c r="R158" s="56">
        <f>SUM(R156:R157)</f>
        <v>0</v>
      </c>
    </row>
    <row r="159" spans="1:18" ht="12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  <c r="R159" s="55"/>
    </row>
    <row r="160" spans="1:18" ht="13.5" customHeight="1">
      <c r="A160" s="19"/>
      <c r="B160" s="19"/>
      <c r="C160" s="14" t="s">
        <v>5</v>
      </c>
      <c r="D160" s="15">
        <f>D66-D89-D114-D154-D158</f>
        <v>7977</v>
      </c>
      <c r="E160" s="15">
        <f>E66-E89-E114-E154-E158</f>
        <v>3000</v>
      </c>
      <c r="F160" s="15">
        <f>F66+F89+F114+F154+F158</f>
        <v>4977</v>
      </c>
      <c r="G160" s="15">
        <f aca="true" t="shared" si="42" ref="G160:P160">G66-G89-G114-G154-G158</f>
        <v>-8701.8</v>
      </c>
      <c r="H160" s="15">
        <f t="shared" si="42"/>
        <v>-21000</v>
      </c>
      <c r="I160" s="15">
        <f t="shared" si="42"/>
        <v>12298.2</v>
      </c>
      <c r="J160" s="15">
        <f t="shared" si="42"/>
        <v>31803.199999999997</v>
      </c>
      <c r="K160" s="15">
        <f t="shared" si="42"/>
        <v>252</v>
      </c>
      <c r="L160" s="15">
        <f t="shared" si="42"/>
        <v>31551.199999999997</v>
      </c>
      <c r="M160" s="15">
        <f t="shared" si="42"/>
        <v>36062.2</v>
      </c>
      <c r="N160" s="15">
        <f t="shared" si="42"/>
        <v>2752</v>
      </c>
      <c r="O160" s="15">
        <f t="shared" si="42"/>
        <v>33310.2</v>
      </c>
      <c r="P160" s="15">
        <f t="shared" si="42"/>
        <v>2752</v>
      </c>
      <c r="Q160" s="39" t="e">
        <f>M160-#REF!</f>
        <v>#REF!</v>
      </c>
      <c r="R160" s="56">
        <f>R66-R89-R114-R154-R158</f>
        <v>-13833.300000000003</v>
      </c>
    </row>
    <row r="161" spans="1:18" ht="13.5" customHeight="1">
      <c r="A161" s="23"/>
      <c r="B161" s="23"/>
      <c r="C161" s="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8"/>
      <c r="R161" s="55"/>
    </row>
    <row r="162" spans="1:18" ht="13.5" customHeight="1">
      <c r="A162" s="23">
        <v>8050</v>
      </c>
      <c r="B162" s="23">
        <v>8050</v>
      </c>
      <c r="C162" s="3" t="s">
        <v>11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0</v>
      </c>
      <c r="K162" s="22">
        <v>0</v>
      </c>
      <c r="L162" s="22">
        <f>J162-K162</f>
        <v>0</v>
      </c>
      <c r="M162" s="22">
        <v>0</v>
      </c>
      <c r="N162" s="22">
        <v>0</v>
      </c>
      <c r="O162" s="22">
        <f>M162-N162</f>
        <v>0</v>
      </c>
      <c r="P162" s="22">
        <v>0</v>
      </c>
      <c r="Q162" s="38" t="e">
        <f>M162-#REF!</f>
        <v>#REF!</v>
      </c>
      <c r="R162" s="55">
        <v>0</v>
      </c>
    </row>
    <row r="163" spans="1:18" ht="13.5" customHeight="1">
      <c r="A163" s="23">
        <v>8070</v>
      </c>
      <c r="B163" s="23">
        <v>8070</v>
      </c>
      <c r="C163" s="3" t="s">
        <v>35</v>
      </c>
      <c r="D163" s="22">
        <v>0</v>
      </c>
      <c r="E163" s="22">
        <v>0</v>
      </c>
      <c r="F163" s="22">
        <f>+E163-D163</f>
        <v>0</v>
      </c>
      <c r="G163" s="22">
        <v>0</v>
      </c>
      <c r="H163" s="22">
        <v>0</v>
      </c>
      <c r="I163" s="22">
        <f>G163-H163</f>
        <v>0</v>
      </c>
      <c r="J163" s="22">
        <v>0</v>
      </c>
      <c r="K163" s="22">
        <v>0</v>
      </c>
      <c r="L163" s="22">
        <f>J163-K163</f>
        <v>0</v>
      </c>
      <c r="M163" s="22">
        <v>0</v>
      </c>
      <c r="N163" s="22">
        <v>0</v>
      </c>
      <c r="O163" s="22">
        <f>M163-N163</f>
        <v>0</v>
      </c>
      <c r="P163" s="22">
        <v>0</v>
      </c>
      <c r="Q163" s="38" t="e">
        <f>M163-#REF!</f>
        <v>#REF!</v>
      </c>
      <c r="R163" s="55">
        <v>0</v>
      </c>
    </row>
    <row r="164" spans="1:18" ht="13.5" customHeight="1">
      <c r="A164" s="23">
        <v>8150</v>
      </c>
      <c r="B164" s="23">
        <v>8150</v>
      </c>
      <c r="C164" s="3" t="s">
        <v>142</v>
      </c>
      <c r="D164" s="22">
        <v>0</v>
      </c>
      <c r="E164" s="22">
        <v>0</v>
      </c>
      <c r="F164" s="22">
        <f>+E164-D164</f>
        <v>0</v>
      </c>
      <c r="G164" s="22">
        <v>0</v>
      </c>
      <c r="H164" s="22">
        <v>0</v>
      </c>
      <c r="I164" s="22">
        <f>G164-H164</f>
        <v>0</v>
      </c>
      <c r="J164" s="22">
        <v>0</v>
      </c>
      <c r="K164" s="22">
        <v>0</v>
      </c>
      <c r="L164" s="22">
        <f>J164-K164</f>
        <v>0</v>
      </c>
      <c r="M164" s="22">
        <v>0</v>
      </c>
      <c r="N164" s="22">
        <v>0</v>
      </c>
      <c r="O164" s="22">
        <f>M164-N164</f>
        <v>0</v>
      </c>
      <c r="P164" s="22">
        <v>0</v>
      </c>
      <c r="Q164" s="38" t="e">
        <f>M164-#REF!</f>
        <v>#REF!</v>
      </c>
      <c r="R164" s="55">
        <v>0</v>
      </c>
    </row>
    <row r="165" spans="1:18" ht="13.5" customHeight="1">
      <c r="A165" s="19"/>
      <c r="B165" s="19"/>
      <c r="C165" s="14" t="s">
        <v>24</v>
      </c>
      <c r="D165" s="15">
        <f>SUM(D162:D164)</f>
        <v>0</v>
      </c>
      <c r="E165" s="15">
        <f aca="true" t="shared" si="43" ref="E165:P165">SUM(E162:E164)</f>
        <v>0</v>
      </c>
      <c r="F165" s="15">
        <f t="shared" si="43"/>
        <v>0</v>
      </c>
      <c r="G165" s="15">
        <f t="shared" si="43"/>
        <v>0</v>
      </c>
      <c r="H165" s="15">
        <f t="shared" si="43"/>
        <v>0</v>
      </c>
      <c r="I165" s="15">
        <f t="shared" si="43"/>
        <v>0</v>
      </c>
      <c r="J165" s="15">
        <f t="shared" si="43"/>
        <v>0</v>
      </c>
      <c r="K165" s="15">
        <f t="shared" si="43"/>
        <v>0</v>
      </c>
      <c r="L165" s="15">
        <f t="shared" si="43"/>
        <v>0</v>
      </c>
      <c r="M165" s="15">
        <f t="shared" si="43"/>
        <v>0</v>
      </c>
      <c r="N165" s="15">
        <f t="shared" si="43"/>
        <v>0</v>
      </c>
      <c r="O165" s="15">
        <f t="shared" si="43"/>
        <v>0</v>
      </c>
      <c r="P165" s="15">
        <f t="shared" si="43"/>
        <v>0</v>
      </c>
      <c r="Q165" s="38" t="e">
        <f>M165-#REF!</f>
        <v>#REF!</v>
      </c>
      <c r="R165" s="56">
        <f>SUM(R162:R164)</f>
        <v>0</v>
      </c>
    </row>
    <row r="166" spans="1:18" ht="12">
      <c r="A166" s="23"/>
      <c r="B166" s="23"/>
      <c r="C166" s="3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38"/>
      <c r="R166" s="55"/>
    </row>
    <row r="167" spans="1:18" ht="12.75">
      <c r="A167" s="19"/>
      <c r="B167" s="19"/>
      <c r="C167" s="16" t="s">
        <v>14</v>
      </c>
      <c r="D167" s="17">
        <f>D160-D165</f>
        <v>7977</v>
      </c>
      <c r="E167" s="17">
        <f aca="true" t="shared" si="44" ref="E167:P167">E160-E165</f>
        <v>3000</v>
      </c>
      <c r="F167" s="17">
        <f>F160+F165</f>
        <v>4977</v>
      </c>
      <c r="G167" s="17">
        <f t="shared" si="44"/>
        <v>-8701.8</v>
      </c>
      <c r="H167" s="17">
        <f t="shared" si="44"/>
        <v>-21000</v>
      </c>
      <c r="I167" s="17">
        <f t="shared" si="44"/>
        <v>12298.2</v>
      </c>
      <c r="J167" s="17">
        <f t="shared" si="44"/>
        <v>31803.199999999997</v>
      </c>
      <c r="K167" s="17">
        <f t="shared" si="44"/>
        <v>252</v>
      </c>
      <c r="L167" s="17">
        <f t="shared" si="44"/>
        <v>31551.199999999997</v>
      </c>
      <c r="M167" s="17">
        <f t="shared" si="44"/>
        <v>36062.2</v>
      </c>
      <c r="N167" s="17">
        <f t="shared" si="44"/>
        <v>2752</v>
      </c>
      <c r="O167" s="17">
        <f t="shared" si="44"/>
        <v>33310.2</v>
      </c>
      <c r="P167" s="17">
        <f t="shared" si="44"/>
        <v>2752</v>
      </c>
      <c r="Q167" s="40" t="e">
        <f>M167-#REF!</f>
        <v>#REF!</v>
      </c>
      <c r="R167" s="58">
        <f>R160-R165</f>
        <v>-13833.300000000003</v>
      </c>
    </row>
    <row r="168" spans="5:18" ht="15.75" customHeight="1"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71"/>
  <sheetViews>
    <sheetView zoomScalePageLayoutView="0" workbookViewId="0" topLeftCell="A1">
      <selection activeCell="T20" sqref="T2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261</v>
      </c>
      <c r="C1" s="1" t="s">
        <v>18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+D31-D170</f>
        <v>0</v>
      </c>
      <c r="E3" s="51">
        <f t="shared" si="0"/>
        <v>0</v>
      </c>
      <c r="F3" s="51">
        <f t="shared" si="0"/>
        <v>-3.319655661471188E-11</v>
      </c>
      <c r="G3" s="51">
        <f t="shared" si="0"/>
        <v>0</v>
      </c>
      <c r="H3" s="51">
        <f t="shared" si="0"/>
        <v>0</v>
      </c>
      <c r="I3" s="51">
        <f t="shared" si="0"/>
        <v>4.092726157978177E-12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-1.3096723705530167E-10</v>
      </c>
      <c r="N3" s="51">
        <f t="shared" si="0"/>
        <v>0</v>
      </c>
      <c r="O3" s="51">
        <f t="shared" si="0"/>
        <v>-1.3096723705530167E-10</v>
      </c>
      <c r="P3" s="51">
        <f t="shared" si="0"/>
        <v>0</v>
      </c>
      <c r="R3" s="51">
        <f>+R31-R170</f>
        <v>-1.7462298274040222E-10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'HS'!D6</f>
        <v>202303</v>
      </c>
      <c r="E6" s="43">
        <f>'HS'!E6</f>
        <v>202303</v>
      </c>
      <c r="F6" s="43">
        <f>'HS'!F6</f>
        <v>0</v>
      </c>
      <c r="G6" s="43">
        <f>'HS'!G6</f>
        <v>202306</v>
      </c>
      <c r="H6" s="43">
        <f>'HS'!H6</f>
        <v>202306</v>
      </c>
      <c r="I6" s="43">
        <f>'HS'!I6</f>
        <v>0</v>
      </c>
      <c r="J6" s="43">
        <f>'HS'!J6</f>
        <v>202309</v>
      </c>
      <c r="K6" s="43">
        <f>'HS'!K6</f>
        <v>202309</v>
      </c>
      <c r="L6" s="43">
        <f>'HS'!L6</f>
        <v>0</v>
      </c>
      <c r="M6" s="43">
        <f>'HS'!M6</f>
        <v>202312</v>
      </c>
      <c r="N6" s="43">
        <f>'HS'!N6</f>
        <v>202312</v>
      </c>
      <c r="O6" s="43">
        <f>'HS'!O6</f>
        <v>0</v>
      </c>
      <c r="P6" s="43">
        <f>'HS'!P6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f>+'HS'!R8</f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177690</v>
      </c>
      <c r="E9" s="21">
        <v>225600</v>
      </c>
      <c r="F9" s="21">
        <f aca="true" t="shared" si="1" ref="F9:F15">D9-E9</f>
        <v>-47910</v>
      </c>
      <c r="G9" s="21">
        <v>189790</v>
      </c>
      <c r="H9" s="21">
        <v>271600</v>
      </c>
      <c r="I9" s="21">
        <f aca="true" t="shared" si="2" ref="I9:I15">G9-H9</f>
        <v>-81810</v>
      </c>
      <c r="J9" s="21">
        <v>213581</v>
      </c>
      <c r="K9" s="21">
        <v>281600</v>
      </c>
      <c r="L9" s="21">
        <f aca="true" t="shared" si="3" ref="L9:L15">J9-K9</f>
        <v>-68019</v>
      </c>
      <c r="M9" s="21">
        <v>322074.31</v>
      </c>
      <c r="N9" s="21">
        <v>432600</v>
      </c>
      <c r="O9" s="21">
        <f aca="true" t="shared" si="4" ref="O9:O15">M9-N9</f>
        <v>-110525.69</v>
      </c>
      <c r="P9" s="21">
        <v>432600</v>
      </c>
      <c r="Q9" s="37" t="e">
        <f>M9-#REF!</f>
        <v>#REF!</v>
      </c>
      <c r="R9" s="54">
        <v>469255.01</v>
      </c>
    </row>
    <row r="10" spans="1:18" ht="12">
      <c r="A10" s="2">
        <v>322</v>
      </c>
      <c r="B10" s="2">
        <v>322</v>
      </c>
      <c r="C10" s="3" t="s">
        <v>38</v>
      </c>
      <c r="D10" s="22">
        <v>37500</v>
      </c>
      <c r="E10" s="22">
        <v>37500</v>
      </c>
      <c r="F10" s="22">
        <f t="shared" si="1"/>
        <v>0</v>
      </c>
      <c r="G10" s="22">
        <v>37500</v>
      </c>
      <c r="H10" s="22">
        <v>37500</v>
      </c>
      <c r="I10" s="22">
        <f t="shared" si="2"/>
        <v>0</v>
      </c>
      <c r="J10" s="22">
        <v>52500</v>
      </c>
      <c r="K10" s="22">
        <v>52500</v>
      </c>
      <c r="L10" s="22">
        <f t="shared" si="3"/>
        <v>0</v>
      </c>
      <c r="M10" s="22">
        <v>90000</v>
      </c>
      <c r="N10" s="22">
        <v>90000</v>
      </c>
      <c r="O10" s="22">
        <f t="shared" si="4"/>
        <v>0</v>
      </c>
      <c r="P10" s="22">
        <v>90000</v>
      </c>
      <c r="Q10" s="38" t="e">
        <f>M10-#REF!</f>
        <v>#REF!</v>
      </c>
      <c r="R10" s="55">
        <v>91352</v>
      </c>
    </row>
    <row r="11" spans="1:18" ht="12">
      <c r="A11" s="2">
        <v>323</v>
      </c>
      <c r="B11" s="2">
        <v>323</v>
      </c>
      <c r="C11" s="3" t="s">
        <v>39</v>
      </c>
      <c r="D11" s="22">
        <v>102721.1</v>
      </c>
      <c r="E11" s="22">
        <v>97000</v>
      </c>
      <c r="F11" s="22">
        <f t="shared" si="1"/>
        <v>5721.100000000006</v>
      </c>
      <c r="G11" s="22">
        <v>122721.1</v>
      </c>
      <c r="H11" s="22">
        <v>97000</v>
      </c>
      <c r="I11" s="22">
        <f t="shared" si="2"/>
        <v>25721.100000000006</v>
      </c>
      <c r="J11" s="22">
        <v>122721.1</v>
      </c>
      <c r="K11" s="22">
        <v>97000</v>
      </c>
      <c r="L11" s="22">
        <f t="shared" si="3"/>
        <v>25721.100000000006</v>
      </c>
      <c r="M11" s="22">
        <v>147410.12</v>
      </c>
      <c r="N11" s="22">
        <v>322000</v>
      </c>
      <c r="O11" s="22">
        <f t="shared" si="4"/>
        <v>-174589.88</v>
      </c>
      <c r="P11" s="22">
        <v>322000</v>
      </c>
      <c r="Q11" s="38" t="e">
        <f>M11-#REF!</f>
        <v>#REF!</v>
      </c>
      <c r="R11" s="55">
        <v>316462.7</v>
      </c>
    </row>
    <row r="12" spans="1:18" ht="12">
      <c r="A12" s="2">
        <v>324</v>
      </c>
      <c r="B12" s="2">
        <v>324</v>
      </c>
      <c r="C12" s="3" t="s">
        <v>40</v>
      </c>
      <c r="D12" s="22">
        <v>153</v>
      </c>
      <c r="E12" s="22">
        <v>0</v>
      </c>
      <c r="F12" s="22">
        <f t="shared" si="1"/>
        <v>153</v>
      </c>
      <c r="G12" s="22">
        <v>503</v>
      </c>
      <c r="H12" s="22">
        <v>0</v>
      </c>
      <c r="I12" s="22">
        <f t="shared" si="2"/>
        <v>503</v>
      </c>
      <c r="J12" s="22">
        <v>503</v>
      </c>
      <c r="K12" s="22">
        <v>0</v>
      </c>
      <c r="L12" s="22">
        <f t="shared" si="3"/>
        <v>503</v>
      </c>
      <c r="M12" s="22">
        <v>503</v>
      </c>
      <c r="N12" s="22">
        <v>0</v>
      </c>
      <c r="O12" s="22">
        <f t="shared" si="4"/>
        <v>503</v>
      </c>
      <c r="P12" s="22">
        <v>0</v>
      </c>
      <c r="Q12" s="38" t="e">
        <f>M12-#REF!</f>
        <v>#REF!</v>
      </c>
      <c r="R12" s="55">
        <v>3159</v>
      </c>
    </row>
    <row r="13" spans="1:18" ht="12">
      <c r="A13" s="2">
        <v>325</v>
      </c>
      <c r="B13" s="2">
        <v>325</v>
      </c>
      <c r="C13" s="3" t="s">
        <v>41</v>
      </c>
      <c r="D13" s="22">
        <v>114.1</v>
      </c>
      <c r="E13" s="22">
        <v>0</v>
      </c>
      <c r="F13" s="22">
        <f t="shared" si="1"/>
        <v>114.1</v>
      </c>
      <c r="G13" s="22">
        <v>3910.1</v>
      </c>
      <c r="H13" s="22">
        <v>0</v>
      </c>
      <c r="I13" s="22">
        <f t="shared" si="2"/>
        <v>3910.1</v>
      </c>
      <c r="J13" s="22">
        <v>107162.1</v>
      </c>
      <c r="K13" s="22">
        <v>105000</v>
      </c>
      <c r="L13" s="22">
        <f t="shared" si="3"/>
        <v>2162.100000000006</v>
      </c>
      <c r="M13" s="22">
        <v>172265.1</v>
      </c>
      <c r="N13" s="22">
        <v>160000</v>
      </c>
      <c r="O13" s="22">
        <f t="shared" si="4"/>
        <v>12265.100000000006</v>
      </c>
      <c r="P13" s="22">
        <v>160000</v>
      </c>
      <c r="Q13" s="38" t="e">
        <f>M13-#REF!</f>
        <v>#REF!</v>
      </c>
      <c r="R13" s="55">
        <v>208620.52</v>
      </c>
    </row>
    <row r="14" spans="1:18" ht="12">
      <c r="A14" s="2">
        <v>326</v>
      </c>
      <c r="B14" s="2">
        <v>326</v>
      </c>
      <c r="C14" s="3" t="s">
        <v>1</v>
      </c>
      <c r="D14" s="22">
        <v>12120</v>
      </c>
      <c r="E14" s="22">
        <v>0</v>
      </c>
      <c r="F14" s="22">
        <f t="shared" si="1"/>
        <v>12120</v>
      </c>
      <c r="G14" s="22">
        <v>12120</v>
      </c>
      <c r="H14" s="22">
        <v>0</v>
      </c>
      <c r="I14" s="22">
        <f t="shared" si="2"/>
        <v>12120</v>
      </c>
      <c r="J14" s="22">
        <v>12120</v>
      </c>
      <c r="K14" s="22">
        <v>0</v>
      </c>
      <c r="L14" s="22">
        <f t="shared" si="3"/>
        <v>12120</v>
      </c>
      <c r="M14" s="22">
        <v>12120</v>
      </c>
      <c r="N14" s="22">
        <v>22500</v>
      </c>
      <c r="O14" s="22">
        <f t="shared" si="4"/>
        <v>-10380</v>
      </c>
      <c r="P14" s="22">
        <v>22500</v>
      </c>
      <c r="Q14" s="38" t="e">
        <f>M14-#REF!</f>
        <v>#REF!</v>
      </c>
      <c r="R14" s="55">
        <v>22610</v>
      </c>
    </row>
    <row r="15" spans="1:18" ht="12.75">
      <c r="A15" s="12"/>
      <c r="B15" s="13"/>
      <c r="C15" s="14" t="s">
        <v>156</v>
      </c>
      <c r="D15" s="15">
        <f>SUM(D9:D14)</f>
        <v>330298.19999999995</v>
      </c>
      <c r="E15" s="15">
        <f>SUM(E9:E14)</f>
        <v>360100</v>
      </c>
      <c r="F15" s="15">
        <f t="shared" si="1"/>
        <v>-29801.800000000047</v>
      </c>
      <c r="G15" s="15">
        <f>SUM(G9:G14)</f>
        <v>366544.19999999995</v>
      </c>
      <c r="H15" s="15">
        <f>SUM(H9:H14)</f>
        <v>406100</v>
      </c>
      <c r="I15" s="15">
        <f t="shared" si="2"/>
        <v>-39555.80000000005</v>
      </c>
      <c r="J15" s="15">
        <f>SUM(J9:J14)</f>
        <v>508587.19999999995</v>
      </c>
      <c r="K15" s="15">
        <f>SUM(K9:K14)</f>
        <v>536100</v>
      </c>
      <c r="L15" s="15">
        <f t="shared" si="3"/>
        <v>-27512.800000000047</v>
      </c>
      <c r="M15" s="15">
        <f>SUM(M9:M14)</f>
        <v>744372.5299999999</v>
      </c>
      <c r="N15" s="15">
        <f>SUM(N9:N14)</f>
        <v>1027100</v>
      </c>
      <c r="O15" s="15">
        <f t="shared" si="4"/>
        <v>-282727.4700000001</v>
      </c>
      <c r="P15" s="15">
        <f>SUM(P9:P14)</f>
        <v>1027100</v>
      </c>
      <c r="Q15" s="39" t="e">
        <f>M15-#REF!</f>
        <v>#REF!</v>
      </c>
      <c r="R15" s="56">
        <f>SUM(R9:R14)</f>
        <v>1111459.23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93034.6</v>
      </c>
      <c r="E17" s="22">
        <v>70000</v>
      </c>
      <c r="F17" s="22">
        <f>+E17-D17</f>
        <v>-23034.600000000006</v>
      </c>
      <c r="G17" s="22">
        <v>115889.6</v>
      </c>
      <c r="H17" s="22">
        <v>86000</v>
      </c>
      <c r="I17" s="22">
        <f aca="true" t="shared" si="5" ref="I17:I24">G17-H17</f>
        <v>29889.600000000006</v>
      </c>
      <c r="J17" s="22">
        <v>118021.35</v>
      </c>
      <c r="K17" s="22">
        <v>104000</v>
      </c>
      <c r="L17" s="22">
        <f aca="true" t="shared" si="6" ref="L17:L24">J17-K17</f>
        <v>14021.350000000006</v>
      </c>
      <c r="M17" s="22">
        <v>179445.35</v>
      </c>
      <c r="N17" s="22">
        <v>340000</v>
      </c>
      <c r="O17" s="22">
        <f aca="true" t="shared" si="7" ref="O17:O24">M17-N17</f>
        <v>-160554.65</v>
      </c>
      <c r="P17" s="22">
        <v>340000</v>
      </c>
      <c r="Q17" s="38" t="e">
        <f>M17-#REF!</f>
        <v>#REF!</v>
      </c>
      <c r="R17" s="55">
        <v>179737.2</v>
      </c>
    </row>
    <row r="18" spans="1:18" ht="12">
      <c r="A18" s="2">
        <v>410</v>
      </c>
      <c r="B18" s="2">
        <v>410</v>
      </c>
      <c r="C18" s="3" t="s">
        <v>43</v>
      </c>
      <c r="D18" s="22">
        <v>98259.58</v>
      </c>
      <c r="E18" s="22">
        <v>122000</v>
      </c>
      <c r="F18" s="22">
        <f>+E18-D18</f>
        <v>23740.42</v>
      </c>
      <c r="G18" s="22">
        <v>119984.45</v>
      </c>
      <c r="H18" s="22">
        <v>122000</v>
      </c>
      <c r="I18" s="22">
        <f t="shared" si="5"/>
        <v>-2015.550000000003</v>
      </c>
      <c r="J18" s="22">
        <v>126544.45</v>
      </c>
      <c r="K18" s="22">
        <v>122000</v>
      </c>
      <c r="L18" s="22">
        <f t="shared" si="6"/>
        <v>4544.449999999997</v>
      </c>
      <c r="M18" s="22">
        <v>126544.45</v>
      </c>
      <c r="N18" s="22">
        <v>122000</v>
      </c>
      <c r="O18" s="22">
        <f t="shared" si="7"/>
        <v>4544.449999999997</v>
      </c>
      <c r="P18" s="22">
        <v>122000</v>
      </c>
      <c r="Q18" s="38" t="e">
        <f>M18-#REF!</f>
        <v>#REF!</v>
      </c>
      <c r="R18" s="55">
        <v>313006.23</v>
      </c>
    </row>
    <row r="19" spans="1:18" ht="12">
      <c r="A19" s="2">
        <v>420</v>
      </c>
      <c r="B19" s="2">
        <v>420</v>
      </c>
      <c r="C19" s="3" t="s">
        <v>44</v>
      </c>
      <c r="D19" s="22">
        <v>-7805</v>
      </c>
      <c r="E19" s="22">
        <v>0</v>
      </c>
      <c r="F19" s="22">
        <f>+E19-D19</f>
        <v>7805</v>
      </c>
      <c r="G19" s="22">
        <v>-7805</v>
      </c>
      <c r="H19" s="22">
        <v>0</v>
      </c>
      <c r="I19" s="22">
        <f t="shared" si="5"/>
        <v>-7805</v>
      </c>
      <c r="J19" s="22">
        <v>2925</v>
      </c>
      <c r="K19" s="22">
        <v>0</v>
      </c>
      <c r="L19" s="22">
        <f t="shared" si="6"/>
        <v>2925</v>
      </c>
      <c r="M19" s="22">
        <v>2925</v>
      </c>
      <c r="N19" s="22">
        <v>0</v>
      </c>
      <c r="O19" s="22">
        <f t="shared" si="7"/>
        <v>2925</v>
      </c>
      <c r="P19" s="22">
        <v>0</v>
      </c>
      <c r="Q19" s="38" t="e">
        <f>M19-#REF!</f>
        <v>#REF!</v>
      </c>
      <c r="R19" s="55">
        <v>7148</v>
      </c>
    </row>
    <row r="20" spans="1:18" ht="12">
      <c r="A20" s="2">
        <v>500</v>
      </c>
      <c r="B20" s="2">
        <v>500</v>
      </c>
      <c r="C20" s="3" t="s">
        <v>45</v>
      </c>
      <c r="D20" s="22">
        <v>176518</v>
      </c>
      <c r="E20" s="22">
        <v>200400</v>
      </c>
      <c r="F20" s="22">
        <f>+E20-D20</f>
        <v>23882</v>
      </c>
      <c r="G20" s="22">
        <v>286728</v>
      </c>
      <c r="H20" s="22">
        <v>349200</v>
      </c>
      <c r="I20" s="22">
        <f t="shared" si="5"/>
        <v>-62472</v>
      </c>
      <c r="J20" s="22">
        <v>317522</v>
      </c>
      <c r="K20" s="22">
        <v>408400</v>
      </c>
      <c r="L20" s="22">
        <f t="shared" si="6"/>
        <v>-90878</v>
      </c>
      <c r="M20" s="22">
        <v>459045</v>
      </c>
      <c r="N20" s="22">
        <v>529960</v>
      </c>
      <c r="O20" s="22">
        <f t="shared" si="7"/>
        <v>-70915</v>
      </c>
      <c r="P20" s="22">
        <v>529960</v>
      </c>
      <c r="Q20" s="38" t="e">
        <f>M20-#REF!</f>
        <v>#REF!</v>
      </c>
      <c r="R20" s="55">
        <v>489289.9</v>
      </c>
    </row>
    <row r="21" spans="1:18" ht="12">
      <c r="A21" s="2">
        <v>610</v>
      </c>
      <c r="B21" s="2">
        <v>610</v>
      </c>
      <c r="C21" s="3" t="s">
        <v>4</v>
      </c>
      <c r="D21" s="22">
        <v>5455.52</v>
      </c>
      <c r="E21" s="22">
        <v>4600</v>
      </c>
      <c r="F21" s="22">
        <f>+E21-D21</f>
        <v>-855.5200000000004</v>
      </c>
      <c r="G21" s="22">
        <v>6298.73</v>
      </c>
      <c r="H21" s="22">
        <v>5400</v>
      </c>
      <c r="I21" s="22">
        <f t="shared" si="5"/>
        <v>898.7299999999996</v>
      </c>
      <c r="J21" s="22">
        <v>6327.48</v>
      </c>
      <c r="K21" s="22">
        <v>8200</v>
      </c>
      <c r="L21" s="22">
        <f t="shared" si="6"/>
        <v>-1872.5200000000004</v>
      </c>
      <c r="M21" s="22">
        <v>13975.58</v>
      </c>
      <c r="N21" s="22">
        <v>34600</v>
      </c>
      <c r="O21" s="22">
        <f t="shared" si="7"/>
        <v>-20624.42</v>
      </c>
      <c r="P21" s="22">
        <v>34600</v>
      </c>
      <c r="Q21" s="38" t="e">
        <f>M21-#REF!</f>
        <v>#REF!</v>
      </c>
      <c r="R21" s="55">
        <v>28497.31</v>
      </c>
    </row>
    <row r="22" spans="1:18" ht="12.75">
      <c r="A22" s="12"/>
      <c r="B22" s="13"/>
      <c r="C22" s="14" t="s">
        <v>155</v>
      </c>
      <c r="D22" s="15">
        <f>SUM(D17:D21)</f>
        <v>365462.7</v>
      </c>
      <c r="E22" s="15">
        <f aca="true" t="shared" si="8" ref="E22:P22">SUM(E17:E21)</f>
        <v>397000</v>
      </c>
      <c r="F22" s="15">
        <f t="shared" si="8"/>
        <v>31537.299999999992</v>
      </c>
      <c r="G22" s="15">
        <f t="shared" si="8"/>
        <v>521095.77999999997</v>
      </c>
      <c r="H22" s="15">
        <f t="shared" si="8"/>
        <v>562600</v>
      </c>
      <c r="I22" s="15">
        <f t="shared" si="8"/>
        <v>-41504.22</v>
      </c>
      <c r="J22" s="15">
        <f t="shared" si="8"/>
        <v>571340.28</v>
      </c>
      <c r="K22" s="15">
        <f t="shared" si="8"/>
        <v>642600</v>
      </c>
      <c r="L22" s="15">
        <f t="shared" si="8"/>
        <v>-71259.72</v>
      </c>
      <c r="M22" s="15">
        <f t="shared" si="8"/>
        <v>781935.38</v>
      </c>
      <c r="N22" s="15">
        <f t="shared" si="8"/>
        <v>1026560</v>
      </c>
      <c r="O22" s="15">
        <f t="shared" si="8"/>
        <v>-244624.62</v>
      </c>
      <c r="P22" s="15">
        <f t="shared" si="8"/>
        <v>1026560</v>
      </c>
      <c r="Q22" s="39" t="e">
        <f>M22-#REF!</f>
        <v>#REF!</v>
      </c>
      <c r="R22" s="56">
        <f>SUM(R17:R21)</f>
        <v>1017678.6400000001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-35164.50000000006</v>
      </c>
      <c r="E26" s="15">
        <f aca="true" t="shared" si="9" ref="E26:P26">E15-E22-E24</f>
        <v>-36900</v>
      </c>
      <c r="F26" s="15">
        <f>F15+F22+F24</f>
        <v>1735.4999999999454</v>
      </c>
      <c r="G26" s="15">
        <f t="shared" si="9"/>
        <v>-154551.58000000002</v>
      </c>
      <c r="H26" s="15">
        <f t="shared" si="9"/>
        <v>-156500</v>
      </c>
      <c r="I26" s="15">
        <f t="shared" si="9"/>
        <v>1948.4199999999546</v>
      </c>
      <c r="J26" s="15">
        <f t="shared" si="9"/>
        <v>-62753.080000000075</v>
      </c>
      <c r="K26" s="15">
        <f t="shared" si="9"/>
        <v>-106500</v>
      </c>
      <c r="L26" s="15">
        <f t="shared" si="9"/>
        <v>43746.919999999955</v>
      </c>
      <c r="M26" s="15">
        <f t="shared" si="9"/>
        <v>-37562.85000000009</v>
      </c>
      <c r="N26" s="15">
        <f t="shared" si="9"/>
        <v>540</v>
      </c>
      <c r="O26" s="15">
        <f t="shared" si="9"/>
        <v>-38102.85000000009</v>
      </c>
      <c r="P26" s="15">
        <f t="shared" si="9"/>
        <v>540</v>
      </c>
      <c r="Q26" s="39" t="e">
        <f>M26-#REF!</f>
        <v>#REF!</v>
      </c>
      <c r="R26" s="56">
        <f>R15-R22-R24</f>
        <v>93780.58999999985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-35164.50000000006</v>
      </c>
      <c r="E31" s="17">
        <f>E26+E28*-1-E29</f>
        <v>-36900</v>
      </c>
      <c r="F31" s="17">
        <f>D31-E31</f>
        <v>1735.4999999999418</v>
      </c>
      <c r="G31" s="17">
        <f>G26+G28*-1-G29</f>
        <v>-154551.58000000002</v>
      </c>
      <c r="H31" s="17">
        <f>H26+H28*-1-H29</f>
        <v>-156500</v>
      </c>
      <c r="I31" s="17">
        <f>G31-H31</f>
        <v>1948.4199999999837</v>
      </c>
      <c r="J31" s="17">
        <f>J26+J28*-1-J29</f>
        <v>-62753.080000000075</v>
      </c>
      <c r="K31" s="17">
        <f>K26+K28*-1-K29</f>
        <v>-106500</v>
      </c>
      <c r="L31" s="17">
        <f>J31-K31</f>
        <v>43746.919999999925</v>
      </c>
      <c r="M31" s="17">
        <f>M26+M28*-1-M29</f>
        <v>-37562.85000000009</v>
      </c>
      <c r="N31" s="17">
        <f>N26+N28*-1-N29</f>
        <v>540</v>
      </c>
      <c r="O31" s="17">
        <f>M31-N31</f>
        <v>-38102.85000000009</v>
      </c>
      <c r="P31" s="17">
        <f>P26+P28*-1-P29</f>
        <v>540</v>
      </c>
      <c r="Q31" s="40" t="e">
        <f>M31-#REF!</f>
        <v>#REF!</v>
      </c>
      <c r="R31" s="58">
        <f>R26+R28*-1-R29</f>
        <v>93780.58999999985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11" t="s">
        <v>61</v>
      </c>
      <c r="R35" s="59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7">D37-E37</f>
        <v>0</v>
      </c>
      <c r="G37" s="22">
        <v>0</v>
      </c>
      <c r="H37" s="22">
        <v>0</v>
      </c>
      <c r="I37" s="22">
        <f aca="true" t="shared" si="11" ref="I37:I57">G37-H37</f>
        <v>0</v>
      </c>
      <c r="J37" s="22">
        <v>0</v>
      </c>
      <c r="K37" s="22">
        <v>0</v>
      </c>
      <c r="L37" s="22">
        <f aca="true" t="shared" si="12" ref="L37:L57">J37-K37</f>
        <v>0</v>
      </c>
      <c r="M37" s="22">
        <v>0</v>
      </c>
      <c r="N37" s="22">
        <v>0</v>
      </c>
      <c r="O37" s="22">
        <f aca="true" t="shared" si="13" ref="O37:O57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37500</v>
      </c>
      <c r="E38" s="22">
        <v>37500</v>
      </c>
      <c r="F38" s="22">
        <f t="shared" si="10"/>
        <v>0</v>
      </c>
      <c r="G38" s="22">
        <v>37500</v>
      </c>
      <c r="H38" s="22">
        <v>37500</v>
      </c>
      <c r="I38" s="22">
        <f t="shared" si="11"/>
        <v>0</v>
      </c>
      <c r="J38" s="22">
        <v>52500</v>
      </c>
      <c r="K38" s="22">
        <v>52500</v>
      </c>
      <c r="L38" s="22">
        <f t="shared" si="12"/>
        <v>0</v>
      </c>
      <c r="M38" s="22">
        <v>90000</v>
      </c>
      <c r="N38" s="22">
        <v>90000</v>
      </c>
      <c r="O38" s="22">
        <f t="shared" si="13"/>
        <v>0</v>
      </c>
      <c r="P38" s="22">
        <v>90000</v>
      </c>
      <c r="Q38" s="38" t="e">
        <f>M38-#REF!</f>
        <v>#REF!</v>
      </c>
      <c r="R38" s="55">
        <v>91352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153</v>
      </c>
      <c r="E40" s="22">
        <v>0</v>
      </c>
      <c r="F40" s="22">
        <f t="shared" si="10"/>
        <v>153</v>
      </c>
      <c r="G40" s="22">
        <v>503</v>
      </c>
      <c r="H40" s="22">
        <v>0</v>
      </c>
      <c r="I40" s="22">
        <f t="shared" si="11"/>
        <v>503</v>
      </c>
      <c r="J40" s="22">
        <v>503</v>
      </c>
      <c r="K40" s="22">
        <v>0</v>
      </c>
      <c r="L40" s="22">
        <f t="shared" si="12"/>
        <v>503</v>
      </c>
      <c r="M40" s="22">
        <v>503</v>
      </c>
      <c r="N40" s="22">
        <v>0</v>
      </c>
      <c r="O40" s="22">
        <f t="shared" si="13"/>
        <v>503</v>
      </c>
      <c r="P40" s="22">
        <v>0</v>
      </c>
      <c r="Q40" s="38" t="e">
        <f>M40-#REF!</f>
        <v>#REF!</v>
      </c>
      <c r="R40" s="55">
        <v>3159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177690</v>
      </c>
      <c r="E42" s="22">
        <v>225600</v>
      </c>
      <c r="F42" s="22">
        <f t="shared" si="10"/>
        <v>-47910</v>
      </c>
      <c r="G42" s="22">
        <v>189790</v>
      </c>
      <c r="H42" s="22">
        <v>271600</v>
      </c>
      <c r="I42" s="22">
        <f t="shared" si="11"/>
        <v>-81810</v>
      </c>
      <c r="J42" s="22">
        <v>213581</v>
      </c>
      <c r="K42" s="22">
        <v>281600</v>
      </c>
      <c r="L42" s="22">
        <f t="shared" si="12"/>
        <v>-68019</v>
      </c>
      <c r="M42" s="22">
        <v>322074.31</v>
      </c>
      <c r="N42" s="22">
        <v>432600</v>
      </c>
      <c r="O42" s="22">
        <f t="shared" si="13"/>
        <v>-110525.69</v>
      </c>
      <c r="P42" s="22">
        <v>432600</v>
      </c>
      <c r="Q42" s="38" t="e">
        <f>M42-#REF!</f>
        <v>#REF!</v>
      </c>
      <c r="R42" s="55">
        <v>469255.01</v>
      </c>
    </row>
    <row r="43" spans="1:18" ht="12">
      <c r="A43" s="23">
        <v>3211</v>
      </c>
      <c r="B43" s="23">
        <v>3211</v>
      </c>
      <c r="C43" s="3" t="s">
        <v>69</v>
      </c>
      <c r="D43" s="22">
        <v>0</v>
      </c>
      <c r="E43" s="22">
        <v>0</v>
      </c>
      <c r="F43" s="22">
        <f>D43-E43</f>
        <v>0</v>
      </c>
      <c r="G43" s="22">
        <v>0</v>
      </c>
      <c r="H43" s="22">
        <v>0</v>
      </c>
      <c r="I43" s="22">
        <f>G43-H43</f>
        <v>0</v>
      </c>
      <c r="J43" s="22">
        <v>0</v>
      </c>
      <c r="K43" s="22">
        <v>0</v>
      </c>
      <c r="L43" s="22">
        <f>J43-K43</f>
        <v>0</v>
      </c>
      <c r="M43" s="22">
        <v>0</v>
      </c>
      <c r="N43" s="22">
        <v>0</v>
      </c>
      <c r="O43" s="22">
        <f>M43-N43</f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3215</v>
      </c>
      <c r="B44" s="23">
        <v>3215</v>
      </c>
      <c r="C44" s="3" t="s">
        <v>70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3217</v>
      </c>
      <c r="B45" s="23">
        <v>3217</v>
      </c>
      <c r="C45" s="3" t="s">
        <v>71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3218</v>
      </c>
      <c r="B46" s="23">
        <v>3218</v>
      </c>
      <c r="C46" s="3" t="s">
        <v>190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3220</v>
      </c>
      <c r="B47" s="23">
        <v>3220</v>
      </c>
      <c r="C47" s="3" t="s">
        <v>73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3320</v>
      </c>
      <c r="B48" s="23">
        <v>3320</v>
      </c>
      <c r="C48" s="3" t="s">
        <v>74</v>
      </c>
      <c r="D48" s="22">
        <v>101431.1</v>
      </c>
      <c r="E48" s="22">
        <v>55000</v>
      </c>
      <c r="F48" s="22">
        <f t="shared" si="10"/>
        <v>46431.100000000006</v>
      </c>
      <c r="G48" s="22">
        <v>121431.1</v>
      </c>
      <c r="H48" s="22">
        <v>55000</v>
      </c>
      <c r="I48" s="22">
        <f t="shared" si="11"/>
        <v>66431.1</v>
      </c>
      <c r="J48" s="22">
        <v>121431.1</v>
      </c>
      <c r="K48" s="22">
        <v>55000</v>
      </c>
      <c r="L48" s="22">
        <f t="shared" si="12"/>
        <v>66431.1</v>
      </c>
      <c r="M48" s="22">
        <v>115971.1</v>
      </c>
      <c r="N48" s="22">
        <v>55000</v>
      </c>
      <c r="O48" s="22">
        <f t="shared" si="13"/>
        <v>60971.100000000006</v>
      </c>
      <c r="P48" s="22">
        <v>55000</v>
      </c>
      <c r="Q48" s="38" t="e">
        <f>M48-#REF!</f>
        <v>#REF!</v>
      </c>
      <c r="R48" s="55">
        <v>45805</v>
      </c>
    </row>
    <row r="49" spans="1:18" ht="12">
      <c r="A49" s="23">
        <v>3321</v>
      </c>
      <c r="B49" s="23">
        <v>3321</v>
      </c>
      <c r="C49" s="3" t="s">
        <v>75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0</v>
      </c>
      <c r="O49" s="22">
        <f t="shared" si="13"/>
        <v>0</v>
      </c>
      <c r="P49" s="22">
        <v>0</v>
      </c>
      <c r="Q49" s="38" t="e">
        <f>M49-#REF!</f>
        <v>#REF!</v>
      </c>
      <c r="R49" s="55">
        <v>0</v>
      </c>
    </row>
    <row r="50" spans="1:18" ht="12">
      <c r="A50" s="23">
        <v>3325</v>
      </c>
      <c r="B50" s="23">
        <v>3325</v>
      </c>
      <c r="C50" s="3" t="s">
        <v>22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30149.02</v>
      </c>
      <c r="N50" s="22">
        <v>225000</v>
      </c>
      <c r="O50" s="22">
        <f t="shared" si="13"/>
        <v>-194850.98</v>
      </c>
      <c r="P50" s="22">
        <v>225000</v>
      </c>
      <c r="Q50" s="38" t="e">
        <f>M50-#REF!</f>
        <v>#REF!</v>
      </c>
      <c r="R50" s="55">
        <v>251723.7</v>
      </c>
    </row>
    <row r="51" spans="1:18" ht="12">
      <c r="A51" s="23">
        <v>3350</v>
      </c>
      <c r="B51" s="23">
        <v>3350</v>
      </c>
      <c r="C51" s="3" t="s">
        <v>76</v>
      </c>
      <c r="D51" s="22">
        <v>1290</v>
      </c>
      <c r="E51" s="22">
        <v>42000</v>
      </c>
      <c r="F51" s="22">
        <f t="shared" si="10"/>
        <v>-40710</v>
      </c>
      <c r="G51" s="22">
        <v>1290</v>
      </c>
      <c r="H51" s="22">
        <v>42000</v>
      </c>
      <c r="I51" s="22">
        <f t="shared" si="11"/>
        <v>-40710</v>
      </c>
      <c r="J51" s="22">
        <v>1290</v>
      </c>
      <c r="K51" s="22">
        <v>42000</v>
      </c>
      <c r="L51" s="22">
        <f t="shared" si="12"/>
        <v>-40710</v>
      </c>
      <c r="M51" s="22">
        <v>1290</v>
      </c>
      <c r="N51" s="22">
        <v>42000</v>
      </c>
      <c r="O51" s="22">
        <f t="shared" si="13"/>
        <v>-40710</v>
      </c>
      <c r="P51" s="22">
        <v>42000</v>
      </c>
      <c r="Q51" s="38" t="e">
        <f>M51-#REF!</f>
        <v>#REF!</v>
      </c>
      <c r="R51" s="55">
        <v>18934</v>
      </c>
    </row>
    <row r="52" spans="1:18" ht="12">
      <c r="A52" s="23">
        <v>3360</v>
      </c>
      <c r="B52" s="23">
        <v>3360</v>
      </c>
      <c r="C52" s="3" t="s">
        <v>77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10000</v>
      </c>
      <c r="O52" s="22">
        <f t="shared" si="13"/>
        <v>-10000</v>
      </c>
      <c r="P52" s="22">
        <v>10000</v>
      </c>
      <c r="Q52" s="38" t="e">
        <f>M52-#REF!</f>
        <v>#REF!</v>
      </c>
      <c r="R52" s="55">
        <v>9740</v>
      </c>
    </row>
    <row r="53" spans="1:18" ht="12">
      <c r="A53" s="23">
        <v>3440</v>
      </c>
      <c r="B53" s="23">
        <v>3440</v>
      </c>
      <c r="C53" s="3" t="s">
        <v>27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3500</v>
      </c>
      <c r="B54" s="23">
        <v>3500</v>
      </c>
      <c r="C54" s="3" t="s">
        <v>23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3605</v>
      </c>
      <c r="B55" s="23">
        <v>3605</v>
      </c>
      <c r="C55" s="3" t="s">
        <v>78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">
      <c r="A56" s="23">
        <v>3610</v>
      </c>
      <c r="B56" s="23">
        <v>3610</v>
      </c>
      <c r="C56" s="3" t="s">
        <v>79</v>
      </c>
      <c r="D56" s="22">
        <v>0</v>
      </c>
      <c r="E56" s="22">
        <v>0</v>
      </c>
      <c r="F56" s="22">
        <f t="shared" si="10"/>
        <v>0</v>
      </c>
      <c r="G56" s="22">
        <v>0</v>
      </c>
      <c r="H56" s="22">
        <v>0</v>
      </c>
      <c r="I56" s="22">
        <f t="shared" si="11"/>
        <v>0</v>
      </c>
      <c r="J56" s="22">
        <v>0</v>
      </c>
      <c r="K56" s="22">
        <v>0</v>
      </c>
      <c r="L56" s="22">
        <f t="shared" si="12"/>
        <v>0</v>
      </c>
      <c r="M56" s="22">
        <v>0</v>
      </c>
      <c r="N56" s="22">
        <v>0</v>
      </c>
      <c r="O56" s="22">
        <f t="shared" si="13"/>
        <v>0</v>
      </c>
      <c r="P56" s="22">
        <v>0</v>
      </c>
      <c r="Q56" s="38" t="e">
        <f>M56-#REF!</f>
        <v>#REF!</v>
      </c>
      <c r="R56" s="55">
        <v>0</v>
      </c>
    </row>
    <row r="57" spans="1:18" ht="12.75">
      <c r="A57" s="23"/>
      <c r="B57" s="23"/>
      <c r="C57" s="14" t="s">
        <v>6</v>
      </c>
      <c r="D57" s="15">
        <f>SUM(D37:D56)</f>
        <v>318064.1</v>
      </c>
      <c r="E57" s="15">
        <f>SUM(E37:E56)</f>
        <v>360100</v>
      </c>
      <c r="F57" s="15">
        <f t="shared" si="10"/>
        <v>-42035.90000000002</v>
      </c>
      <c r="G57" s="15">
        <f>SUM(G37:G56)</f>
        <v>350514.1</v>
      </c>
      <c r="H57" s="15">
        <f>SUM(H37:H56)</f>
        <v>406100</v>
      </c>
      <c r="I57" s="15">
        <f t="shared" si="11"/>
        <v>-55585.90000000002</v>
      </c>
      <c r="J57" s="15">
        <f>SUM(J37:J56)</f>
        <v>389305.1</v>
      </c>
      <c r="K57" s="15">
        <f>SUM(K37:K56)</f>
        <v>431100</v>
      </c>
      <c r="L57" s="15">
        <f t="shared" si="12"/>
        <v>-41794.90000000002</v>
      </c>
      <c r="M57" s="15">
        <f>SUM(M37:M56)</f>
        <v>559987.43</v>
      </c>
      <c r="N57" s="15">
        <f>SUM(N37:N56)</f>
        <v>854600</v>
      </c>
      <c r="O57" s="15">
        <f t="shared" si="13"/>
        <v>-294612.56999999995</v>
      </c>
      <c r="P57" s="15">
        <f>SUM(P37:P56)</f>
        <v>854600</v>
      </c>
      <c r="Q57" s="39" t="e">
        <f>M57-#REF!</f>
        <v>#REF!</v>
      </c>
      <c r="R57" s="56">
        <f>SUM(R37:R56)</f>
        <v>889968.71</v>
      </c>
    </row>
    <row r="58" spans="1:18" ht="12">
      <c r="A58" s="23"/>
      <c r="B58" s="23"/>
      <c r="C58" s="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38"/>
      <c r="R58" s="55"/>
    </row>
    <row r="59" spans="1:18" ht="12">
      <c r="A59" s="23">
        <v>3240</v>
      </c>
      <c r="B59" s="23">
        <v>3240</v>
      </c>
      <c r="C59" s="3" t="s">
        <v>182</v>
      </c>
      <c r="D59" s="22">
        <v>114.1</v>
      </c>
      <c r="E59" s="22">
        <v>0</v>
      </c>
      <c r="F59" s="22">
        <f aca="true" t="shared" si="14" ref="F59:F65">D59-E59</f>
        <v>114.1</v>
      </c>
      <c r="G59" s="22">
        <v>3910.1</v>
      </c>
      <c r="H59" s="22">
        <v>0</v>
      </c>
      <c r="I59" s="22">
        <f aca="true" t="shared" si="15" ref="I59:I65">G59-H59</f>
        <v>3910.1</v>
      </c>
      <c r="J59" s="22">
        <v>5200.1</v>
      </c>
      <c r="K59" s="22">
        <v>0</v>
      </c>
      <c r="L59" s="22">
        <f aca="true" t="shared" si="16" ref="L59:L65">J59-K59</f>
        <v>5200.1</v>
      </c>
      <c r="M59" s="22">
        <v>5352.1</v>
      </c>
      <c r="N59" s="22">
        <v>0</v>
      </c>
      <c r="O59" s="22">
        <f aca="true" t="shared" si="17" ref="O59:O65">M59-N59</f>
        <v>5352.1</v>
      </c>
      <c r="P59" s="22">
        <v>0</v>
      </c>
      <c r="Q59" s="38" t="e">
        <f>M59-#REF!</f>
        <v>#REF!</v>
      </c>
      <c r="R59" s="55">
        <v>30623.52</v>
      </c>
    </row>
    <row r="60" spans="1:18" ht="12">
      <c r="A60" s="23">
        <v>3441</v>
      </c>
      <c r="B60" s="23">
        <v>3441</v>
      </c>
      <c r="C60" s="3" t="s">
        <v>80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0</v>
      </c>
      <c r="K60" s="22">
        <v>0</v>
      </c>
      <c r="L60" s="22">
        <f t="shared" si="16"/>
        <v>0</v>
      </c>
      <c r="M60" s="22">
        <v>64951</v>
      </c>
      <c r="N60" s="22">
        <v>55000</v>
      </c>
      <c r="O60" s="22">
        <f t="shared" si="17"/>
        <v>9951</v>
      </c>
      <c r="P60" s="22">
        <v>55000</v>
      </c>
      <c r="Q60" s="38" t="e">
        <f>M60-#REF!</f>
        <v>#REF!</v>
      </c>
      <c r="R60" s="55">
        <v>69403</v>
      </c>
    </row>
    <row r="61" spans="1:18" ht="12">
      <c r="A61" s="23">
        <v>3461</v>
      </c>
      <c r="B61" s="23">
        <v>3461</v>
      </c>
      <c r="C61" s="3" t="s">
        <v>81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101962</v>
      </c>
      <c r="K61" s="22">
        <v>105000</v>
      </c>
      <c r="L61" s="22">
        <f t="shared" si="16"/>
        <v>-3038</v>
      </c>
      <c r="M61" s="22">
        <v>101962</v>
      </c>
      <c r="N61" s="22">
        <v>105000</v>
      </c>
      <c r="O61" s="22">
        <f t="shared" si="17"/>
        <v>-3038</v>
      </c>
      <c r="P61" s="22">
        <v>105000</v>
      </c>
      <c r="Q61" s="38" t="e">
        <f>M61-#REF!</f>
        <v>#REF!</v>
      </c>
      <c r="R61" s="55">
        <v>108594</v>
      </c>
    </row>
    <row r="62" spans="1:18" ht="12">
      <c r="A62" s="23">
        <v>3630</v>
      </c>
      <c r="B62" s="23">
        <v>3630</v>
      </c>
      <c r="C62" s="3" t="s">
        <v>82</v>
      </c>
      <c r="D62" s="22">
        <v>0</v>
      </c>
      <c r="E62" s="22">
        <v>0</v>
      </c>
      <c r="F62" s="22">
        <f t="shared" si="14"/>
        <v>0</v>
      </c>
      <c r="G62" s="22">
        <v>0</v>
      </c>
      <c r="H62" s="22">
        <v>0</v>
      </c>
      <c r="I62" s="22">
        <f t="shared" si="15"/>
        <v>0</v>
      </c>
      <c r="J62" s="22">
        <v>0</v>
      </c>
      <c r="K62" s="22">
        <v>0</v>
      </c>
      <c r="L62" s="22">
        <f t="shared" si="16"/>
        <v>0</v>
      </c>
      <c r="M62" s="22">
        <v>0</v>
      </c>
      <c r="N62" s="22">
        <v>0</v>
      </c>
      <c r="O62" s="22">
        <f t="shared" si="17"/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3800</v>
      </c>
      <c r="B63" s="23">
        <v>3800</v>
      </c>
      <c r="C63" s="3" t="s">
        <v>160</v>
      </c>
      <c r="D63" s="22">
        <v>100</v>
      </c>
      <c r="E63" s="22">
        <v>0</v>
      </c>
      <c r="F63" s="22">
        <f>D63-E63</f>
        <v>100</v>
      </c>
      <c r="G63" s="22">
        <v>100</v>
      </c>
      <c r="H63" s="22">
        <v>0</v>
      </c>
      <c r="I63" s="22">
        <f>G63-H63</f>
        <v>100</v>
      </c>
      <c r="J63" s="22">
        <v>100</v>
      </c>
      <c r="K63" s="22">
        <v>0</v>
      </c>
      <c r="L63" s="22">
        <f>J63-K63</f>
        <v>100</v>
      </c>
      <c r="M63" s="22">
        <v>100</v>
      </c>
      <c r="N63" s="22">
        <v>0</v>
      </c>
      <c r="O63" s="22">
        <f>M63-N63</f>
        <v>100</v>
      </c>
      <c r="P63" s="22">
        <v>0</v>
      </c>
      <c r="Q63" s="38" t="e">
        <f>M63-#REF!</f>
        <v>#REF!</v>
      </c>
      <c r="R63" s="55">
        <v>2400</v>
      </c>
    </row>
    <row r="64" spans="1:18" ht="12">
      <c r="A64" s="23">
        <v>3990</v>
      </c>
      <c r="B64" s="23">
        <v>3990</v>
      </c>
      <c r="C64" s="3" t="s">
        <v>83</v>
      </c>
      <c r="D64" s="22">
        <v>12020</v>
      </c>
      <c r="E64" s="22">
        <v>0</v>
      </c>
      <c r="F64" s="22">
        <f t="shared" si="14"/>
        <v>12020</v>
      </c>
      <c r="G64" s="22">
        <v>12020</v>
      </c>
      <c r="H64" s="22">
        <v>0</v>
      </c>
      <c r="I64" s="22">
        <f t="shared" si="15"/>
        <v>12020</v>
      </c>
      <c r="J64" s="22">
        <v>12020</v>
      </c>
      <c r="K64" s="22">
        <v>0</v>
      </c>
      <c r="L64" s="22">
        <f t="shared" si="16"/>
        <v>12020</v>
      </c>
      <c r="M64" s="22">
        <v>12020</v>
      </c>
      <c r="N64" s="22">
        <v>12500</v>
      </c>
      <c r="O64" s="22">
        <f t="shared" si="17"/>
        <v>-480</v>
      </c>
      <c r="P64" s="22">
        <v>12500</v>
      </c>
      <c r="Q64" s="38" t="e">
        <f>M64-#REF!</f>
        <v>#REF!</v>
      </c>
      <c r="R64" s="55">
        <v>10470</v>
      </c>
    </row>
    <row r="65" spans="1:18" ht="12">
      <c r="A65" s="23">
        <v>3995</v>
      </c>
      <c r="B65" s="23">
        <v>3995</v>
      </c>
      <c r="C65" s="3" t="s">
        <v>28</v>
      </c>
      <c r="D65" s="22">
        <v>0</v>
      </c>
      <c r="E65" s="22">
        <v>0</v>
      </c>
      <c r="F65" s="22">
        <f t="shared" si="14"/>
        <v>0</v>
      </c>
      <c r="G65" s="22">
        <v>0</v>
      </c>
      <c r="H65" s="22">
        <v>0</v>
      </c>
      <c r="I65" s="22">
        <f t="shared" si="15"/>
        <v>0</v>
      </c>
      <c r="J65" s="22">
        <v>0</v>
      </c>
      <c r="K65" s="22">
        <v>0</v>
      </c>
      <c r="L65" s="22">
        <f t="shared" si="16"/>
        <v>0</v>
      </c>
      <c r="M65" s="22">
        <v>0</v>
      </c>
      <c r="N65" s="22">
        <v>0</v>
      </c>
      <c r="O65" s="22">
        <f t="shared" si="17"/>
        <v>0</v>
      </c>
      <c r="P65" s="22">
        <v>0</v>
      </c>
      <c r="Q65" s="38" t="e">
        <f>M65-#REF!</f>
        <v>#REF!</v>
      </c>
      <c r="R65" s="55">
        <v>0</v>
      </c>
    </row>
    <row r="66" spans="1:18" ht="12.75">
      <c r="A66" s="23"/>
      <c r="B66" s="23"/>
      <c r="C66" s="14" t="s">
        <v>15</v>
      </c>
      <c r="D66" s="15">
        <f>SUM(D59:D65)</f>
        <v>12234.1</v>
      </c>
      <c r="E66" s="15">
        <f aca="true" t="shared" si="18" ref="E66:P66">SUM(E59:E65)</f>
        <v>0</v>
      </c>
      <c r="F66" s="15">
        <f t="shared" si="18"/>
        <v>12234.1</v>
      </c>
      <c r="G66" s="15">
        <f t="shared" si="18"/>
        <v>16030.1</v>
      </c>
      <c r="H66" s="15">
        <f t="shared" si="18"/>
        <v>0</v>
      </c>
      <c r="I66" s="15">
        <f t="shared" si="18"/>
        <v>16030.1</v>
      </c>
      <c r="J66" s="15">
        <f t="shared" si="18"/>
        <v>119282.1</v>
      </c>
      <c r="K66" s="15">
        <f t="shared" si="18"/>
        <v>105000</v>
      </c>
      <c r="L66" s="15">
        <f t="shared" si="18"/>
        <v>14282.1</v>
      </c>
      <c r="M66" s="15">
        <f t="shared" si="18"/>
        <v>184385.1</v>
      </c>
      <c r="N66" s="15">
        <f t="shared" si="18"/>
        <v>172500</v>
      </c>
      <c r="O66" s="15">
        <f t="shared" si="18"/>
        <v>11885.1</v>
      </c>
      <c r="P66" s="15">
        <f t="shared" si="18"/>
        <v>172500</v>
      </c>
      <c r="Q66" s="39" t="e">
        <f>M66-#REF!</f>
        <v>#REF!</v>
      </c>
      <c r="R66" s="56">
        <f>SUM(R59:R65)</f>
        <v>221490.52000000002</v>
      </c>
    </row>
    <row r="67" spans="1:18" ht="12.75">
      <c r="A67" s="19"/>
      <c r="B67" s="19"/>
      <c r="C67" s="14" t="s">
        <v>2</v>
      </c>
      <c r="D67" s="15">
        <f>D57+D66</f>
        <v>330298.19999999995</v>
      </c>
      <c r="E67" s="15">
        <f aca="true" t="shared" si="19" ref="E67:P67">E57+E66</f>
        <v>360100</v>
      </c>
      <c r="F67" s="15">
        <f t="shared" si="19"/>
        <v>-29801.800000000025</v>
      </c>
      <c r="G67" s="15">
        <f t="shared" si="19"/>
        <v>366544.19999999995</v>
      </c>
      <c r="H67" s="15">
        <f t="shared" si="19"/>
        <v>406100</v>
      </c>
      <c r="I67" s="15">
        <f t="shared" si="19"/>
        <v>-39555.800000000025</v>
      </c>
      <c r="J67" s="15">
        <f t="shared" si="19"/>
        <v>508587.19999999995</v>
      </c>
      <c r="K67" s="15">
        <f t="shared" si="19"/>
        <v>536100</v>
      </c>
      <c r="L67" s="15">
        <f t="shared" si="19"/>
        <v>-27512.800000000025</v>
      </c>
      <c r="M67" s="15">
        <f t="shared" si="19"/>
        <v>744372.53</v>
      </c>
      <c r="N67" s="15">
        <f t="shared" si="19"/>
        <v>1027100</v>
      </c>
      <c r="O67" s="15">
        <f t="shared" si="19"/>
        <v>-282727.47</v>
      </c>
      <c r="P67" s="15">
        <f t="shared" si="19"/>
        <v>1027100</v>
      </c>
      <c r="Q67" s="39" t="e">
        <f>M67-#REF!</f>
        <v>#REF!</v>
      </c>
      <c r="R67" s="56">
        <f>R57+R66</f>
        <v>1111459.23</v>
      </c>
    </row>
    <row r="68" spans="1:18" ht="12">
      <c r="A68" s="23"/>
      <c r="B68" s="23"/>
      <c r="C68" s="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38"/>
      <c r="R68" s="55"/>
    </row>
    <row r="69" spans="1:18" ht="12">
      <c r="A69" s="23">
        <v>4220</v>
      </c>
      <c r="B69" s="23">
        <v>4220</v>
      </c>
      <c r="C69" s="3" t="s">
        <v>85</v>
      </c>
      <c r="D69" s="22">
        <v>2600</v>
      </c>
      <c r="E69" s="22">
        <v>0</v>
      </c>
      <c r="F69" s="22">
        <f aca="true" t="shared" si="20" ref="F69:F83">+E69-D69</f>
        <v>-2600</v>
      </c>
      <c r="G69" s="22">
        <v>4350</v>
      </c>
      <c r="H69" s="22">
        <v>1000</v>
      </c>
      <c r="I69" s="22">
        <f aca="true" t="shared" si="21" ref="I69:I82">G69-H69</f>
        <v>3350</v>
      </c>
      <c r="J69" s="22">
        <v>11062</v>
      </c>
      <c r="K69" s="22">
        <v>1000</v>
      </c>
      <c r="L69" s="22">
        <f aca="true" t="shared" si="22" ref="L69:L82">J69-K69</f>
        <v>10062</v>
      </c>
      <c r="M69" s="22">
        <v>11062</v>
      </c>
      <c r="N69" s="22">
        <v>5000</v>
      </c>
      <c r="O69" s="22">
        <f aca="true" t="shared" si="23" ref="O69:O82">M69-N69</f>
        <v>6062</v>
      </c>
      <c r="P69" s="22">
        <v>5000</v>
      </c>
      <c r="Q69" s="38" t="e">
        <f>M69-#REF!</f>
        <v>#REF!</v>
      </c>
      <c r="R69" s="55">
        <v>5400</v>
      </c>
    </row>
    <row r="70" spans="1:18" ht="12">
      <c r="A70" s="23">
        <v>4221</v>
      </c>
      <c r="B70" s="23">
        <v>4221</v>
      </c>
      <c r="C70" s="3" t="s">
        <v>29</v>
      </c>
      <c r="D70" s="22">
        <v>0</v>
      </c>
      <c r="E70" s="22">
        <v>0</v>
      </c>
      <c r="F70" s="22">
        <f t="shared" si="20"/>
        <v>0</v>
      </c>
      <c r="G70" s="22">
        <v>0</v>
      </c>
      <c r="H70" s="22">
        <v>0</v>
      </c>
      <c r="I70" s="22">
        <f t="shared" si="21"/>
        <v>0</v>
      </c>
      <c r="J70" s="22">
        <v>0</v>
      </c>
      <c r="K70" s="22">
        <v>0</v>
      </c>
      <c r="L70" s="22">
        <f t="shared" si="22"/>
        <v>0</v>
      </c>
      <c r="M70" s="22">
        <v>0</v>
      </c>
      <c r="N70" s="22">
        <v>0</v>
      </c>
      <c r="O70" s="22">
        <f t="shared" si="23"/>
        <v>0</v>
      </c>
      <c r="P70" s="22">
        <v>0</v>
      </c>
      <c r="Q70" s="38" t="e">
        <f>M70-#REF!</f>
        <v>#REF!</v>
      </c>
      <c r="R70" s="55">
        <v>0</v>
      </c>
    </row>
    <row r="71" spans="1:18" ht="12">
      <c r="A71" s="23">
        <v>4230</v>
      </c>
      <c r="B71" s="23">
        <v>4230</v>
      </c>
      <c r="C71" s="3" t="s">
        <v>169</v>
      </c>
      <c r="D71" s="22">
        <v>50000</v>
      </c>
      <c r="E71" s="22">
        <v>50000</v>
      </c>
      <c r="F71" s="22">
        <f t="shared" si="20"/>
        <v>0</v>
      </c>
      <c r="G71" s="22">
        <v>50000</v>
      </c>
      <c r="H71" s="22">
        <v>50000</v>
      </c>
      <c r="I71" s="22">
        <f>G71-H71</f>
        <v>0</v>
      </c>
      <c r="J71" s="22">
        <v>50000</v>
      </c>
      <c r="K71" s="22">
        <v>50000</v>
      </c>
      <c r="L71" s="22">
        <f>J71-K71</f>
        <v>0</v>
      </c>
      <c r="M71" s="22">
        <v>50800</v>
      </c>
      <c r="N71" s="22">
        <v>50000</v>
      </c>
      <c r="O71" s="22">
        <f>M71-N71</f>
        <v>800</v>
      </c>
      <c r="P71" s="22">
        <v>50000</v>
      </c>
      <c r="Q71" s="38" t="e">
        <f>M71-#REF!</f>
        <v>#REF!</v>
      </c>
      <c r="R71" s="55">
        <v>46070</v>
      </c>
    </row>
    <row r="72" spans="1:18" ht="12">
      <c r="A72" s="23">
        <v>4241</v>
      </c>
      <c r="B72" s="23">
        <v>4241</v>
      </c>
      <c r="C72" s="3" t="s">
        <v>87</v>
      </c>
      <c r="D72" s="22">
        <v>38010</v>
      </c>
      <c r="E72" s="22">
        <v>10000</v>
      </c>
      <c r="F72" s="22">
        <f t="shared" si="20"/>
        <v>-28010</v>
      </c>
      <c r="G72" s="22">
        <v>53755</v>
      </c>
      <c r="H72" s="22">
        <v>20000</v>
      </c>
      <c r="I72" s="22">
        <f t="shared" si="21"/>
        <v>33755</v>
      </c>
      <c r="J72" s="22">
        <v>53410.25</v>
      </c>
      <c r="K72" s="22">
        <v>23000</v>
      </c>
      <c r="L72" s="22">
        <f t="shared" si="22"/>
        <v>30410.25</v>
      </c>
      <c r="M72" s="22">
        <v>69170.25</v>
      </c>
      <c r="N72" s="22">
        <v>25000</v>
      </c>
      <c r="O72" s="22">
        <f t="shared" si="23"/>
        <v>44170.25</v>
      </c>
      <c r="P72" s="22">
        <v>25000</v>
      </c>
      <c r="Q72" s="38" t="e">
        <f>M72-#REF!</f>
        <v>#REF!</v>
      </c>
      <c r="R72" s="55">
        <v>37635</v>
      </c>
    </row>
    <row r="73" spans="1:18" ht="12">
      <c r="A73" s="23">
        <v>4247</v>
      </c>
      <c r="B73" s="23">
        <v>4247</v>
      </c>
      <c r="C73" s="3" t="s">
        <v>30</v>
      </c>
      <c r="D73" s="22">
        <v>0</v>
      </c>
      <c r="E73" s="22">
        <v>0</v>
      </c>
      <c r="F73" s="22">
        <f>+E73-D73</f>
        <v>0</v>
      </c>
      <c r="G73" s="22">
        <v>5000</v>
      </c>
      <c r="H73" s="22">
        <v>0</v>
      </c>
      <c r="I73" s="22">
        <f>G73-H73</f>
        <v>5000</v>
      </c>
      <c r="J73" s="22">
        <v>764.5</v>
      </c>
      <c r="K73" s="22">
        <v>0</v>
      </c>
      <c r="L73" s="22">
        <f>J73-K73</f>
        <v>764.5</v>
      </c>
      <c r="M73" s="22">
        <v>43428.5</v>
      </c>
      <c r="N73" s="22">
        <v>220000</v>
      </c>
      <c r="O73" s="22">
        <f>M73-N73</f>
        <v>-176571.5</v>
      </c>
      <c r="P73" s="22">
        <v>220000</v>
      </c>
      <c r="Q73" s="38" t="e">
        <f>M73-#REF!</f>
        <v>#REF!</v>
      </c>
      <c r="R73" s="55">
        <v>45641.85</v>
      </c>
    </row>
    <row r="74" spans="1:18" ht="12">
      <c r="A74" s="23">
        <v>4280</v>
      </c>
      <c r="B74" s="23">
        <v>4280</v>
      </c>
      <c r="C74" s="3" t="s">
        <v>89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</row>
    <row r="75" spans="1:18" ht="12">
      <c r="A75" s="23">
        <v>4800</v>
      </c>
      <c r="B75" s="23">
        <v>4800</v>
      </c>
      <c r="C75" s="3" t="s">
        <v>167</v>
      </c>
      <c r="D75" s="22">
        <v>330.85</v>
      </c>
      <c r="E75" s="22">
        <v>0</v>
      </c>
      <c r="F75" s="22">
        <f>+E75-D75</f>
        <v>-330.85</v>
      </c>
      <c r="G75" s="22">
        <v>690.85</v>
      </c>
      <c r="H75" s="22">
        <v>0</v>
      </c>
      <c r="I75" s="22">
        <f>G75-H75</f>
        <v>690.85</v>
      </c>
      <c r="J75" s="22">
        <v>690.85</v>
      </c>
      <c r="K75" s="22">
        <v>0</v>
      </c>
      <c r="L75" s="22">
        <f>J75-K75</f>
        <v>690.85</v>
      </c>
      <c r="M75" s="22">
        <v>690.85</v>
      </c>
      <c r="N75" s="22">
        <v>0</v>
      </c>
      <c r="O75" s="22">
        <f>M75-N75</f>
        <v>690.85</v>
      </c>
      <c r="P75" s="22">
        <v>0</v>
      </c>
      <c r="Q75" s="38" t="e">
        <f>M75-#REF!</f>
        <v>#REF!</v>
      </c>
      <c r="R75" s="55">
        <v>3150.35</v>
      </c>
    </row>
    <row r="76" spans="1:18" ht="12">
      <c r="A76" s="23">
        <v>6550</v>
      </c>
      <c r="B76" s="23">
        <v>6550</v>
      </c>
      <c r="C76" s="3" t="s">
        <v>110</v>
      </c>
      <c r="D76" s="22">
        <v>2093.75</v>
      </c>
      <c r="E76" s="22">
        <v>10000</v>
      </c>
      <c r="F76" s="22">
        <f t="shared" si="20"/>
        <v>7906.25</v>
      </c>
      <c r="G76" s="22">
        <v>2093.75</v>
      </c>
      <c r="H76" s="22">
        <v>15000</v>
      </c>
      <c r="I76" s="22">
        <f t="shared" si="21"/>
        <v>-12906.25</v>
      </c>
      <c r="J76" s="22">
        <v>2093.75</v>
      </c>
      <c r="K76" s="22">
        <v>30000</v>
      </c>
      <c r="L76" s="22">
        <f t="shared" si="22"/>
        <v>-27906.25</v>
      </c>
      <c r="M76" s="22">
        <v>4293.75</v>
      </c>
      <c r="N76" s="22">
        <v>40000</v>
      </c>
      <c r="O76" s="22">
        <f t="shared" si="23"/>
        <v>-35706.25</v>
      </c>
      <c r="P76" s="22">
        <v>40000</v>
      </c>
      <c r="Q76" s="38" t="e">
        <f>M76-#REF!</f>
        <v>#REF!</v>
      </c>
      <c r="R76" s="55">
        <v>41840</v>
      </c>
    </row>
    <row r="77" spans="1:18" ht="12">
      <c r="A77" s="23">
        <v>6555</v>
      </c>
      <c r="B77" s="23">
        <v>6555</v>
      </c>
      <c r="C77" s="3" t="s">
        <v>111</v>
      </c>
      <c r="D77" s="22">
        <v>0</v>
      </c>
      <c r="E77" s="22">
        <v>0</v>
      </c>
      <c r="F77" s="22">
        <f t="shared" si="20"/>
        <v>0</v>
      </c>
      <c r="G77" s="22">
        <v>0</v>
      </c>
      <c r="H77" s="22">
        <v>0</v>
      </c>
      <c r="I77" s="22">
        <f t="shared" si="21"/>
        <v>0</v>
      </c>
      <c r="J77" s="22">
        <v>0</v>
      </c>
      <c r="K77" s="22">
        <v>0</v>
      </c>
      <c r="L77" s="22">
        <f t="shared" si="22"/>
        <v>0</v>
      </c>
      <c r="M77" s="22">
        <v>0</v>
      </c>
      <c r="N77" s="22">
        <v>0</v>
      </c>
      <c r="O77" s="22">
        <f t="shared" si="23"/>
        <v>0</v>
      </c>
      <c r="P77" s="22">
        <v>0</v>
      </c>
      <c r="Q77" s="38" t="e">
        <f>M77-#REF!</f>
        <v>#REF!</v>
      </c>
      <c r="R77" s="55">
        <v>0</v>
      </c>
    </row>
    <row r="78" spans="1:18" ht="12.75">
      <c r="A78" s="19"/>
      <c r="B78" s="19"/>
      <c r="C78" s="14" t="s">
        <v>46</v>
      </c>
      <c r="D78" s="15">
        <f aca="true" t="shared" si="24" ref="D78:P78">SUM(D69:D77)</f>
        <v>93034.6</v>
      </c>
      <c r="E78" s="15">
        <f t="shared" si="24"/>
        <v>70000</v>
      </c>
      <c r="F78" s="15">
        <f t="shared" si="24"/>
        <v>-23034.6</v>
      </c>
      <c r="G78" s="15">
        <f t="shared" si="24"/>
        <v>115889.6</v>
      </c>
      <c r="H78" s="15">
        <f t="shared" si="24"/>
        <v>86000</v>
      </c>
      <c r="I78" s="15">
        <f t="shared" si="24"/>
        <v>29889.6</v>
      </c>
      <c r="J78" s="15">
        <f t="shared" si="24"/>
        <v>118021.35</v>
      </c>
      <c r="K78" s="15">
        <f t="shared" si="24"/>
        <v>104000</v>
      </c>
      <c r="L78" s="15">
        <f t="shared" si="24"/>
        <v>14021.349999999999</v>
      </c>
      <c r="M78" s="15">
        <f t="shared" si="24"/>
        <v>179445.35</v>
      </c>
      <c r="N78" s="15">
        <f t="shared" si="24"/>
        <v>340000</v>
      </c>
      <c r="O78" s="15">
        <f t="shared" si="24"/>
        <v>-160554.65</v>
      </c>
      <c r="P78" s="15">
        <f t="shared" si="24"/>
        <v>340000</v>
      </c>
      <c r="Q78" s="39" t="e">
        <f>M78-#REF!</f>
        <v>#REF!</v>
      </c>
      <c r="R78" s="56">
        <f>SUM(R69:R77)</f>
        <v>179737.2</v>
      </c>
    </row>
    <row r="79" spans="1:18" ht="12">
      <c r="A79" s="23"/>
      <c r="B79" s="23"/>
      <c r="C79" s="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38" t="e">
        <f>M79-#REF!</f>
        <v>#REF!</v>
      </c>
      <c r="R79" s="55"/>
    </row>
    <row r="80" spans="1:18" ht="12">
      <c r="A80" s="23">
        <v>4225</v>
      </c>
      <c r="B80" s="23">
        <v>4225</v>
      </c>
      <c r="C80" s="3" t="s">
        <v>170</v>
      </c>
      <c r="D80" s="22">
        <v>98259.58</v>
      </c>
      <c r="E80" s="22">
        <v>122000</v>
      </c>
      <c r="F80" s="22">
        <f t="shared" si="20"/>
        <v>23740.42</v>
      </c>
      <c r="G80" s="22">
        <v>119984.45</v>
      </c>
      <c r="H80" s="22">
        <v>122000</v>
      </c>
      <c r="I80" s="22">
        <f t="shared" si="21"/>
        <v>-2015.550000000003</v>
      </c>
      <c r="J80" s="22">
        <v>126544.45</v>
      </c>
      <c r="K80" s="22">
        <v>122000</v>
      </c>
      <c r="L80" s="22">
        <f t="shared" si="22"/>
        <v>4544.449999999997</v>
      </c>
      <c r="M80" s="22">
        <v>126544.45</v>
      </c>
      <c r="N80" s="22">
        <v>122000</v>
      </c>
      <c r="O80" s="22">
        <f t="shared" si="23"/>
        <v>4544.449999999997</v>
      </c>
      <c r="P80" s="22">
        <v>122000</v>
      </c>
      <c r="Q80" s="38" t="e">
        <f>M80-#REF!</f>
        <v>#REF!</v>
      </c>
      <c r="R80" s="55">
        <v>313006.23</v>
      </c>
    </row>
    <row r="81" spans="1:18" ht="12">
      <c r="A81" s="23">
        <v>4228</v>
      </c>
      <c r="B81" s="23">
        <v>4228</v>
      </c>
      <c r="C81" s="3" t="s">
        <v>171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0</v>
      </c>
      <c r="I81" s="22">
        <f t="shared" si="21"/>
        <v>0</v>
      </c>
      <c r="J81" s="22">
        <v>0</v>
      </c>
      <c r="K81" s="22">
        <v>0</v>
      </c>
      <c r="L81" s="22">
        <f t="shared" si="22"/>
        <v>0</v>
      </c>
      <c r="M81" s="22">
        <v>0</v>
      </c>
      <c r="N81" s="22">
        <v>0</v>
      </c>
      <c r="O81" s="22">
        <f t="shared" si="23"/>
        <v>0</v>
      </c>
      <c r="P81" s="22">
        <v>0</v>
      </c>
      <c r="Q81" s="38" t="e">
        <f>M81-#REF!</f>
        <v>#REF!</v>
      </c>
      <c r="R81" s="55">
        <v>0</v>
      </c>
    </row>
    <row r="82" spans="1:18" ht="12">
      <c r="A82" s="23">
        <v>4331</v>
      </c>
      <c r="B82" s="23">
        <v>4331</v>
      </c>
      <c r="C82" s="3" t="s">
        <v>91</v>
      </c>
      <c r="D82" s="22">
        <v>0</v>
      </c>
      <c r="E82" s="22">
        <v>0</v>
      </c>
      <c r="F82" s="22">
        <f t="shared" si="20"/>
        <v>0</v>
      </c>
      <c r="G82" s="22">
        <v>0</v>
      </c>
      <c r="H82" s="22">
        <v>0</v>
      </c>
      <c r="I82" s="22">
        <f t="shared" si="21"/>
        <v>0</v>
      </c>
      <c r="J82" s="22">
        <v>0</v>
      </c>
      <c r="K82" s="22">
        <v>0</v>
      </c>
      <c r="L82" s="22">
        <f t="shared" si="22"/>
        <v>0</v>
      </c>
      <c r="M82" s="22">
        <v>0</v>
      </c>
      <c r="N82" s="22">
        <v>0</v>
      </c>
      <c r="O82" s="22">
        <f t="shared" si="23"/>
        <v>0</v>
      </c>
      <c r="P82" s="22">
        <v>0</v>
      </c>
      <c r="Q82" s="38" t="e">
        <f>M82-#REF!</f>
        <v>#REF!</v>
      </c>
      <c r="R82" s="55">
        <v>0</v>
      </c>
    </row>
    <row r="83" spans="1:18" ht="12">
      <c r="A83" s="23">
        <v>7400</v>
      </c>
      <c r="B83" s="23">
        <v>7400</v>
      </c>
      <c r="C83" s="3" t="s">
        <v>130</v>
      </c>
      <c r="D83" s="22">
        <v>0</v>
      </c>
      <c r="E83" s="22">
        <v>0</v>
      </c>
      <c r="F83" s="22">
        <f t="shared" si="20"/>
        <v>0</v>
      </c>
      <c r="G83" s="22">
        <v>0</v>
      </c>
      <c r="H83" s="22">
        <v>0</v>
      </c>
      <c r="I83" s="22">
        <f>G83-H83</f>
        <v>0</v>
      </c>
      <c r="J83" s="22">
        <v>0</v>
      </c>
      <c r="K83" s="22">
        <v>0</v>
      </c>
      <c r="L83" s="22">
        <f>J83-K83</f>
        <v>0</v>
      </c>
      <c r="M83" s="22">
        <v>0</v>
      </c>
      <c r="N83" s="22">
        <v>0</v>
      </c>
      <c r="O83" s="22">
        <f>M83-N83</f>
        <v>0</v>
      </c>
      <c r="P83" s="22">
        <v>0</v>
      </c>
      <c r="Q83" s="38" t="e">
        <f>M83-#REF!</f>
        <v>#REF!</v>
      </c>
      <c r="R83" s="55">
        <v>0</v>
      </c>
    </row>
    <row r="84" spans="1:18" ht="12.75">
      <c r="A84" s="19"/>
      <c r="B84" s="19"/>
      <c r="C84" s="14" t="s">
        <v>47</v>
      </c>
      <c r="D84" s="15">
        <f>SUM(D80:D83)</f>
        <v>98259.58</v>
      </c>
      <c r="E84" s="15">
        <f aca="true" t="shared" si="25" ref="E84:P84">SUM(E80:E83)</f>
        <v>122000</v>
      </c>
      <c r="F84" s="15">
        <f t="shared" si="25"/>
        <v>23740.42</v>
      </c>
      <c r="G84" s="15">
        <f t="shared" si="25"/>
        <v>119984.45</v>
      </c>
      <c r="H84" s="15">
        <f t="shared" si="25"/>
        <v>122000</v>
      </c>
      <c r="I84" s="15">
        <f t="shared" si="25"/>
        <v>-2015.550000000003</v>
      </c>
      <c r="J84" s="15">
        <f t="shared" si="25"/>
        <v>126544.45</v>
      </c>
      <c r="K84" s="15">
        <f t="shared" si="25"/>
        <v>122000</v>
      </c>
      <c r="L84" s="15">
        <f t="shared" si="25"/>
        <v>4544.449999999997</v>
      </c>
      <c r="M84" s="15">
        <f t="shared" si="25"/>
        <v>126544.45</v>
      </c>
      <c r="N84" s="15">
        <f t="shared" si="25"/>
        <v>122000</v>
      </c>
      <c r="O84" s="15">
        <f t="shared" si="25"/>
        <v>4544.449999999997</v>
      </c>
      <c r="P84" s="15">
        <f t="shared" si="25"/>
        <v>122000</v>
      </c>
      <c r="Q84" s="39" t="e">
        <f>M84-#REF!</f>
        <v>#REF!</v>
      </c>
      <c r="R84" s="56">
        <f>SUM(R80:R83)</f>
        <v>313006.23</v>
      </c>
    </row>
    <row r="85" spans="1:18" ht="12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 t="e">
        <f>M85-#REF!</f>
        <v>#REF!</v>
      </c>
      <c r="R85" s="55"/>
    </row>
    <row r="86" spans="1:18" ht="12">
      <c r="A86" s="23">
        <v>4120</v>
      </c>
      <c r="B86" s="23">
        <v>4120</v>
      </c>
      <c r="C86" s="3" t="s">
        <v>84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">
      <c r="A87" s="23">
        <v>4300</v>
      </c>
      <c r="B87" s="23">
        <v>4300</v>
      </c>
      <c r="C87" s="3" t="s">
        <v>90</v>
      </c>
      <c r="D87" s="22">
        <v>0</v>
      </c>
      <c r="E87" s="22">
        <v>0</v>
      </c>
      <c r="F87" s="22">
        <f>+E87-D87</f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/>
      <c r="R87" s="55">
        <v>0</v>
      </c>
    </row>
    <row r="88" spans="1:18" ht="12">
      <c r="A88" s="23">
        <v>4400</v>
      </c>
      <c r="B88" s="23">
        <v>4400</v>
      </c>
      <c r="C88" s="3" t="s">
        <v>172</v>
      </c>
      <c r="D88" s="22">
        <v>0</v>
      </c>
      <c r="E88" s="22">
        <v>0</v>
      </c>
      <c r="F88" s="22">
        <f>+E88-D88</f>
        <v>0</v>
      </c>
      <c r="G88" s="22">
        <v>0</v>
      </c>
      <c r="H88" s="22">
        <v>0</v>
      </c>
      <c r="I88" s="22">
        <f>G88-H88</f>
        <v>0</v>
      </c>
      <c r="J88" s="22">
        <v>0</v>
      </c>
      <c r="K88" s="22">
        <v>0</v>
      </c>
      <c r="L88" s="22">
        <f>J88-K88</f>
        <v>0</v>
      </c>
      <c r="M88" s="22">
        <v>0</v>
      </c>
      <c r="N88" s="22">
        <v>0</v>
      </c>
      <c r="O88" s="22">
        <f>M88-N88</f>
        <v>0</v>
      </c>
      <c r="P88" s="22">
        <v>0</v>
      </c>
      <c r="Q88" s="38"/>
      <c r="R88" s="55">
        <v>0</v>
      </c>
    </row>
    <row r="89" spans="1:18" ht="12">
      <c r="A89" s="23">
        <v>4990</v>
      </c>
      <c r="B89" s="23">
        <v>4990</v>
      </c>
      <c r="C89" s="3" t="s">
        <v>92</v>
      </c>
      <c r="D89" s="22">
        <v>-7805</v>
      </c>
      <c r="E89" s="22">
        <v>0</v>
      </c>
      <c r="F89" s="22">
        <f>+E89-D89</f>
        <v>7805</v>
      </c>
      <c r="G89" s="22">
        <v>-7805</v>
      </c>
      <c r="H89" s="22">
        <v>0</v>
      </c>
      <c r="I89" s="22">
        <f>G89-H89</f>
        <v>-7805</v>
      </c>
      <c r="J89" s="22">
        <v>2925</v>
      </c>
      <c r="K89" s="22">
        <v>0</v>
      </c>
      <c r="L89" s="22">
        <f>J89-K89</f>
        <v>2925</v>
      </c>
      <c r="M89" s="22">
        <v>2925</v>
      </c>
      <c r="N89" s="22">
        <v>0</v>
      </c>
      <c r="O89" s="22">
        <f>M89-N89</f>
        <v>2925</v>
      </c>
      <c r="P89" s="22">
        <v>0</v>
      </c>
      <c r="Q89" s="38"/>
      <c r="R89" s="55">
        <v>7148</v>
      </c>
    </row>
    <row r="90" spans="1:18" ht="12.75">
      <c r="A90" s="19"/>
      <c r="B90" s="19"/>
      <c r="C90" s="14" t="s">
        <v>48</v>
      </c>
      <c r="D90" s="15">
        <f aca="true" t="shared" si="26" ref="D90:P90">SUM(D86:D89)</f>
        <v>-7805</v>
      </c>
      <c r="E90" s="15">
        <f t="shared" si="26"/>
        <v>0</v>
      </c>
      <c r="F90" s="15">
        <f t="shared" si="26"/>
        <v>7805</v>
      </c>
      <c r="G90" s="15">
        <f t="shared" si="26"/>
        <v>-7805</v>
      </c>
      <c r="H90" s="15">
        <f t="shared" si="26"/>
        <v>0</v>
      </c>
      <c r="I90" s="15">
        <f t="shared" si="26"/>
        <v>-7805</v>
      </c>
      <c r="J90" s="15">
        <f t="shared" si="26"/>
        <v>2925</v>
      </c>
      <c r="K90" s="15">
        <f t="shared" si="26"/>
        <v>0</v>
      </c>
      <c r="L90" s="15">
        <f t="shared" si="26"/>
        <v>2925</v>
      </c>
      <c r="M90" s="15">
        <f t="shared" si="26"/>
        <v>2925</v>
      </c>
      <c r="N90" s="15">
        <f t="shared" si="26"/>
        <v>0</v>
      </c>
      <c r="O90" s="15">
        <f t="shared" si="26"/>
        <v>2925</v>
      </c>
      <c r="P90" s="15">
        <f t="shared" si="26"/>
        <v>0</v>
      </c>
      <c r="Q90" s="39"/>
      <c r="R90" s="56">
        <f>SUM(R86:R89)</f>
        <v>7148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.75">
      <c r="A92" s="19"/>
      <c r="B92" s="19"/>
      <c r="C92" s="14" t="s">
        <v>7</v>
      </c>
      <c r="D92" s="15">
        <f aca="true" t="shared" si="27" ref="D92:P92">+D90+D84+D78</f>
        <v>183489.18</v>
      </c>
      <c r="E92" s="15">
        <f t="shared" si="27"/>
        <v>192000</v>
      </c>
      <c r="F92" s="15">
        <f t="shared" si="27"/>
        <v>8510.82</v>
      </c>
      <c r="G92" s="15">
        <f t="shared" si="27"/>
        <v>228069.05</v>
      </c>
      <c r="H92" s="15">
        <f t="shared" si="27"/>
        <v>208000</v>
      </c>
      <c r="I92" s="15">
        <f t="shared" si="27"/>
        <v>20069.049999999996</v>
      </c>
      <c r="J92" s="15">
        <f t="shared" si="27"/>
        <v>247490.8</v>
      </c>
      <c r="K92" s="15">
        <f t="shared" si="27"/>
        <v>226000</v>
      </c>
      <c r="L92" s="15">
        <f t="shared" si="27"/>
        <v>21490.799999999996</v>
      </c>
      <c r="M92" s="15">
        <f t="shared" si="27"/>
        <v>308914.8</v>
      </c>
      <c r="N92" s="15">
        <f t="shared" si="27"/>
        <v>462000</v>
      </c>
      <c r="O92" s="15">
        <f t="shared" si="27"/>
        <v>-153085.2</v>
      </c>
      <c r="P92" s="15">
        <f t="shared" si="27"/>
        <v>462000</v>
      </c>
      <c r="Q92" s="39" t="e">
        <f>M92-#REF!</f>
        <v>#REF!</v>
      </c>
      <c r="R92" s="56">
        <f>+R90+R84+R78</f>
        <v>499891.43</v>
      </c>
    </row>
    <row r="93" spans="1:18" ht="12">
      <c r="A93" s="23"/>
      <c r="B93" s="23"/>
      <c r="C93" s="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38"/>
      <c r="R93" s="55"/>
    </row>
    <row r="94" spans="1:18" ht="12">
      <c r="A94" s="23">
        <v>4240</v>
      </c>
      <c r="B94" s="23">
        <v>4240</v>
      </c>
      <c r="C94" s="3" t="s">
        <v>86</v>
      </c>
      <c r="D94" s="22">
        <v>0</v>
      </c>
      <c r="E94" s="22">
        <v>10000</v>
      </c>
      <c r="F94" s="22">
        <f aca="true" t="shared" si="28" ref="F94:F116">+E94-D94</f>
        <v>10000</v>
      </c>
      <c r="G94" s="22">
        <v>29153</v>
      </c>
      <c r="H94" s="22">
        <v>30000</v>
      </c>
      <c r="I94" s="22">
        <f aca="true" t="shared" si="29" ref="I94:I116">G94-H94</f>
        <v>-847</v>
      </c>
      <c r="J94" s="22">
        <v>30653</v>
      </c>
      <c r="K94" s="22">
        <v>50000</v>
      </c>
      <c r="L94" s="22">
        <f aca="true" t="shared" si="30" ref="L94:L116">J94-K94</f>
        <v>-19347</v>
      </c>
      <c r="M94" s="22">
        <v>32155</v>
      </c>
      <c r="N94" s="22">
        <v>73000</v>
      </c>
      <c r="O94" s="22">
        <f aca="true" t="shared" si="31" ref="O94:O116">M94-N94</f>
        <v>-40845</v>
      </c>
      <c r="P94" s="22">
        <v>73000</v>
      </c>
      <c r="Q94" s="38" t="e">
        <f>M94-#REF!</f>
        <v>#REF!</v>
      </c>
      <c r="R94" s="55">
        <v>57071</v>
      </c>
    </row>
    <row r="95" spans="1:18" ht="12">
      <c r="A95" s="23">
        <v>4250</v>
      </c>
      <c r="B95" s="23">
        <v>4250</v>
      </c>
      <c r="C95" s="3" t="s">
        <v>88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>G95-H95</f>
        <v>0</v>
      </c>
      <c r="J95" s="22">
        <v>0</v>
      </c>
      <c r="K95" s="22">
        <v>0</v>
      </c>
      <c r="L95" s="22">
        <f>J95-K95</f>
        <v>0</v>
      </c>
      <c r="M95" s="22">
        <v>0</v>
      </c>
      <c r="N95" s="22">
        <v>0</v>
      </c>
      <c r="O95" s="22">
        <f>M95-N95</f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5000</v>
      </c>
      <c r="B96" s="23">
        <v>5000</v>
      </c>
      <c r="C96" s="3" t="s">
        <v>93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>G96-H96</f>
        <v>0</v>
      </c>
      <c r="J96" s="22">
        <v>0</v>
      </c>
      <c r="K96" s="22">
        <v>0</v>
      </c>
      <c r="L96" s="22">
        <f>J96-K96</f>
        <v>0</v>
      </c>
      <c r="M96" s="22">
        <v>0</v>
      </c>
      <c r="N96" s="22">
        <v>0</v>
      </c>
      <c r="O96" s="22">
        <f>M96-N96</f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5006</v>
      </c>
      <c r="B97" s="23">
        <v>5006</v>
      </c>
      <c r="C97" s="3" t="s">
        <v>154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>G97-H97</f>
        <v>0</v>
      </c>
      <c r="J97" s="22">
        <v>0</v>
      </c>
      <c r="K97" s="22">
        <v>0</v>
      </c>
      <c r="L97" s="22">
        <f>J97-K97</f>
        <v>0</v>
      </c>
      <c r="M97" s="22">
        <v>0</v>
      </c>
      <c r="N97" s="22">
        <v>0</v>
      </c>
      <c r="O97" s="22">
        <f>M97-N97</f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5007</v>
      </c>
      <c r="B98" s="23">
        <v>5007</v>
      </c>
      <c r="C98" s="3" t="s">
        <v>36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5010</v>
      </c>
      <c r="B99" s="23">
        <v>5010</v>
      </c>
      <c r="C99" s="3" t="s">
        <v>94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</row>
    <row r="100" spans="1:18" ht="12">
      <c r="A100" s="23">
        <v>5040</v>
      </c>
      <c r="B100" s="23">
        <v>5040</v>
      </c>
      <c r="C100" s="3" t="s">
        <v>26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5090</v>
      </c>
      <c r="B101" s="23">
        <v>5090</v>
      </c>
      <c r="C101" s="3" t="s">
        <v>95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6499</v>
      </c>
      <c r="N101" s="22">
        <v>0</v>
      </c>
      <c r="O101" s="22">
        <f t="shared" si="31"/>
        <v>6499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5100</v>
      </c>
      <c r="B102" s="23">
        <v>5100</v>
      </c>
      <c r="C102" s="3" t="s">
        <v>31</v>
      </c>
      <c r="D102" s="22">
        <v>176518</v>
      </c>
      <c r="E102" s="22">
        <v>170000</v>
      </c>
      <c r="F102" s="22">
        <f t="shared" si="28"/>
        <v>-6518</v>
      </c>
      <c r="G102" s="22">
        <v>257575</v>
      </c>
      <c r="H102" s="22">
        <v>285000</v>
      </c>
      <c r="I102" s="22">
        <f t="shared" si="29"/>
        <v>-27425</v>
      </c>
      <c r="J102" s="22">
        <v>286869</v>
      </c>
      <c r="K102" s="22">
        <v>320000</v>
      </c>
      <c r="L102" s="22">
        <f t="shared" si="30"/>
        <v>-33131</v>
      </c>
      <c r="M102" s="22">
        <v>418261</v>
      </c>
      <c r="N102" s="22">
        <v>408000</v>
      </c>
      <c r="O102" s="22">
        <f t="shared" si="31"/>
        <v>10261</v>
      </c>
      <c r="P102" s="22">
        <v>408000</v>
      </c>
      <c r="Q102" s="38" t="e">
        <f>M102-#REF!</f>
        <v>#REF!</v>
      </c>
      <c r="R102" s="55">
        <v>430499</v>
      </c>
    </row>
    <row r="103" spans="1:18" ht="12">
      <c r="A103" s="23">
        <v>5180</v>
      </c>
      <c r="B103" s="23">
        <v>5180</v>
      </c>
      <c r="C103" s="3" t="s">
        <v>96</v>
      </c>
      <c r="D103" s="22">
        <v>0</v>
      </c>
      <c r="E103" s="22">
        <v>20400</v>
      </c>
      <c r="F103" s="22">
        <f t="shared" si="28"/>
        <v>20400</v>
      </c>
      <c r="G103" s="22">
        <v>0</v>
      </c>
      <c r="H103" s="22">
        <v>34200</v>
      </c>
      <c r="I103" s="22">
        <f t="shared" si="29"/>
        <v>-34200</v>
      </c>
      <c r="J103" s="22">
        <v>0</v>
      </c>
      <c r="K103" s="22">
        <v>38400</v>
      </c>
      <c r="L103" s="22">
        <f t="shared" si="30"/>
        <v>-38400</v>
      </c>
      <c r="M103" s="22">
        <v>0</v>
      </c>
      <c r="N103" s="22">
        <v>48960</v>
      </c>
      <c r="O103" s="22">
        <f t="shared" si="31"/>
        <v>-48960</v>
      </c>
      <c r="P103" s="22">
        <v>48960</v>
      </c>
      <c r="Q103" s="38" t="e">
        <f>M103-#REF!</f>
        <v>#REF!</v>
      </c>
      <c r="R103" s="55">
        <v>0</v>
      </c>
    </row>
    <row r="104" spans="1:18" ht="12">
      <c r="A104" s="23">
        <v>5182</v>
      </c>
      <c r="B104" s="23">
        <v>5182</v>
      </c>
      <c r="C104" s="3" t="s">
        <v>97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5210</v>
      </c>
      <c r="B105" s="23">
        <v>5210</v>
      </c>
      <c r="C105" s="3" t="s">
        <v>98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5230</v>
      </c>
      <c r="B106" s="23">
        <v>5230</v>
      </c>
      <c r="C106" s="3" t="s">
        <v>32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5231</v>
      </c>
      <c r="B107" s="23">
        <v>5231</v>
      </c>
      <c r="C107" s="3" t="s">
        <v>33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5250</v>
      </c>
      <c r="B108" s="23">
        <v>5250</v>
      </c>
      <c r="C108" s="3" t="s">
        <v>99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5290</v>
      </c>
      <c r="B109" s="23">
        <v>5290</v>
      </c>
      <c r="C109" s="3" t="s">
        <v>100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5330</v>
      </c>
      <c r="B110" s="23">
        <v>5330</v>
      </c>
      <c r="C110" s="3" t="s">
        <v>101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5400</v>
      </c>
      <c r="B111" s="23">
        <v>5400</v>
      </c>
      <c r="C111" s="3" t="s">
        <v>102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5425</v>
      </c>
      <c r="B112" s="23">
        <v>5425</v>
      </c>
      <c r="C112" s="3" t="s">
        <v>103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 t="shared" si="29"/>
        <v>0</v>
      </c>
      <c r="J112" s="22">
        <v>0</v>
      </c>
      <c r="K112" s="22">
        <v>0</v>
      </c>
      <c r="L112" s="22">
        <f t="shared" si="30"/>
        <v>0</v>
      </c>
      <c r="M112" s="22">
        <v>0</v>
      </c>
      <c r="N112" s="22">
        <v>0</v>
      </c>
      <c r="O112" s="22">
        <f t="shared" si="31"/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5800</v>
      </c>
      <c r="B113" s="23">
        <v>5800</v>
      </c>
      <c r="C113" s="3" t="s">
        <v>34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</row>
    <row r="114" spans="1:18" ht="12">
      <c r="A114" s="23">
        <v>5950</v>
      </c>
      <c r="B114" s="23">
        <v>5950</v>
      </c>
      <c r="C114" s="36" t="s">
        <v>104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 t="shared" si="29"/>
        <v>0</v>
      </c>
      <c r="J114" s="22">
        <v>0</v>
      </c>
      <c r="K114" s="22">
        <v>0</v>
      </c>
      <c r="L114" s="22">
        <f t="shared" si="30"/>
        <v>0</v>
      </c>
      <c r="M114" s="22">
        <v>0</v>
      </c>
      <c r="N114" s="22">
        <v>0</v>
      </c>
      <c r="O114" s="22">
        <f t="shared" si="31"/>
        <v>0</v>
      </c>
      <c r="P114" s="22">
        <v>0</v>
      </c>
      <c r="Q114" s="38" t="e">
        <f>M114-#REF!</f>
        <v>#REF!</v>
      </c>
      <c r="R114" s="55">
        <v>0</v>
      </c>
    </row>
    <row r="115" spans="1:18" ht="12">
      <c r="A115" s="23">
        <v>5990</v>
      </c>
      <c r="B115" s="23">
        <v>5990</v>
      </c>
      <c r="C115" s="3" t="s">
        <v>105</v>
      </c>
      <c r="D115" s="22">
        <v>0</v>
      </c>
      <c r="E115" s="22">
        <v>0</v>
      </c>
      <c r="F115" s="22">
        <f t="shared" si="28"/>
        <v>0</v>
      </c>
      <c r="G115" s="22">
        <v>0</v>
      </c>
      <c r="H115" s="22">
        <v>0</v>
      </c>
      <c r="I115" s="22">
        <f>G115-H115</f>
        <v>0</v>
      </c>
      <c r="J115" s="22">
        <v>0</v>
      </c>
      <c r="K115" s="22">
        <v>0</v>
      </c>
      <c r="L115" s="22">
        <f>J115-K115</f>
        <v>0</v>
      </c>
      <c r="M115" s="22">
        <v>2084.99</v>
      </c>
      <c r="N115" s="22">
        <v>0</v>
      </c>
      <c r="O115" s="22">
        <f>M115-N115</f>
        <v>2084.99</v>
      </c>
      <c r="P115" s="22">
        <v>0</v>
      </c>
      <c r="Q115" s="38" t="e">
        <f>M115-#REF!</f>
        <v>#REF!</v>
      </c>
      <c r="R115" s="55">
        <v>0</v>
      </c>
    </row>
    <row r="116" spans="1:18" ht="12">
      <c r="A116" s="23">
        <v>7100</v>
      </c>
      <c r="B116" s="23">
        <v>7100</v>
      </c>
      <c r="C116" s="3" t="s">
        <v>127</v>
      </c>
      <c r="D116" s="22">
        <v>0</v>
      </c>
      <c r="E116" s="22">
        <v>0</v>
      </c>
      <c r="F116" s="22">
        <f t="shared" si="28"/>
        <v>0</v>
      </c>
      <c r="G116" s="22">
        <v>0</v>
      </c>
      <c r="H116" s="22">
        <v>0</v>
      </c>
      <c r="I116" s="22">
        <f t="shared" si="29"/>
        <v>0</v>
      </c>
      <c r="J116" s="22">
        <v>0</v>
      </c>
      <c r="K116" s="22">
        <v>0</v>
      </c>
      <c r="L116" s="22">
        <f t="shared" si="30"/>
        <v>0</v>
      </c>
      <c r="M116" s="22">
        <v>45.01</v>
      </c>
      <c r="N116" s="22">
        <v>0</v>
      </c>
      <c r="O116" s="22">
        <f t="shared" si="31"/>
        <v>45.01</v>
      </c>
      <c r="P116" s="22">
        <v>0</v>
      </c>
      <c r="Q116" s="38" t="e">
        <f>M116-#REF!</f>
        <v>#REF!</v>
      </c>
      <c r="R116" s="55">
        <v>1719.9</v>
      </c>
    </row>
    <row r="117" spans="1:18" ht="12.75">
      <c r="A117" s="19"/>
      <c r="B117" s="19"/>
      <c r="C117" s="14" t="s">
        <v>8</v>
      </c>
      <c r="D117" s="15">
        <f aca="true" t="shared" si="32" ref="D117:P117">SUM(D94:D116)</f>
        <v>176518</v>
      </c>
      <c r="E117" s="15">
        <f t="shared" si="32"/>
        <v>200400</v>
      </c>
      <c r="F117" s="15">
        <f t="shared" si="32"/>
        <v>23882</v>
      </c>
      <c r="G117" s="15">
        <f t="shared" si="32"/>
        <v>286728</v>
      </c>
      <c r="H117" s="15">
        <f t="shared" si="32"/>
        <v>349200</v>
      </c>
      <c r="I117" s="15">
        <f t="shared" si="32"/>
        <v>-62472</v>
      </c>
      <c r="J117" s="15">
        <f t="shared" si="32"/>
        <v>317522</v>
      </c>
      <c r="K117" s="15">
        <f t="shared" si="32"/>
        <v>408400</v>
      </c>
      <c r="L117" s="15">
        <f t="shared" si="32"/>
        <v>-90878</v>
      </c>
      <c r="M117" s="15">
        <f t="shared" si="32"/>
        <v>459045</v>
      </c>
      <c r="N117" s="15">
        <f t="shared" si="32"/>
        <v>529960</v>
      </c>
      <c r="O117" s="15">
        <f t="shared" si="32"/>
        <v>-70915</v>
      </c>
      <c r="P117" s="15">
        <f t="shared" si="32"/>
        <v>529960</v>
      </c>
      <c r="Q117" s="39" t="e">
        <f>M117-#REF!</f>
        <v>#REF!</v>
      </c>
      <c r="R117" s="56">
        <f>SUM(R94:R116)</f>
        <v>489289.9</v>
      </c>
    </row>
    <row r="118" spans="1:18" ht="12">
      <c r="A118" s="23"/>
      <c r="B118" s="23"/>
      <c r="C118" s="3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38"/>
      <c r="R118" s="55"/>
    </row>
    <row r="119" spans="1:18" ht="12">
      <c r="A119" s="23">
        <v>4120</v>
      </c>
      <c r="B119" s="23">
        <v>4120</v>
      </c>
      <c r="C119" s="3" t="s">
        <v>106</v>
      </c>
      <c r="D119" s="22">
        <v>0</v>
      </c>
      <c r="E119" s="22">
        <v>0</v>
      </c>
      <c r="F119" s="22">
        <f aca="true" t="shared" si="33" ref="F119:F155">+E119-D119</f>
        <v>0</v>
      </c>
      <c r="G119" s="22">
        <v>0</v>
      </c>
      <c r="H119" s="22">
        <v>0</v>
      </c>
      <c r="I119" s="22">
        <f aca="true" t="shared" si="34" ref="I119:I155">G119-H119</f>
        <v>0</v>
      </c>
      <c r="J119" s="22">
        <v>0</v>
      </c>
      <c r="K119" s="22">
        <v>0</v>
      </c>
      <c r="L119" s="22">
        <f aca="true" t="shared" si="35" ref="L119:L155">J119-K119</f>
        <v>0</v>
      </c>
      <c r="M119" s="22">
        <v>0</v>
      </c>
      <c r="N119" s="22">
        <v>0</v>
      </c>
      <c r="O119" s="22">
        <f aca="true" t="shared" si="36" ref="O119:O155">M119-N119</f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6320</v>
      </c>
      <c r="B120" s="23">
        <v>6320</v>
      </c>
      <c r="C120" s="3" t="s">
        <v>106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>G120-H120</f>
        <v>0</v>
      </c>
      <c r="J120" s="22">
        <v>0</v>
      </c>
      <c r="K120" s="22">
        <v>0</v>
      </c>
      <c r="L120" s="22">
        <f>J120-K120</f>
        <v>0</v>
      </c>
      <c r="M120" s="22">
        <v>0</v>
      </c>
      <c r="N120" s="22">
        <v>0</v>
      </c>
      <c r="O120" s="22">
        <f>M120-N120</f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6340</v>
      </c>
      <c r="B121" s="23">
        <v>6340</v>
      </c>
      <c r="C121" s="3" t="s">
        <v>107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0</v>
      </c>
      <c r="N121" s="22">
        <v>0</v>
      </c>
      <c r="O121" s="22">
        <f t="shared" si="36"/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6420</v>
      </c>
      <c r="B122" s="23">
        <v>6420</v>
      </c>
      <c r="C122" s="3" t="s">
        <v>108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6500</v>
      </c>
      <c r="B123" s="23">
        <v>6500</v>
      </c>
      <c r="C123" s="3" t="s">
        <v>109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6600</v>
      </c>
      <c r="B124" s="23">
        <v>6600</v>
      </c>
      <c r="C124" s="3" t="s">
        <v>112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6620</v>
      </c>
      <c r="B125" s="23">
        <v>6620</v>
      </c>
      <c r="C125" s="3" t="s">
        <v>113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6625</v>
      </c>
      <c r="B126" s="23">
        <v>6625</v>
      </c>
      <c r="C126" s="3" t="s">
        <v>114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6630</v>
      </c>
      <c r="B127" s="23">
        <v>6630</v>
      </c>
      <c r="C127" s="3" t="s">
        <v>115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6700</v>
      </c>
      <c r="B128" s="23">
        <v>6700</v>
      </c>
      <c r="C128" s="3" t="s">
        <v>116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6710</v>
      </c>
      <c r="B129" s="23">
        <v>6710</v>
      </c>
      <c r="C129" s="3" t="s">
        <v>117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6790</v>
      </c>
      <c r="B130" s="23">
        <v>6790</v>
      </c>
      <c r="C130" s="3" t="s">
        <v>118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6800</v>
      </c>
      <c r="B131" s="23">
        <v>6800</v>
      </c>
      <c r="C131" s="3" t="s">
        <v>119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6815</v>
      </c>
      <c r="B132" s="23">
        <v>6815</v>
      </c>
      <c r="C132" s="3" t="s">
        <v>120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6820</v>
      </c>
      <c r="B133" s="23">
        <v>6820</v>
      </c>
      <c r="C133" s="3" t="s">
        <v>121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2000</v>
      </c>
      <c r="O133" s="22">
        <f t="shared" si="36"/>
        <v>-2000</v>
      </c>
      <c r="P133" s="22">
        <v>2000</v>
      </c>
      <c r="Q133" s="38" t="e">
        <f>M133-#REF!</f>
        <v>#REF!</v>
      </c>
      <c r="R133" s="55">
        <v>5575</v>
      </c>
    </row>
    <row r="134" spans="1:18" ht="12">
      <c r="A134" s="23">
        <v>6860</v>
      </c>
      <c r="B134" s="23">
        <v>6860</v>
      </c>
      <c r="C134" s="3" t="s">
        <v>122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3000</v>
      </c>
      <c r="O134" s="22">
        <f t="shared" si="36"/>
        <v>-3000</v>
      </c>
      <c r="P134" s="22">
        <v>3000</v>
      </c>
      <c r="Q134" s="38" t="e">
        <f>M134-#REF!</f>
        <v>#REF!</v>
      </c>
      <c r="R134" s="55">
        <v>5735.5</v>
      </c>
    </row>
    <row r="135" spans="1:18" ht="12">
      <c r="A135" s="23">
        <v>6900</v>
      </c>
      <c r="B135" s="23">
        <v>6900</v>
      </c>
      <c r="C135" s="3" t="s">
        <v>123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6920</v>
      </c>
      <c r="B136" s="23">
        <v>6920</v>
      </c>
      <c r="C136" s="3" t="s">
        <v>124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6930</v>
      </c>
      <c r="B137" s="23">
        <v>6930</v>
      </c>
      <c r="C137" s="3" t="s">
        <v>125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6940</v>
      </c>
      <c r="B138" s="23">
        <v>6940</v>
      </c>
      <c r="C138" s="3" t="s">
        <v>126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7140</v>
      </c>
      <c r="B139" s="23">
        <v>7140</v>
      </c>
      <c r="C139" s="3" t="s">
        <v>128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15000</v>
      </c>
      <c r="O139" s="22">
        <f t="shared" si="36"/>
        <v>-15000</v>
      </c>
      <c r="P139" s="22">
        <v>15000</v>
      </c>
      <c r="Q139" s="38" t="e">
        <f>M139-#REF!</f>
        <v>#REF!</v>
      </c>
      <c r="R139" s="55">
        <v>0</v>
      </c>
    </row>
    <row r="140" spans="1:18" ht="12">
      <c r="A140" s="23">
        <v>7320</v>
      </c>
      <c r="B140" s="23">
        <v>7320</v>
      </c>
      <c r="C140" s="3" t="s">
        <v>129</v>
      </c>
      <c r="D140" s="22">
        <v>0</v>
      </c>
      <c r="E140" s="22">
        <v>2000</v>
      </c>
      <c r="F140" s="22">
        <f t="shared" si="33"/>
        <v>2000</v>
      </c>
      <c r="G140" s="22">
        <v>0</v>
      </c>
      <c r="H140" s="22">
        <v>2500</v>
      </c>
      <c r="I140" s="22">
        <f t="shared" si="34"/>
        <v>-2500</v>
      </c>
      <c r="J140" s="22">
        <v>0</v>
      </c>
      <c r="K140" s="22">
        <v>5000</v>
      </c>
      <c r="L140" s="22">
        <f t="shared" si="35"/>
        <v>-5000</v>
      </c>
      <c r="M140" s="22">
        <v>0</v>
      </c>
      <c r="N140" s="22">
        <v>6000</v>
      </c>
      <c r="O140" s="22">
        <f t="shared" si="36"/>
        <v>-6000</v>
      </c>
      <c r="P140" s="22">
        <v>6000</v>
      </c>
      <c r="Q140" s="38" t="e">
        <f>M140-#REF!</f>
        <v>#REF!</v>
      </c>
      <c r="R140" s="55">
        <v>4994</v>
      </c>
    </row>
    <row r="141" spans="1:18" ht="12">
      <c r="A141" s="23">
        <v>7430</v>
      </c>
      <c r="B141" s="23">
        <v>7430</v>
      </c>
      <c r="C141" s="3" t="s">
        <v>131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7500</v>
      </c>
      <c r="B142" s="23">
        <v>7500</v>
      </c>
      <c r="C142" s="3" t="s">
        <v>132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7601</v>
      </c>
      <c r="B143" s="23">
        <v>7601</v>
      </c>
      <c r="C143" s="3" t="s">
        <v>133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7740</v>
      </c>
      <c r="B144" s="23">
        <v>7740</v>
      </c>
      <c r="C144" s="3" t="s">
        <v>134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7770</v>
      </c>
      <c r="B145" s="23">
        <v>7770</v>
      </c>
      <c r="C145" s="3" t="s">
        <v>135</v>
      </c>
      <c r="D145" s="22">
        <v>142.5</v>
      </c>
      <c r="E145" s="22">
        <v>100</v>
      </c>
      <c r="F145" s="22">
        <f t="shared" si="33"/>
        <v>-42.5</v>
      </c>
      <c r="G145" s="22">
        <v>247.5</v>
      </c>
      <c r="H145" s="22">
        <v>200</v>
      </c>
      <c r="I145" s="22">
        <f t="shared" si="34"/>
        <v>47.5</v>
      </c>
      <c r="J145" s="22">
        <v>276.25</v>
      </c>
      <c r="K145" s="22">
        <v>300</v>
      </c>
      <c r="L145" s="22">
        <f t="shared" si="35"/>
        <v>-23.75</v>
      </c>
      <c r="M145" s="22">
        <v>332.25</v>
      </c>
      <c r="N145" s="22">
        <v>700</v>
      </c>
      <c r="O145" s="22">
        <f t="shared" si="36"/>
        <v>-367.75</v>
      </c>
      <c r="P145" s="22">
        <v>700</v>
      </c>
      <c r="Q145" s="38" t="e">
        <f>M145-#REF!</f>
        <v>#REF!</v>
      </c>
      <c r="R145" s="55">
        <v>391.75</v>
      </c>
    </row>
    <row r="146" spans="1:18" ht="12">
      <c r="A146" s="23">
        <v>7780</v>
      </c>
      <c r="B146" s="23">
        <v>7780</v>
      </c>
      <c r="C146" s="3" t="s">
        <v>136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4"/>
        <v>0</v>
      </c>
      <c r="J146" s="22">
        <v>0</v>
      </c>
      <c r="K146" s="22">
        <v>0</v>
      </c>
      <c r="L146" s="22">
        <f t="shared" si="35"/>
        <v>0</v>
      </c>
      <c r="M146" s="22">
        <v>0</v>
      </c>
      <c r="N146" s="22">
        <v>0</v>
      </c>
      <c r="O146" s="22">
        <f t="shared" si="36"/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7790</v>
      </c>
      <c r="B147" s="23">
        <v>7790</v>
      </c>
      <c r="C147" s="3" t="s">
        <v>137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t="shared" si="34"/>
        <v>0</v>
      </c>
      <c r="J147" s="22">
        <v>0</v>
      </c>
      <c r="K147" s="22">
        <v>0</v>
      </c>
      <c r="L147" s="22">
        <f t="shared" si="35"/>
        <v>0</v>
      </c>
      <c r="M147" s="22">
        <v>7408.6</v>
      </c>
      <c r="N147" s="22">
        <v>900</v>
      </c>
      <c r="O147" s="22">
        <f t="shared" si="36"/>
        <v>6508.6</v>
      </c>
      <c r="P147" s="22">
        <v>900</v>
      </c>
      <c r="Q147" s="38" t="e">
        <f>M147-#REF!</f>
        <v>#REF!</v>
      </c>
      <c r="R147" s="55">
        <v>0</v>
      </c>
    </row>
    <row r="148" spans="1:18" ht="12">
      <c r="A148" s="23">
        <v>7791</v>
      </c>
      <c r="B148" s="23">
        <v>7791</v>
      </c>
      <c r="C148" s="3" t="s">
        <v>153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aca="true" t="shared" si="37" ref="I148:I153">G148-H148</f>
        <v>0</v>
      </c>
      <c r="J148" s="22">
        <v>0</v>
      </c>
      <c r="K148" s="22">
        <v>0</v>
      </c>
      <c r="L148" s="22">
        <f aca="true" t="shared" si="38" ref="L148:L153">J148-K148</f>
        <v>0</v>
      </c>
      <c r="M148" s="22">
        <v>0</v>
      </c>
      <c r="N148" s="22">
        <v>0</v>
      </c>
      <c r="O148" s="22">
        <f aca="true" t="shared" si="39" ref="O148:O153">M148-N148</f>
        <v>0</v>
      </c>
      <c r="P148" s="22">
        <v>0</v>
      </c>
      <c r="Q148" s="38" t="e">
        <f>M148-#REF!</f>
        <v>#REF!</v>
      </c>
      <c r="R148" s="55">
        <v>0</v>
      </c>
    </row>
    <row r="149" spans="1:18" ht="12">
      <c r="A149" s="23">
        <v>7795</v>
      </c>
      <c r="B149" s="23">
        <v>7795</v>
      </c>
      <c r="C149" s="3" t="s">
        <v>157</v>
      </c>
      <c r="D149" s="22">
        <v>3832.15</v>
      </c>
      <c r="E149" s="22">
        <v>1500</v>
      </c>
      <c r="F149" s="22">
        <f t="shared" si="33"/>
        <v>-2332.15</v>
      </c>
      <c r="G149" s="22">
        <v>4086.73</v>
      </c>
      <c r="H149" s="22">
        <v>1600</v>
      </c>
      <c r="I149" s="22">
        <f t="shared" si="37"/>
        <v>2486.73</v>
      </c>
      <c r="J149" s="22">
        <v>4086.73</v>
      </c>
      <c r="K149" s="22">
        <v>1700</v>
      </c>
      <c r="L149" s="22">
        <f t="shared" si="38"/>
        <v>2386.73</v>
      </c>
      <c r="M149" s="22">
        <v>4086.73</v>
      </c>
      <c r="N149" s="22">
        <v>5500</v>
      </c>
      <c r="O149" s="22">
        <f t="shared" si="39"/>
        <v>-1413.27</v>
      </c>
      <c r="P149" s="22">
        <v>5500</v>
      </c>
      <c r="Q149" s="38" t="e">
        <f>M149-#REF!</f>
        <v>#REF!</v>
      </c>
      <c r="R149" s="55">
        <v>3511.04</v>
      </c>
    </row>
    <row r="150" spans="1:18" ht="12">
      <c r="A150" s="23">
        <v>7796</v>
      </c>
      <c r="B150" s="23">
        <v>7796</v>
      </c>
      <c r="C150" s="3" t="s">
        <v>158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t="shared" si="37"/>
        <v>0</v>
      </c>
      <c r="J150" s="22">
        <v>0</v>
      </c>
      <c r="K150" s="22">
        <v>0</v>
      </c>
      <c r="L150" s="22">
        <f t="shared" si="38"/>
        <v>0</v>
      </c>
      <c r="M150" s="22">
        <v>0</v>
      </c>
      <c r="N150" s="22">
        <v>0</v>
      </c>
      <c r="O150" s="22">
        <f t="shared" si="39"/>
        <v>0</v>
      </c>
      <c r="P150" s="22">
        <v>0</v>
      </c>
      <c r="Q150" s="38"/>
      <c r="R150" s="55">
        <v>0</v>
      </c>
    </row>
    <row r="151" spans="1:18" ht="12">
      <c r="A151" s="23">
        <v>7797</v>
      </c>
      <c r="B151" s="23">
        <v>7797</v>
      </c>
      <c r="C151" s="3" t="s">
        <v>159</v>
      </c>
      <c r="D151" s="22">
        <v>1384.69</v>
      </c>
      <c r="E151" s="22">
        <v>1000</v>
      </c>
      <c r="F151" s="22">
        <f t="shared" si="33"/>
        <v>-384.69000000000005</v>
      </c>
      <c r="G151" s="22">
        <v>1384.69</v>
      </c>
      <c r="H151" s="22">
        <v>1100</v>
      </c>
      <c r="I151" s="22">
        <f t="shared" si="37"/>
        <v>284.69000000000005</v>
      </c>
      <c r="J151" s="22">
        <v>1384.69</v>
      </c>
      <c r="K151" s="22">
        <v>1200</v>
      </c>
      <c r="L151" s="22">
        <f t="shared" si="38"/>
        <v>184.69000000000005</v>
      </c>
      <c r="M151" s="22">
        <v>1384.69</v>
      </c>
      <c r="N151" s="22">
        <v>1500</v>
      </c>
      <c r="O151" s="22">
        <f t="shared" si="39"/>
        <v>-115.30999999999995</v>
      </c>
      <c r="P151" s="22">
        <v>1500</v>
      </c>
      <c r="Q151" s="38"/>
      <c r="R151" s="55">
        <v>1630.65</v>
      </c>
    </row>
    <row r="152" spans="1:18" ht="12">
      <c r="A152" s="23">
        <v>7798</v>
      </c>
      <c r="B152" s="23">
        <v>7798</v>
      </c>
      <c r="C152" s="3" t="s">
        <v>166</v>
      </c>
      <c r="D152" s="22">
        <v>2.68</v>
      </c>
      <c r="E152" s="22">
        <v>0</v>
      </c>
      <c r="F152" s="22">
        <f>+E152-D152</f>
        <v>-2.68</v>
      </c>
      <c r="G152" s="22">
        <v>8.81</v>
      </c>
      <c r="H152" s="22">
        <v>0</v>
      </c>
      <c r="I152" s="22">
        <f t="shared" si="37"/>
        <v>8.81</v>
      </c>
      <c r="J152" s="22">
        <v>8.81</v>
      </c>
      <c r="K152" s="22">
        <v>0</v>
      </c>
      <c r="L152" s="22">
        <f t="shared" si="38"/>
        <v>8.81</v>
      </c>
      <c r="M152" s="22">
        <v>8.81</v>
      </c>
      <c r="N152" s="22">
        <v>0</v>
      </c>
      <c r="O152" s="22">
        <f t="shared" si="39"/>
        <v>8.81</v>
      </c>
      <c r="P152" s="22">
        <v>0</v>
      </c>
      <c r="Q152" s="38"/>
      <c r="R152" s="55">
        <v>31.68</v>
      </c>
    </row>
    <row r="153" spans="1:18" ht="12">
      <c r="A153" s="23">
        <v>7799</v>
      </c>
      <c r="B153" s="23">
        <v>7799</v>
      </c>
      <c r="C153" s="3" t="s">
        <v>186</v>
      </c>
      <c r="D153" s="22">
        <v>93.5</v>
      </c>
      <c r="E153" s="22">
        <v>0</v>
      </c>
      <c r="F153" s="22">
        <f>+E153-D153</f>
        <v>-93.5</v>
      </c>
      <c r="G153" s="22">
        <v>571</v>
      </c>
      <c r="H153" s="22">
        <v>0</v>
      </c>
      <c r="I153" s="22">
        <f t="shared" si="37"/>
        <v>571</v>
      </c>
      <c r="J153" s="22">
        <v>571</v>
      </c>
      <c r="K153" s="22">
        <v>0</v>
      </c>
      <c r="L153" s="22">
        <f t="shared" si="38"/>
        <v>571</v>
      </c>
      <c r="M153" s="22">
        <v>6124.5</v>
      </c>
      <c r="N153" s="22">
        <v>0</v>
      </c>
      <c r="O153" s="22">
        <f t="shared" si="39"/>
        <v>6124.5</v>
      </c>
      <c r="P153" s="22">
        <v>0</v>
      </c>
      <c r="Q153" s="38"/>
      <c r="R153" s="55">
        <v>6627.69</v>
      </c>
    </row>
    <row r="154" spans="1:18" ht="12">
      <c r="A154" s="23">
        <v>7830</v>
      </c>
      <c r="B154" s="23">
        <v>7830</v>
      </c>
      <c r="C154" s="3" t="s">
        <v>138</v>
      </c>
      <c r="D154" s="22">
        <v>0</v>
      </c>
      <c r="E154" s="22">
        <v>0</v>
      </c>
      <c r="F154" s="22">
        <f t="shared" si="33"/>
        <v>0</v>
      </c>
      <c r="G154" s="22">
        <v>0</v>
      </c>
      <c r="H154" s="22">
        <v>0</v>
      </c>
      <c r="I154" s="22">
        <f t="shared" si="34"/>
        <v>0</v>
      </c>
      <c r="J154" s="22">
        <v>0</v>
      </c>
      <c r="K154" s="22">
        <v>0</v>
      </c>
      <c r="L154" s="22">
        <f t="shared" si="35"/>
        <v>0</v>
      </c>
      <c r="M154" s="22">
        <v>0</v>
      </c>
      <c r="N154" s="22">
        <v>0</v>
      </c>
      <c r="O154" s="22">
        <f t="shared" si="36"/>
        <v>0</v>
      </c>
      <c r="P154" s="22">
        <v>0</v>
      </c>
      <c r="Q154" s="38" t="e">
        <f>M154-#REF!</f>
        <v>#REF!</v>
      </c>
      <c r="R154" s="55">
        <v>0</v>
      </c>
    </row>
    <row r="155" spans="1:18" ht="12">
      <c r="A155" s="23">
        <v>7990</v>
      </c>
      <c r="B155" s="23">
        <v>7990</v>
      </c>
      <c r="C155" s="3" t="s">
        <v>139</v>
      </c>
      <c r="D155" s="22">
        <v>0</v>
      </c>
      <c r="E155" s="22">
        <v>0</v>
      </c>
      <c r="F155" s="22">
        <f t="shared" si="33"/>
        <v>0</v>
      </c>
      <c r="G155" s="22">
        <v>0</v>
      </c>
      <c r="H155" s="22">
        <v>0</v>
      </c>
      <c r="I155" s="22">
        <f t="shared" si="34"/>
        <v>0</v>
      </c>
      <c r="J155" s="22">
        <v>0</v>
      </c>
      <c r="K155" s="22">
        <v>0</v>
      </c>
      <c r="L155" s="22">
        <f t="shared" si="35"/>
        <v>0</v>
      </c>
      <c r="M155" s="22">
        <v>-5370</v>
      </c>
      <c r="N155" s="22">
        <v>0</v>
      </c>
      <c r="O155" s="22">
        <f t="shared" si="36"/>
        <v>-5370</v>
      </c>
      <c r="P155" s="22">
        <v>0</v>
      </c>
      <c r="Q155" s="38" t="e">
        <f>M155-#REF!</f>
        <v>#REF!</v>
      </c>
      <c r="R155" s="55">
        <v>0</v>
      </c>
    </row>
    <row r="156" spans="1:18" ht="12">
      <c r="A156" s="23"/>
      <c r="B156" s="23"/>
      <c r="C156" s="3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38"/>
      <c r="R156" s="55"/>
    </row>
    <row r="157" spans="1:18" ht="12.75">
      <c r="A157" s="19"/>
      <c r="B157" s="19"/>
      <c r="C157" s="14" t="s">
        <v>9</v>
      </c>
      <c r="D157" s="15">
        <f aca="true" t="shared" si="40" ref="D157:P157">SUM(D119:D156)</f>
        <v>5455.52</v>
      </c>
      <c r="E157" s="15">
        <f t="shared" si="40"/>
        <v>4600</v>
      </c>
      <c r="F157" s="15">
        <f t="shared" si="40"/>
        <v>-855.5200000000001</v>
      </c>
      <c r="G157" s="15">
        <f t="shared" si="40"/>
        <v>6298.7300000000005</v>
      </c>
      <c r="H157" s="15">
        <f t="shared" si="40"/>
        <v>5400</v>
      </c>
      <c r="I157" s="15">
        <f t="shared" si="40"/>
        <v>898.73</v>
      </c>
      <c r="J157" s="15">
        <f t="shared" si="40"/>
        <v>6327.4800000000005</v>
      </c>
      <c r="K157" s="15">
        <f t="shared" si="40"/>
        <v>8200</v>
      </c>
      <c r="L157" s="15">
        <f t="shared" si="40"/>
        <v>-1872.52</v>
      </c>
      <c r="M157" s="15">
        <f t="shared" si="40"/>
        <v>13975.580000000002</v>
      </c>
      <c r="N157" s="15">
        <f t="shared" si="40"/>
        <v>34600</v>
      </c>
      <c r="O157" s="15">
        <f t="shared" si="40"/>
        <v>-20624.420000000002</v>
      </c>
      <c r="P157" s="15">
        <f t="shared" si="40"/>
        <v>34600</v>
      </c>
      <c r="Q157" s="39" t="e">
        <f>M157-#REF!</f>
        <v>#REF!</v>
      </c>
      <c r="R157" s="56">
        <f>SUM(R119:R156)</f>
        <v>28497.31</v>
      </c>
    </row>
    <row r="158" spans="1:18" ht="12.75">
      <c r="A158" s="19"/>
      <c r="B158" s="19"/>
      <c r="C158" s="14"/>
      <c r="D158" s="22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8"/>
      <c r="R158" s="56"/>
    </row>
    <row r="159" spans="1:18" ht="12">
      <c r="A159" s="23">
        <v>6000</v>
      </c>
      <c r="B159" s="23">
        <v>6000</v>
      </c>
      <c r="C159" s="3" t="s">
        <v>140</v>
      </c>
      <c r="D159" s="22">
        <v>0</v>
      </c>
      <c r="E159" s="22">
        <v>0</v>
      </c>
      <c r="F159" s="22">
        <f>+E159-D159</f>
        <v>0</v>
      </c>
      <c r="G159" s="22">
        <v>0</v>
      </c>
      <c r="H159" s="22">
        <v>0</v>
      </c>
      <c r="I159" s="22">
        <f>G159-H159</f>
        <v>0</v>
      </c>
      <c r="J159" s="22">
        <v>0</v>
      </c>
      <c r="K159" s="22">
        <v>0</v>
      </c>
      <c r="L159" s="22">
        <f>J159-K159</f>
        <v>0</v>
      </c>
      <c r="M159" s="22">
        <v>0</v>
      </c>
      <c r="N159" s="22">
        <v>0</v>
      </c>
      <c r="O159" s="22">
        <f>M159-N159</f>
        <v>0</v>
      </c>
      <c r="P159" s="22">
        <v>0</v>
      </c>
      <c r="Q159" s="38" t="e">
        <f>M159-#REF!</f>
        <v>#REF!</v>
      </c>
      <c r="R159" s="55">
        <v>0</v>
      </c>
    </row>
    <row r="160" spans="1:18" ht="12">
      <c r="A160" s="23">
        <v>6010</v>
      </c>
      <c r="B160" s="23">
        <v>6010</v>
      </c>
      <c r="C160" s="3" t="s">
        <v>141</v>
      </c>
      <c r="D160" s="22">
        <v>0</v>
      </c>
      <c r="E160" s="22">
        <v>0</v>
      </c>
      <c r="F160" s="22">
        <f>+E160-D160</f>
        <v>0</v>
      </c>
      <c r="G160" s="22">
        <v>0</v>
      </c>
      <c r="H160" s="22">
        <v>0</v>
      </c>
      <c r="I160" s="22">
        <f>G160-H160</f>
        <v>0</v>
      </c>
      <c r="J160" s="22">
        <v>0</v>
      </c>
      <c r="K160" s="22">
        <v>0</v>
      </c>
      <c r="L160" s="22">
        <f>J160-K160</f>
        <v>0</v>
      </c>
      <c r="M160" s="22">
        <v>0</v>
      </c>
      <c r="N160" s="22">
        <v>0</v>
      </c>
      <c r="O160" s="22">
        <f>M160-N160</f>
        <v>0</v>
      </c>
      <c r="P160" s="22">
        <v>0</v>
      </c>
      <c r="Q160" s="38" t="e">
        <f>M160-#REF!</f>
        <v>#REF!</v>
      </c>
      <c r="R160" s="55">
        <v>0</v>
      </c>
    </row>
    <row r="161" spans="1:18" ht="12.75">
      <c r="A161" s="19"/>
      <c r="B161" s="19"/>
      <c r="C161" s="14" t="s">
        <v>16</v>
      </c>
      <c r="D161" s="15">
        <f>SUM(D159:D160)</f>
        <v>0</v>
      </c>
      <c r="E161" s="15">
        <f aca="true" t="shared" si="41" ref="E161:P161">SUM(E159:E160)</f>
        <v>0</v>
      </c>
      <c r="F161" s="15">
        <f t="shared" si="41"/>
        <v>0</v>
      </c>
      <c r="G161" s="15">
        <f t="shared" si="41"/>
        <v>0</v>
      </c>
      <c r="H161" s="15">
        <f t="shared" si="41"/>
        <v>0</v>
      </c>
      <c r="I161" s="15">
        <f t="shared" si="41"/>
        <v>0</v>
      </c>
      <c r="J161" s="15">
        <f t="shared" si="41"/>
        <v>0</v>
      </c>
      <c r="K161" s="15">
        <f t="shared" si="41"/>
        <v>0</v>
      </c>
      <c r="L161" s="15">
        <f t="shared" si="41"/>
        <v>0</v>
      </c>
      <c r="M161" s="15">
        <f t="shared" si="41"/>
        <v>0</v>
      </c>
      <c r="N161" s="15">
        <f t="shared" si="41"/>
        <v>0</v>
      </c>
      <c r="O161" s="15">
        <f t="shared" si="41"/>
        <v>0</v>
      </c>
      <c r="P161" s="15">
        <f t="shared" si="41"/>
        <v>0</v>
      </c>
      <c r="Q161" s="38" t="e">
        <f>M161-#REF!</f>
        <v>#REF!</v>
      </c>
      <c r="R161" s="56">
        <f>SUM(R159:R160)</f>
        <v>0</v>
      </c>
    </row>
    <row r="162" spans="1:18" ht="12">
      <c r="A162" s="23"/>
      <c r="B162" s="23"/>
      <c r="C162" s="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38"/>
      <c r="R162" s="55"/>
    </row>
    <row r="163" spans="1:18" ht="13.5" customHeight="1">
      <c r="A163" s="19"/>
      <c r="B163" s="19"/>
      <c r="C163" s="14" t="s">
        <v>5</v>
      </c>
      <c r="D163" s="15">
        <f>D67-D92-D117-D157-D161</f>
        <v>-35164.500000000044</v>
      </c>
      <c r="E163" s="15">
        <f>E67-E92-E117-E157-E161</f>
        <v>-36900</v>
      </c>
      <c r="F163" s="15">
        <f>F67+F92+F117+F157+F161</f>
        <v>1735.499999999975</v>
      </c>
      <c r="G163" s="15">
        <f aca="true" t="shared" si="42" ref="G163:P163">G67-G92-G117-G157-G161</f>
        <v>-154551.58000000005</v>
      </c>
      <c r="H163" s="15">
        <f t="shared" si="42"/>
        <v>-156500</v>
      </c>
      <c r="I163" s="15">
        <f t="shared" si="42"/>
        <v>1948.4199999999796</v>
      </c>
      <c r="J163" s="15">
        <f t="shared" si="42"/>
        <v>-62753.08000000004</v>
      </c>
      <c r="K163" s="15">
        <f t="shared" si="42"/>
        <v>-106500</v>
      </c>
      <c r="L163" s="15">
        <f t="shared" si="42"/>
        <v>43746.91999999998</v>
      </c>
      <c r="M163" s="15">
        <f t="shared" si="42"/>
        <v>-37562.84999999996</v>
      </c>
      <c r="N163" s="15">
        <f t="shared" si="42"/>
        <v>540</v>
      </c>
      <c r="O163" s="15">
        <f t="shared" si="42"/>
        <v>-38102.84999999996</v>
      </c>
      <c r="P163" s="15">
        <f t="shared" si="42"/>
        <v>540</v>
      </c>
      <c r="Q163" s="39" t="e">
        <f>M163-#REF!</f>
        <v>#REF!</v>
      </c>
      <c r="R163" s="56">
        <f>R67-R92-R117-R157-R161</f>
        <v>93780.59000000003</v>
      </c>
    </row>
    <row r="164" spans="1:18" ht="13.5" customHeight="1">
      <c r="A164" s="23"/>
      <c r="B164" s="23"/>
      <c r="C164" s="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38"/>
      <c r="R164" s="55"/>
    </row>
    <row r="165" spans="1:18" ht="13.5" customHeight="1">
      <c r="A165" s="23">
        <v>8050</v>
      </c>
      <c r="B165" s="23">
        <v>8050</v>
      </c>
      <c r="C165" s="3" t="s">
        <v>11</v>
      </c>
      <c r="D165" s="22">
        <v>0</v>
      </c>
      <c r="E165" s="22">
        <v>0</v>
      </c>
      <c r="F165" s="22">
        <f>+E165-D165</f>
        <v>0</v>
      </c>
      <c r="G165" s="22">
        <v>0</v>
      </c>
      <c r="H165" s="22">
        <v>0</v>
      </c>
      <c r="I165" s="22">
        <f>G165-H165</f>
        <v>0</v>
      </c>
      <c r="J165" s="22">
        <v>0</v>
      </c>
      <c r="K165" s="22">
        <v>0</v>
      </c>
      <c r="L165" s="22">
        <f>J165-K165</f>
        <v>0</v>
      </c>
      <c r="M165" s="22">
        <v>0</v>
      </c>
      <c r="N165" s="22">
        <v>0</v>
      </c>
      <c r="O165" s="22">
        <f>M165-N165</f>
        <v>0</v>
      </c>
      <c r="P165" s="22">
        <v>0</v>
      </c>
      <c r="Q165" s="38" t="e">
        <f>M165-#REF!</f>
        <v>#REF!</v>
      </c>
      <c r="R165" s="55">
        <v>0</v>
      </c>
    </row>
    <row r="166" spans="1:18" ht="13.5" customHeight="1">
      <c r="A166" s="23">
        <v>8070</v>
      </c>
      <c r="B166" s="23">
        <v>8070</v>
      </c>
      <c r="C166" s="3" t="s">
        <v>35</v>
      </c>
      <c r="D166" s="22">
        <v>0</v>
      </c>
      <c r="E166" s="22">
        <v>0</v>
      </c>
      <c r="F166" s="22">
        <f>+E166-D166</f>
        <v>0</v>
      </c>
      <c r="G166" s="22">
        <v>0</v>
      </c>
      <c r="H166" s="22">
        <v>0</v>
      </c>
      <c r="I166" s="22">
        <f>G166-H166</f>
        <v>0</v>
      </c>
      <c r="J166" s="22">
        <v>0</v>
      </c>
      <c r="K166" s="22">
        <v>0</v>
      </c>
      <c r="L166" s="22">
        <f>J166-K166</f>
        <v>0</v>
      </c>
      <c r="M166" s="22">
        <v>0</v>
      </c>
      <c r="N166" s="22">
        <v>0</v>
      </c>
      <c r="O166" s="22">
        <f>M166-N166</f>
        <v>0</v>
      </c>
      <c r="P166" s="22">
        <v>0</v>
      </c>
      <c r="Q166" s="38" t="e">
        <f>M166-#REF!</f>
        <v>#REF!</v>
      </c>
      <c r="R166" s="55">
        <v>0</v>
      </c>
    </row>
    <row r="167" spans="1:18" ht="13.5" customHeight="1">
      <c r="A167" s="23">
        <v>8150</v>
      </c>
      <c r="B167" s="23">
        <v>8150</v>
      </c>
      <c r="C167" s="3" t="s">
        <v>142</v>
      </c>
      <c r="D167" s="22">
        <v>0</v>
      </c>
      <c r="E167" s="22">
        <v>0</v>
      </c>
      <c r="F167" s="22">
        <f>+E167-D167</f>
        <v>0</v>
      </c>
      <c r="G167" s="22">
        <v>0</v>
      </c>
      <c r="H167" s="22">
        <v>0</v>
      </c>
      <c r="I167" s="22">
        <f>G167-H167</f>
        <v>0</v>
      </c>
      <c r="J167" s="22">
        <v>0</v>
      </c>
      <c r="K167" s="22">
        <v>0</v>
      </c>
      <c r="L167" s="22">
        <f>J167-K167</f>
        <v>0</v>
      </c>
      <c r="M167" s="22">
        <v>0</v>
      </c>
      <c r="N167" s="22">
        <v>0</v>
      </c>
      <c r="O167" s="22">
        <f>M167-N167</f>
        <v>0</v>
      </c>
      <c r="P167" s="22">
        <v>0</v>
      </c>
      <c r="Q167" s="38" t="e">
        <f>M167-#REF!</f>
        <v>#REF!</v>
      </c>
      <c r="R167" s="55">
        <v>0</v>
      </c>
    </row>
    <row r="168" spans="1:18" ht="13.5" customHeight="1">
      <c r="A168" s="19"/>
      <c r="B168" s="19"/>
      <c r="C168" s="14" t="s">
        <v>24</v>
      </c>
      <c r="D168" s="15">
        <f>SUM(D165:D167)</f>
        <v>0</v>
      </c>
      <c r="E168" s="15">
        <f aca="true" t="shared" si="43" ref="E168:P168">SUM(E165:E167)</f>
        <v>0</v>
      </c>
      <c r="F168" s="15">
        <f t="shared" si="43"/>
        <v>0</v>
      </c>
      <c r="G168" s="15">
        <f t="shared" si="43"/>
        <v>0</v>
      </c>
      <c r="H168" s="15">
        <f t="shared" si="43"/>
        <v>0</v>
      </c>
      <c r="I168" s="15">
        <f t="shared" si="43"/>
        <v>0</v>
      </c>
      <c r="J168" s="15">
        <f t="shared" si="43"/>
        <v>0</v>
      </c>
      <c r="K168" s="15">
        <f t="shared" si="43"/>
        <v>0</v>
      </c>
      <c r="L168" s="15">
        <f t="shared" si="43"/>
        <v>0</v>
      </c>
      <c r="M168" s="15">
        <f t="shared" si="43"/>
        <v>0</v>
      </c>
      <c r="N168" s="15">
        <f t="shared" si="43"/>
        <v>0</v>
      </c>
      <c r="O168" s="15">
        <f t="shared" si="43"/>
        <v>0</v>
      </c>
      <c r="P168" s="15">
        <f t="shared" si="43"/>
        <v>0</v>
      </c>
      <c r="Q168" s="38" t="e">
        <f>M168-#REF!</f>
        <v>#REF!</v>
      </c>
      <c r="R168" s="56">
        <f>SUM(R165:R167)</f>
        <v>0</v>
      </c>
    </row>
    <row r="169" spans="1:18" ht="12">
      <c r="A169" s="23"/>
      <c r="B169" s="23"/>
      <c r="C169" s="3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38"/>
      <c r="R169" s="55"/>
    </row>
    <row r="170" spans="1:18" ht="12.75">
      <c r="A170" s="19"/>
      <c r="B170" s="19"/>
      <c r="C170" s="16" t="s">
        <v>14</v>
      </c>
      <c r="D170" s="17">
        <f>D163-D168</f>
        <v>-35164.500000000044</v>
      </c>
      <c r="E170" s="17">
        <f aca="true" t="shared" si="44" ref="E170:P170">E163-E168</f>
        <v>-36900</v>
      </c>
      <c r="F170" s="17">
        <f>F163+F168</f>
        <v>1735.499999999975</v>
      </c>
      <c r="G170" s="17">
        <f t="shared" si="44"/>
        <v>-154551.58000000005</v>
      </c>
      <c r="H170" s="17">
        <f t="shared" si="44"/>
        <v>-156500</v>
      </c>
      <c r="I170" s="17">
        <f t="shared" si="44"/>
        <v>1948.4199999999796</v>
      </c>
      <c r="J170" s="17">
        <f t="shared" si="44"/>
        <v>-62753.08000000004</v>
      </c>
      <c r="K170" s="17">
        <f t="shared" si="44"/>
        <v>-106500</v>
      </c>
      <c r="L170" s="17">
        <f t="shared" si="44"/>
        <v>43746.91999999998</v>
      </c>
      <c r="M170" s="17">
        <f t="shared" si="44"/>
        <v>-37562.84999999996</v>
      </c>
      <c r="N170" s="17">
        <f t="shared" si="44"/>
        <v>540</v>
      </c>
      <c r="O170" s="17">
        <f t="shared" si="44"/>
        <v>-38102.84999999996</v>
      </c>
      <c r="P170" s="17">
        <f t="shared" si="44"/>
        <v>540</v>
      </c>
      <c r="Q170" s="40" t="e">
        <f>M170-#REF!</f>
        <v>#REF!</v>
      </c>
      <c r="R170" s="58">
        <f>R163-R168</f>
        <v>93780.59000000003</v>
      </c>
    </row>
    <row r="171" spans="5:18" ht="15.75" customHeight="1"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192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5" width="10.421875" style="2" customWidth="1"/>
    <col min="6" max="8" width="11.00390625" style="2" customWidth="1"/>
    <col min="9" max="9" width="11.8515625" style="2" customWidth="1"/>
    <col min="10" max="16" width="11.00390625" style="2" customWidth="1"/>
    <col min="17" max="17" width="11.8515625" style="2" customWidth="1"/>
    <col min="18" max="18" width="11.00390625" style="2" customWidth="1"/>
    <col min="19" max="19" width="11.00390625" style="0" customWidth="1"/>
  </cols>
  <sheetData>
    <row r="1" spans="3:18" ht="15">
      <c r="C1" s="1" t="s">
        <v>147</v>
      </c>
      <c r="D1" s="1" t="s">
        <v>194</v>
      </c>
      <c r="H1" s="7"/>
      <c r="J1" s="7"/>
      <c r="K1"/>
      <c r="M1"/>
      <c r="N1"/>
      <c r="R1" s="7"/>
    </row>
    <row r="2" spans="3:14" ht="15">
      <c r="C2" s="1"/>
      <c r="D2" s="1"/>
      <c r="K2" s="1"/>
      <c r="M2" s="1"/>
      <c r="N2" s="1"/>
    </row>
    <row r="3" spans="3:18" ht="15">
      <c r="C3" s="1" t="s">
        <v>25</v>
      </c>
      <c r="D3" s="51">
        <f>+D31-D183</f>
        <v>0</v>
      </c>
      <c r="E3" s="51">
        <f aca="true" t="shared" si="0" ref="E3:P3">+E31-E183</f>
        <v>0</v>
      </c>
      <c r="F3" s="51">
        <f t="shared" si="0"/>
        <v>-9.313225746154785E-10</v>
      </c>
      <c r="G3" s="51">
        <f t="shared" si="0"/>
        <v>3.725290298461914E-09</v>
      </c>
      <c r="H3" s="51">
        <f t="shared" si="0"/>
        <v>0</v>
      </c>
      <c r="I3" s="51">
        <f t="shared" si="0"/>
        <v>3.725290298461914E-09</v>
      </c>
      <c r="J3" s="51">
        <f t="shared" si="0"/>
        <v>-4.6566128730773926E-09</v>
      </c>
      <c r="K3" s="51">
        <f t="shared" si="0"/>
        <v>0</v>
      </c>
      <c r="L3" s="51">
        <f t="shared" si="0"/>
        <v>-4.6566128730773926E-09</v>
      </c>
      <c r="M3" s="51">
        <f t="shared" si="0"/>
        <v>7.450580596923828E-09</v>
      </c>
      <c r="N3" s="51">
        <f t="shared" si="0"/>
        <v>0</v>
      </c>
      <c r="O3" s="51">
        <f t="shared" si="0"/>
        <v>7.450580596923828E-09</v>
      </c>
      <c r="P3" s="51">
        <f t="shared" si="0"/>
        <v>0</v>
      </c>
      <c r="R3" s="51">
        <f>+R31-R183</f>
        <v>-3.725290298461914E-09</v>
      </c>
    </row>
    <row r="4" spans="3:14" ht="15">
      <c r="C4" s="1"/>
      <c r="D4" s="1"/>
      <c r="K4" s="1"/>
      <c r="M4" s="1"/>
      <c r="N4" s="1"/>
    </row>
    <row r="5" spans="3:18" ht="16.5" customHeight="1">
      <c r="C5" s="1"/>
      <c r="D5" s="2">
        <v>202301</v>
      </c>
      <c r="E5" s="2">
        <f>D5</f>
        <v>202301</v>
      </c>
      <c r="G5" s="2">
        <f>D5</f>
        <v>202301</v>
      </c>
      <c r="H5" s="2">
        <v>202301</v>
      </c>
      <c r="J5" s="2">
        <f>G5</f>
        <v>202301</v>
      </c>
      <c r="K5" s="2">
        <f>D5</f>
        <v>202301</v>
      </c>
      <c r="M5" s="2">
        <f>J5</f>
        <v>202301</v>
      </c>
      <c r="N5" s="2">
        <f>D5</f>
        <v>202301</v>
      </c>
      <c r="P5" s="2">
        <f>N5</f>
        <v>202301</v>
      </c>
      <c r="R5" s="2">
        <v>202201</v>
      </c>
    </row>
    <row r="6" spans="3:18" ht="16.5" customHeight="1">
      <c r="C6" s="1"/>
      <c r="D6" s="41">
        <v>202303</v>
      </c>
      <c r="E6" s="2">
        <v>202303</v>
      </c>
      <c r="G6" s="41">
        <v>202306</v>
      </c>
      <c r="H6" s="2">
        <f>D5+5</f>
        <v>202306</v>
      </c>
      <c r="J6" s="41">
        <v>202309</v>
      </c>
      <c r="K6" s="2">
        <f>H6+3</f>
        <v>202309</v>
      </c>
      <c r="M6" s="41">
        <v>202312</v>
      </c>
      <c r="N6" s="2">
        <f>K6+3</f>
        <v>202312</v>
      </c>
      <c r="P6" s="2">
        <f>N6</f>
        <v>202312</v>
      </c>
      <c r="R6" s="41"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11" t="s">
        <v>144</v>
      </c>
      <c r="H8" s="11" t="s">
        <v>144</v>
      </c>
      <c r="I8" s="11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2811248.98</v>
      </c>
      <c r="E9" s="21">
        <v>3101550</v>
      </c>
      <c r="F9" s="21">
        <f aca="true" t="shared" si="1" ref="F9:F15">SUM(D9-E9)</f>
        <v>-290301.02</v>
      </c>
      <c r="G9" s="21">
        <v>6513790.29</v>
      </c>
      <c r="H9" s="21">
        <v>5411550</v>
      </c>
      <c r="I9" s="21">
        <f aca="true" t="shared" si="2" ref="I9:I15">SUM(G9-H9)</f>
        <v>1102240.29</v>
      </c>
      <c r="J9" s="21">
        <v>7508512.550000001</v>
      </c>
      <c r="K9" s="21">
        <v>7526550</v>
      </c>
      <c r="L9" s="21">
        <f aca="true" t="shared" si="3" ref="L9:L15">SUM(J9-K9)</f>
        <v>-18037.449999999255</v>
      </c>
      <c r="M9" s="21">
        <v>8933606.99</v>
      </c>
      <c r="N9" s="21">
        <v>9424150</v>
      </c>
      <c r="O9" s="21">
        <f aca="true" t="shared" si="4" ref="O9:O15">SUM(M9-N9)</f>
        <v>-490543.0099999998</v>
      </c>
      <c r="P9" s="21">
        <v>9424150</v>
      </c>
      <c r="Q9" s="37">
        <f aca="true" t="shared" si="5" ref="Q9:Q15">SUM(M9-P9)</f>
        <v>-490543.0099999998</v>
      </c>
      <c r="R9" s="54">
        <v>8461592.71</v>
      </c>
    </row>
    <row r="10" spans="1:18" ht="12">
      <c r="A10" s="2">
        <v>322</v>
      </c>
      <c r="B10" s="2">
        <v>322</v>
      </c>
      <c r="C10" s="3" t="s">
        <v>38</v>
      </c>
      <c r="D10" s="22">
        <v>684100</v>
      </c>
      <c r="E10" s="22">
        <v>267500</v>
      </c>
      <c r="F10" s="22">
        <f t="shared" si="1"/>
        <v>416600</v>
      </c>
      <c r="G10" s="22">
        <v>901666</v>
      </c>
      <c r="H10" s="22">
        <v>877500</v>
      </c>
      <c r="I10" s="22">
        <f t="shared" si="2"/>
        <v>24166</v>
      </c>
      <c r="J10" s="22">
        <v>1214254</v>
      </c>
      <c r="K10" s="22">
        <v>922500</v>
      </c>
      <c r="L10" s="22">
        <f t="shared" si="3"/>
        <v>291754</v>
      </c>
      <c r="M10" s="22">
        <v>1513909</v>
      </c>
      <c r="N10" s="22">
        <v>1020000</v>
      </c>
      <c r="O10" s="22">
        <f t="shared" si="4"/>
        <v>493909</v>
      </c>
      <c r="P10" s="22">
        <v>1020000</v>
      </c>
      <c r="Q10" s="38">
        <f t="shared" si="5"/>
        <v>493909</v>
      </c>
      <c r="R10" s="55">
        <v>918376.5</v>
      </c>
    </row>
    <row r="11" spans="1:18" ht="12">
      <c r="A11" s="2">
        <v>323</v>
      </c>
      <c r="B11" s="2">
        <v>323</v>
      </c>
      <c r="C11" s="3" t="s">
        <v>39</v>
      </c>
      <c r="D11" s="22">
        <v>1786139.9500000002</v>
      </c>
      <c r="E11" s="22">
        <v>1173000</v>
      </c>
      <c r="F11" s="22">
        <f t="shared" si="1"/>
        <v>613139.9500000002</v>
      </c>
      <c r="G11" s="22">
        <v>3667535.0700000003</v>
      </c>
      <c r="H11" s="22">
        <v>3222900</v>
      </c>
      <c r="I11" s="22">
        <f t="shared" si="2"/>
        <v>444635.0700000003</v>
      </c>
      <c r="J11" s="22">
        <v>4408732.2</v>
      </c>
      <c r="K11" s="22">
        <v>4651800</v>
      </c>
      <c r="L11" s="22">
        <f t="shared" si="3"/>
        <v>-243067.7999999998</v>
      </c>
      <c r="M11" s="22">
        <v>5038428.26</v>
      </c>
      <c r="N11" s="22">
        <v>5932800</v>
      </c>
      <c r="O11" s="22">
        <f t="shared" si="4"/>
        <v>-894371.7400000002</v>
      </c>
      <c r="P11" s="22">
        <v>5932800</v>
      </c>
      <c r="Q11" s="38">
        <f t="shared" si="5"/>
        <v>-894371.7400000002</v>
      </c>
      <c r="R11" s="55">
        <v>5468647.970000001</v>
      </c>
    </row>
    <row r="12" spans="1:18" ht="12">
      <c r="A12" s="2">
        <v>324</v>
      </c>
      <c r="B12" s="2">
        <v>324</v>
      </c>
      <c r="C12" s="3" t="s">
        <v>40</v>
      </c>
      <c r="D12" s="22">
        <v>429847.28</v>
      </c>
      <c r="E12" s="22">
        <v>130250</v>
      </c>
      <c r="F12" s="22">
        <f t="shared" si="1"/>
        <v>299597.28</v>
      </c>
      <c r="G12" s="22">
        <v>862687.56</v>
      </c>
      <c r="H12" s="22">
        <v>562500</v>
      </c>
      <c r="I12" s="22">
        <f t="shared" si="2"/>
        <v>300187.56000000006</v>
      </c>
      <c r="J12" s="22">
        <v>1144478.4999999998</v>
      </c>
      <c r="K12" s="22">
        <v>817750</v>
      </c>
      <c r="L12" s="22">
        <f t="shared" si="3"/>
        <v>326728.49999999977</v>
      </c>
      <c r="M12" s="22">
        <v>1799108.2299999997</v>
      </c>
      <c r="N12" s="22">
        <v>1123000</v>
      </c>
      <c r="O12" s="22">
        <f t="shared" si="4"/>
        <v>676108.2299999997</v>
      </c>
      <c r="P12" s="22">
        <v>1123000</v>
      </c>
      <c r="Q12" s="38">
        <f t="shared" si="5"/>
        <v>676108.2299999997</v>
      </c>
      <c r="R12" s="55">
        <v>1249282.6099999999</v>
      </c>
    </row>
    <row r="13" spans="1:18" ht="12">
      <c r="A13" s="2">
        <v>325</v>
      </c>
      <c r="B13" s="2">
        <v>325</v>
      </c>
      <c r="C13" s="3" t="s">
        <v>41</v>
      </c>
      <c r="D13" s="22">
        <v>376603.38</v>
      </c>
      <c r="E13" s="22">
        <v>606881</v>
      </c>
      <c r="F13" s="22">
        <f t="shared" si="1"/>
        <v>-230277.62</v>
      </c>
      <c r="G13" s="22">
        <v>1679283.8900000001</v>
      </c>
      <c r="H13" s="22">
        <v>2068131</v>
      </c>
      <c r="I13" s="22">
        <f t="shared" si="2"/>
        <v>-388847.10999999987</v>
      </c>
      <c r="J13" s="22">
        <v>5772386.129999999</v>
      </c>
      <c r="K13" s="22">
        <v>4841633</v>
      </c>
      <c r="L13" s="22">
        <f t="shared" si="3"/>
        <v>930753.129999999</v>
      </c>
      <c r="M13" s="22">
        <v>7850375.970000001</v>
      </c>
      <c r="N13" s="22">
        <v>7316383</v>
      </c>
      <c r="O13" s="22">
        <f t="shared" si="4"/>
        <v>533992.9700000007</v>
      </c>
      <c r="P13" s="22">
        <v>7316383</v>
      </c>
      <c r="Q13" s="38">
        <f t="shared" si="5"/>
        <v>533992.9700000007</v>
      </c>
      <c r="R13" s="55">
        <v>6826961.41</v>
      </c>
    </row>
    <row r="14" spans="1:18" ht="12">
      <c r="A14" s="2">
        <v>326</v>
      </c>
      <c r="B14" s="2">
        <v>326</v>
      </c>
      <c r="C14" s="3" t="s">
        <v>1</v>
      </c>
      <c r="D14" s="22">
        <v>449521.97000000003</v>
      </c>
      <c r="E14" s="22">
        <v>75500</v>
      </c>
      <c r="F14" s="22">
        <f t="shared" si="1"/>
        <v>374021.97000000003</v>
      </c>
      <c r="G14" s="22">
        <v>354205.45999999996</v>
      </c>
      <c r="H14" s="22">
        <v>146500</v>
      </c>
      <c r="I14" s="22">
        <f t="shared" si="2"/>
        <v>207705.45999999996</v>
      </c>
      <c r="J14" s="22">
        <v>485955.45999999996</v>
      </c>
      <c r="K14" s="22">
        <v>207000</v>
      </c>
      <c r="L14" s="22">
        <f t="shared" si="3"/>
        <v>278955.45999999996</v>
      </c>
      <c r="M14" s="22">
        <v>3502314.4299999997</v>
      </c>
      <c r="N14" s="22">
        <v>295000</v>
      </c>
      <c r="O14" s="22">
        <f t="shared" si="4"/>
        <v>3207314.4299999997</v>
      </c>
      <c r="P14" s="22">
        <v>295000</v>
      </c>
      <c r="Q14" s="38">
        <f t="shared" si="5"/>
        <v>3207314.4299999997</v>
      </c>
      <c r="R14" s="55">
        <v>2146363.82</v>
      </c>
    </row>
    <row r="15" spans="1:18" ht="12.75">
      <c r="A15" s="12"/>
      <c r="B15" s="13"/>
      <c r="C15" s="14" t="s">
        <v>156</v>
      </c>
      <c r="D15" s="15">
        <f>SUM(D9:D14)</f>
        <v>6537461.56</v>
      </c>
      <c r="E15" s="15">
        <f>SUM(E9:E14)</f>
        <v>5354681</v>
      </c>
      <c r="F15" s="15">
        <f t="shared" si="1"/>
        <v>1182780.5599999996</v>
      </c>
      <c r="G15" s="15">
        <f>SUM(G9:G14)</f>
        <v>13979168.27</v>
      </c>
      <c r="H15" s="15">
        <f>SUM(H9:H14)</f>
        <v>12289081</v>
      </c>
      <c r="I15" s="15">
        <f t="shared" si="2"/>
        <v>1690087.2699999996</v>
      </c>
      <c r="J15" s="15">
        <f>SUM(J9:J14)</f>
        <v>20534318.84</v>
      </c>
      <c r="K15" s="15">
        <f>SUM(K9:K14)</f>
        <v>18967233</v>
      </c>
      <c r="L15" s="15">
        <f t="shared" si="3"/>
        <v>1567085.8399999999</v>
      </c>
      <c r="M15" s="15">
        <f>SUM(M9:M14)</f>
        <v>28637742.880000003</v>
      </c>
      <c r="N15" s="15">
        <f>SUM(N9:N14)</f>
        <v>25111333</v>
      </c>
      <c r="O15" s="15">
        <f t="shared" si="4"/>
        <v>3526409.8800000027</v>
      </c>
      <c r="P15" s="15">
        <f>SUM(P9:P14)</f>
        <v>25111333</v>
      </c>
      <c r="Q15" s="39">
        <f t="shared" si="5"/>
        <v>3526409.8800000027</v>
      </c>
      <c r="R15" s="56">
        <f>SUM(R9:R14)</f>
        <v>25071225.020000003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1868697.9200000002</v>
      </c>
      <c r="E17" s="22">
        <v>1387050</v>
      </c>
      <c r="F17" s="22">
        <f>+E17-D17</f>
        <v>-481647.92000000016</v>
      </c>
      <c r="G17" s="22">
        <v>2788722.49</v>
      </c>
      <c r="H17" s="22">
        <v>2462850</v>
      </c>
      <c r="I17" s="22">
        <f>+H17-G17</f>
        <v>-325872.4900000002</v>
      </c>
      <c r="J17" s="22">
        <v>3401785.58</v>
      </c>
      <c r="K17" s="22">
        <v>3348650</v>
      </c>
      <c r="L17" s="22">
        <f>+K17-J17</f>
        <v>-53135.580000000075</v>
      </c>
      <c r="M17" s="22">
        <v>7450056.319999999</v>
      </c>
      <c r="N17" s="22">
        <v>4469950</v>
      </c>
      <c r="O17" s="22">
        <f>+N17-M17</f>
        <v>-2980106.3199999994</v>
      </c>
      <c r="P17" s="22">
        <v>4469950</v>
      </c>
      <c r="Q17" s="38">
        <f aca="true" t="shared" si="6" ref="Q17:Q24">SUM(M17-P17)</f>
        <v>2980106.3199999994</v>
      </c>
      <c r="R17" s="55">
        <v>6302999.58</v>
      </c>
    </row>
    <row r="18" spans="1:18" ht="12">
      <c r="A18" s="2">
        <v>410</v>
      </c>
      <c r="B18" s="2">
        <v>410</v>
      </c>
      <c r="C18" s="3" t="s">
        <v>43</v>
      </c>
      <c r="D18" s="22">
        <v>229497.25</v>
      </c>
      <c r="E18" s="22">
        <v>290300</v>
      </c>
      <c r="F18" s="22">
        <f>+E18-D18</f>
        <v>60802.75</v>
      </c>
      <c r="G18" s="22">
        <v>566657.5199999999</v>
      </c>
      <c r="H18" s="22">
        <v>524800</v>
      </c>
      <c r="I18" s="22">
        <f>+H18-G18</f>
        <v>-41857.5199999999</v>
      </c>
      <c r="J18" s="22">
        <v>802821.5900000001</v>
      </c>
      <c r="K18" s="22">
        <v>767300</v>
      </c>
      <c r="L18" s="22">
        <f>+K18-J18</f>
        <v>-35521.590000000084</v>
      </c>
      <c r="M18" s="22">
        <v>1062253.0100000002</v>
      </c>
      <c r="N18" s="22">
        <v>959800</v>
      </c>
      <c r="O18" s="22">
        <f>+N18-M18</f>
        <v>-102453.01000000024</v>
      </c>
      <c r="P18" s="22">
        <v>959800</v>
      </c>
      <c r="Q18" s="38">
        <f t="shared" si="6"/>
        <v>102453.01000000024</v>
      </c>
      <c r="R18" s="55">
        <v>1196449.94</v>
      </c>
    </row>
    <row r="19" spans="1:18" ht="12">
      <c r="A19" s="2">
        <v>420</v>
      </c>
      <c r="B19" s="2">
        <v>420</v>
      </c>
      <c r="C19" s="3" t="s">
        <v>44</v>
      </c>
      <c r="D19" s="22">
        <v>433947.05</v>
      </c>
      <c r="E19" s="22">
        <v>176000</v>
      </c>
      <c r="F19" s="22">
        <f>+E19-D19</f>
        <v>-257947.05</v>
      </c>
      <c r="G19" s="22">
        <v>897542.06</v>
      </c>
      <c r="H19" s="22">
        <v>581000</v>
      </c>
      <c r="I19" s="22">
        <f>+H19-G19</f>
        <v>-316542.06000000006</v>
      </c>
      <c r="J19" s="22">
        <v>1245528.95</v>
      </c>
      <c r="K19" s="22">
        <v>681000</v>
      </c>
      <c r="L19" s="22">
        <f>+K19-J19</f>
        <v>-564528.95</v>
      </c>
      <c r="M19" s="22">
        <v>1560169.9</v>
      </c>
      <c r="N19" s="22">
        <v>936000</v>
      </c>
      <c r="O19" s="22">
        <f>+N19-M19</f>
        <v>-624169.8999999999</v>
      </c>
      <c r="P19" s="22">
        <v>936000</v>
      </c>
      <c r="Q19" s="38">
        <f t="shared" si="6"/>
        <v>624169.8999999999</v>
      </c>
      <c r="R19" s="55">
        <v>1132348.72</v>
      </c>
    </row>
    <row r="20" spans="1:18" ht="12">
      <c r="A20" s="2">
        <v>500</v>
      </c>
      <c r="B20" s="2">
        <v>500</v>
      </c>
      <c r="C20" s="3" t="s">
        <v>45</v>
      </c>
      <c r="D20" s="22">
        <v>3360944.13</v>
      </c>
      <c r="E20" s="22">
        <v>2983781.25</v>
      </c>
      <c r="F20" s="22">
        <f>+E20-D20</f>
        <v>-377162.8799999999</v>
      </c>
      <c r="G20" s="22">
        <v>6061070.079999999</v>
      </c>
      <c r="H20" s="22">
        <v>6100962.5</v>
      </c>
      <c r="I20" s="22">
        <f>+H20-G20</f>
        <v>39892.42000000086</v>
      </c>
      <c r="J20" s="22">
        <v>8963608.25</v>
      </c>
      <c r="K20" s="22">
        <v>9609043.75</v>
      </c>
      <c r="L20" s="22">
        <f>+K20-J20</f>
        <v>645435.5</v>
      </c>
      <c r="M20" s="22">
        <v>12669736.639999999</v>
      </c>
      <c r="N20" s="22">
        <v>12851700</v>
      </c>
      <c r="O20" s="22">
        <f>+N20-M20</f>
        <v>181963.36000000127</v>
      </c>
      <c r="P20" s="22">
        <v>12851700</v>
      </c>
      <c r="Q20" s="38">
        <f t="shared" si="6"/>
        <v>-181963.36000000127</v>
      </c>
      <c r="R20" s="55">
        <v>11388372.13</v>
      </c>
    </row>
    <row r="21" spans="1:18" ht="12">
      <c r="A21" s="2">
        <v>610</v>
      </c>
      <c r="B21" s="2">
        <v>610</v>
      </c>
      <c r="C21" s="3" t="s">
        <v>4</v>
      </c>
      <c r="D21" s="22">
        <v>1975560.4</v>
      </c>
      <c r="E21" s="22">
        <v>1750550</v>
      </c>
      <c r="F21" s="22">
        <f>+E21-D21</f>
        <v>-225010.3999999999</v>
      </c>
      <c r="G21" s="22">
        <v>2835945.77</v>
      </c>
      <c r="H21" s="22">
        <v>2610600</v>
      </c>
      <c r="I21" s="22">
        <f>+H21-G21</f>
        <v>-225345.77000000002</v>
      </c>
      <c r="J21" s="22">
        <v>3508680.85</v>
      </c>
      <c r="K21" s="22">
        <v>3473150</v>
      </c>
      <c r="L21" s="22">
        <f>+K21-J21</f>
        <v>-35530.85000000009</v>
      </c>
      <c r="M21" s="22">
        <v>5248230.62</v>
      </c>
      <c r="N21" s="22">
        <v>5113700</v>
      </c>
      <c r="O21" s="22">
        <f>+N21-M21</f>
        <v>-134530.6200000001</v>
      </c>
      <c r="P21" s="22">
        <v>5113700</v>
      </c>
      <c r="Q21" s="38">
        <f t="shared" si="6"/>
        <v>134530.6200000001</v>
      </c>
      <c r="R21" s="55">
        <v>4256603.46</v>
      </c>
    </row>
    <row r="22" spans="1:18" ht="12.75">
      <c r="A22" s="12"/>
      <c r="B22" s="13"/>
      <c r="C22" s="14" t="s">
        <v>155</v>
      </c>
      <c r="D22" s="15">
        <f>SUM(D17:D21)</f>
        <v>7868646.75</v>
      </c>
      <c r="E22" s="15">
        <f>SUM(E17:E21)</f>
        <v>6587681.25</v>
      </c>
      <c r="F22" s="15">
        <f>SUM(F17:F21)</f>
        <v>-1280965.5</v>
      </c>
      <c r="G22" s="15">
        <f>SUM(G17:G21)</f>
        <v>13149937.919999998</v>
      </c>
      <c r="H22" s="15">
        <f aca="true" t="shared" si="7" ref="H22:O22">SUM(H17:H21)</f>
        <v>12280212.5</v>
      </c>
      <c r="I22" s="15">
        <f t="shared" si="7"/>
        <v>-869725.4199999993</v>
      </c>
      <c r="J22" s="15">
        <f t="shared" si="7"/>
        <v>17922425.220000003</v>
      </c>
      <c r="K22" s="15">
        <f t="shared" si="7"/>
        <v>17879143.75</v>
      </c>
      <c r="L22" s="15">
        <f t="shared" si="7"/>
        <v>-43281.470000000205</v>
      </c>
      <c r="M22" s="15">
        <f t="shared" si="7"/>
        <v>27990446.49</v>
      </c>
      <c r="N22" s="15">
        <f t="shared" si="7"/>
        <v>24331150</v>
      </c>
      <c r="O22" s="15">
        <f t="shared" si="7"/>
        <v>-3659296.4899999984</v>
      </c>
      <c r="P22" s="15">
        <f>SUM(P17:P21)</f>
        <v>24331150</v>
      </c>
      <c r="Q22" s="39">
        <f t="shared" si="6"/>
        <v>3659296.4899999984</v>
      </c>
      <c r="R22" s="56">
        <f>SUM(R17:R21)</f>
        <v>24276773.830000002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22" s="49" customFormat="1" ht="12.75">
      <c r="A24" s="4">
        <v>600</v>
      </c>
      <c r="B24" s="4">
        <v>600</v>
      </c>
      <c r="C24" s="45" t="s">
        <v>3</v>
      </c>
      <c r="D24" s="48">
        <v>371543.41000000003</v>
      </c>
      <c r="E24" s="48">
        <v>195036</v>
      </c>
      <c r="F24" s="48">
        <f>+E24-D24</f>
        <v>-176507.41000000003</v>
      </c>
      <c r="G24" s="48">
        <v>564475.81</v>
      </c>
      <c r="H24" s="48">
        <v>378387</v>
      </c>
      <c r="I24" s="48">
        <f>+H24-G24</f>
        <v>-186088.81000000006</v>
      </c>
      <c r="J24" s="48">
        <v>757408.2100000001</v>
      </c>
      <c r="K24" s="48">
        <v>561739</v>
      </c>
      <c r="L24" s="48">
        <f>+K24-J24</f>
        <v>-195669.21000000008</v>
      </c>
      <c r="M24" s="48">
        <v>888603.08</v>
      </c>
      <c r="N24" s="48">
        <v>745090</v>
      </c>
      <c r="O24" s="48">
        <f>+N24-M24</f>
        <v>-143513.07999999996</v>
      </c>
      <c r="P24" s="48">
        <v>745090</v>
      </c>
      <c r="Q24" s="50">
        <f t="shared" si="6"/>
        <v>143513.07999999996</v>
      </c>
      <c r="R24" s="57">
        <v>557500.3</v>
      </c>
      <c r="U24"/>
      <c r="V24"/>
    </row>
    <row r="25" spans="2:22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  <c r="U25" s="49"/>
      <c r="V25" s="49"/>
    </row>
    <row r="26" spans="1:18" ht="12.75">
      <c r="A26" s="12"/>
      <c r="B26" s="13"/>
      <c r="C26" s="14" t="s">
        <v>5</v>
      </c>
      <c r="D26" s="15">
        <f>D15-D22-D24</f>
        <v>-1702728.6000000006</v>
      </c>
      <c r="E26" s="15">
        <f>E15-E22-E24</f>
        <v>-1428036.25</v>
      </c>
      <c r="F26" s="15">
        <f>F15+F22+F24</f>
        <v>-274692.35000000044</v>
      </c>
      <c r="G26" s="15">
        <f>G15-G22-G24</f>
        <v>264754.54000000143</v>
      </c>
      <c r="H26" s="15">
        <f>H15-H22-H24</f>
        <v>-369518.5</v>
      </c>
      <c r="I26" s="15">
        <f>I15+I22+I24</f>
        <v>634273.0400000002</v>
      </c>
      <c r="J26" s="15">
        <f>J15-J22-J24</f>
        <v>1854485.4099999974</v>
      </c>
      <c r="K26" s="15">
        <f>K15-K22-K24</f>
        <v>526350.25</v>
      </c>
      <c r="L26" s="15">
        <f>L15+L22+L24</f>
        <v>1328135.1599999997</v>
      </c>
      <c r="M26" s="15">
        <f>M15-M22-M24</f>
        <v>-241306.68999999564</v>
      </c>
      <c r="N26" s="15">
        <f>N15-N22-N24</f>
        <v>35093</v>
      </c>
      <c r="O26" s="15">
        <f>O15+O22+O24</f>
        <v>-276399.68999999564</v>
      </c>
      <c r="P26" s="15">
        <f>P15-P22-P24</f>
        <v>35093</v>
      </c>
      <c r="Q26" s="39">
        <f>SUM(M26-P26)</f>
        <v>-276399.68999999564</v>
      </c>
      <c r="R26" s="56">
        <f>R15-R22-R24</f>
        <v>236950.8900000013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+H28-G28</f>
        <v>0</v>
      </c>
      <c r="J28" s="22">
        <v>0</v>
      </c>
      <c r="K28" s="22">
        <v>0</v>
      </c>
      <c r="L28" s="22">
        <f>+K28-J28</f>
        <v>0</v>
      </c>
      <c r="M28" s="22">
        <v>-13090.77</v>
      </c>
      <c r="N28" s="22">
        <v>0</v>
      </c>
      <c r="O28" s="22">
        <f>+N28-M28</f>
        <v>13090.77</v>
      </c>
      <c r="P28" s="22">
        <v>0</v>
      </c>
      <c r="Q28" s="38">
        <f>SUM(M28-P28)</f>
        <v>-13090.77</v>
      </c>
      <c r="R28" s="55">
        <v>-4288.570000000001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+H29-G29</f>
        <v>0</v>
      </c>
      <c r="J29" s="22">
        <v>106.15</v>
      </c>
      <c r="K29" s="22">
        <v>0</v>
      </c>
      <c r="L29" s="22">
        <f>+K29-J29</f>
        <v>-106.15</v>
      </c>
      <c r="M29" s="22">
        <v>117.15</v>
      </c>
      <c r="N29" s="22">
        <v>0</v>
      </c>
      <c r="O29" s="22">
        <f>+N29-M29</f>
        <v>-117.15</v>
      </c>
      <c r="P29" s="22">
        <v>0</v>
      </c>
      <c r="Q29" s="38">
        <f>SUM(M29-P29)</f>
        <v>117.15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-1702728.6000000006</v>
      </c>
      <c r="E31" s="17">
        <f>E26+E28*-1-E29</f>
        <v>-1428036.25</v>
      </c>
      <c r="F31" s="17">
        <f>SUM(D31-E31)</f>
        <v>-274692.35000000056</v>
      </c>
      <c r="G31" s="17">
        <f>G26+G28*-1-G29</f>
        <v>264754.54000000143</v>
      </c>
      <c r="H31" s="17">
        <f>H26+H28*-1-H29</f>
        <v>-369518.5</v>
      </c>
      <c r="I31" s="17">
        <f>SUM(G31-H31)</f>
        <v>634273.0400000014</v>
      </c>
      <c r="J31" s="17">
        <f>J26+J28*-1-J29</f>
        <v>1854379.2599999974</v>
      </c>
      <c r="K31" s="17">
        <f>K26+K28*-1-K29</f>
        <v>526350.25</v>
      </c>
      <c r="L31" s="17">
        <f>SUM(J31-K31)</f>
        <v>1328029.0099999974</v>
      </c>
      <c r="M31" s="17">
        <f>M26+M28*-1-M29</f>
        <v>-228333.06999999564</v>
      </c>
      <c r="N31" s="17">
        <f>N26+N28*-1-N29</f>
        <v>35093</v>
      </c>
      <c r="O31" s="17">
        <f>SUM(M31-N31)</f>
        <v>-263426.06999999564</v>
      </c>
      <c r="P31" s="17">
        <f>P26+P28*-1-P29</f>
        <v>35093</v>
      </c>
      <c r="Q31" s="40">
        <f>SUM(M31-P31)</f>
        <v>-263426.06999999564</v>
      </c>
      <c r="R31" s="58">
        <f>R26+R28*-1-R29</f>
        <v>241239.4600000013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11" t="s">
        <v>143</v>
      </c>
      <c r="E35" s="11" t="s">
        <v>143</v>
      </c>
      <c r="F35" s="11" t="s">
        <v>143</v>
      </c>
      <c r="G35" s="11" t="s">
        <v>144</v>
      </c>
      <c r="H35" s="11" t="s">
        <v>144</v>
      </c>
      <c r="I35" s="11" t="s">
        <v>144</v>
      </c>
      <c r="J35" s="11" t="s">
        <v>145</v>
      </c>
      <c r="K35" s="11" t="s">
        <v>145</v>
      </c>
      <c r="L35" s="11" t="s">
        <v>145</v>
      </c>
      <c r="M35" s="11" t="s">
        <v>146</v>
      </c>
      <c r="N35" s="11" t="s">
        <v>146</v>
      </c>
      <c r="O35" s="11" t="s">
        <v>146</v>
      </c>
      <c r="P35" s="20">
        <v>2023</v>
      </c>
      <c r="Q35" s="20" t="s">
        <v>61</v>
      </c>
      <c r="R35" s="53">
        <v>2022</v>
      </c>
    </row>
    <row r="36" spans="1:18" ht="12">
      <c r="A36" s="23"/>
      <c r="B36" s="23"/>
      <c r="C36" s="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7"/>
      <c r="R36" s="54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>SUM(D37-E37)</f>
        <v>0</v>
      </c>
      <c r="G37" s="22">
        <v>0</v>
      </c>
      <c r="H37" s="22">
        <v>0</v>
      </c>
      <c r="I37" s="22">
        <f aca="true" t="shared" si="8" ref="I37:I58">SUM(G37-H37)</f>
        <v>0</v>
      </c>
      <c r="J37" s="22">
        <v>0</v>
      </c>
      <c r="K37" s="22">
        <v>0</v>
      </c>
      <c r="L37" s="22">
        <f aca="true" t="shared" si="9" ref="L37:L58">SUM(J37-K37)</f>
        <v>0</v>
      </c>
      <c r="M37" s="22">
        <v>0</v>
      </c>
      <c r="N37" s="22">
        <v>0</v>
      </c>
      <c r="O37" s="22">
        <f aca="true" t="shared" si="10" ref="O37:O58">SUM(M37-N37)</f>
        <v>0</v>
      </c>
      <c r="P37" s="22">
        <v>0</v>
      </c>
      <c r="Q37" s="38">
        <f aca="true" t="shared" si="11" ref="Q37:Q58">SUM(M37-P37)</f>
        <v>0</v>
      </c>
      <c r="R37" s="55">
        <v>0</v>
      </c>
    </row>
    <row r="38" spans="1:18" ht="12">
      <c r="A38" s="23">
        <v>3020</v>
      </c>
      <c r="B38" s="23">
        <v>3020</v>
      </c>
      <c r="C38" s="3" t="s">
        <v>65</v>
      </c>
      <c r="D38" s="22">
        <v>367100</v>
      </c>
      <c r="E38" s="22">
        <v>170000</v>
      </c>
      <c r="F38" s="22">
        <f>SUM(D38-E38)</f>
        <v>197100</v>
      </c>
      <c r="G38" s="22">
        <v>564666</v>
      </c>
      <c r="H38" s="22">
        <v>390000</v>
      </c>
      <c r="I38" s="22">
        <f>SUM(G38-H38)</f>
        <v>174666</v>
      </c>
      <c r="J38" s="22">
        <v>834754</v>
      </c>
      <c r="K38" s="22">
        <v>390000</v>
      </c>
      <c r="L38" s="22">
        <f>SUM(J38-K38)</f>
        <v>444754</v>
      </c>
      <c r="M38" s="22">
        <v>954754</v>
      </c>
      <c r="N38" s="22">
        <v>390000</v>
      </c>
      <c r="O38" s="22">
        <f>SUM(M38-N38)</f>
        <v>564754</v>
      </c>
      <c r="P38" s="22">
        <v>390000</v>
      </c>
      <c r="Q38" s="38">
        <f>SUM(M38-P38)</f>
        <v>564754</v>
      </c>
      <c r="R38" s="55">
        <v>0</v>
      </c>
    </row>
    <row r="39" spans="1:18" ht="12">
      <c r="A39" s="23">
        <v>3120</v>
      </c>
      <c r="B39" s="23">
        <v>3120</v>
      </c>
      <c r="C39" s="3" t="s">
        <v>65</v>
      </c>
      <c r="D39" s="22">
        <v>317000</v>
      </c>
      <c r="E39" s="22">
        <v>97500</v>
      </c>
      <c r="F39" s="22">
        <f aca="true" t="shared" si="12" ref="F39:F57">SUM(D39-E39)</f>
        <v>219500</v>
      </c>
      <c r="G39" s="22">
        <v>337000</v>
      </c>
      <c r="H39" s="22">
        <v>487500</v>
      </c>
      <c r="I39" s="22">
        <f t="shared" si="8"/>
        <v>-150500</v>
      </c>
      <c r="J39" s="22">
        <v>379500</v>
      </c>
      <c r="K39" s="22">
        <v>532500</v>
      </c>
      <c r="L39" s="22">
        <f t="shared" si="9"/>
        <v>-153000</v>
      </c>
      <c r="M39" s="22">
        <v>559155</v>
      </c>
      <c r="N39" s="22">
        <v>630000</v>
      </c>
      <c r="O39" s="22">
        <f t="shared" si="10"/>
        <v>-70845</v>
      </c>
      <c r="P39" s="22">
        <v>630000</v>
      </c>
      <c r="Q39" s="38">
        <f t="shared" si="11"/>
        <v>-70845</v>
      </c>
      <c r="R39" s="55">
        <v>918376.5</v>
      </c>
    </row>
    <row r="40" spans="1:18" ht="12">
      <c r="A40" s="23">
        <v>3125</v>
      </c>
      <c r="B40" s="23">
        <v>3125</v>
      </c>
      <c r="C40" s="3" t="s">
        <v>66</v>
      </c>
      <c r="D40" s="22">
        <v>0</v>
      </c>
      <c r="E40" s="22">
        <v>0</v>
      </c>
      <c r="F40" s="22">
        <f t="shared" si="12"/>
        <v>0</v>
      </c>
      <c r="G40" s="22">
        <v>0</v>
      </c>
      <c r="H40" s="22">
        <v>0</v>
      </c>
      <c r="I40" s="22">
        <f t="shared" si="8"/>
        <v>0</v>
      </c>
      <c r="J40" s="22">
        <v>0</v>
      </c>
      <c r="K40" s="22">
        <v>0</v>
      </c>
      <c r="L40" s="22">
        <f t="shared" si="9"/>
        <v>0</v>
      </c>
      <c r="M40" s="22">
        <v>0</v>
      </c>
      <c r="N40" s="22">
        <v>0</v>
      </c>
      <c r="O40" s="22">
        <f t="shared" si="10"/>
        <v>0</v>
      </c>
      <c r="P40" s="22">
        <v>0</v>
      </c>
      <c r="Q40" s="38">
        <f t="shared" si="11"/>
        <v>0</v>
      </c>
      <c r="R40" s="55">
        <v>0</v>
      </c>
    </row>
    <row r="41" spans="1:18" ht="12">
      <c r="A41" s="23">
        <v>3130</v>
      </c>
      <c r="B41" s="23">
        <v>3130</v>
      </c>
      <c r="C41" s="3" t="s">
        <v>67</v>
      </c>
      <c r="D41" s="22">
        <v>429847.28</v>
      </c>
      <c r="E41" s="22">
        <v>130250</v>
      </c>
      <c r="F41" s="22">
        <f t="shared" si="12"/>
        <v>299597.28</v>
      </c>
      <c r="G41" s="22">
        <v>862687.56</v>
      </c>
      <c r="H41" s="22">
        <v>562500</v>
      </c>
      <c r="I41" s="22">
        <f t="shared" si="8"/>
        <v>300187.56000000006</v>
      </c>
      <c r="J41" s="22">
        <v>1144478.4999999998</v>
      </c>
      <c r="K41" s="22">
        <v>817750</v>
      </c>
      <c r="L41" s="22">
        <f t="shared" si="9"/>
        <v>326728.49999999977</v>
      </c>
      <c r="M41" s="22">
        <v>1799108.2299999997</v>
      </c>
      <c r="N41" s="22">
        <v>1123000</v>
      </c>
      <c r="O41" s="22">
        <f t="shared" si="10"/>
        <v>676108.2299999997</v>
      </c>
      <c r="P41" s="22">
        <v>1123000</v>
      </c>
      <c r="Q41" s="38">
        <f t="shared" si="11"/>
        <v>676108.2299999997</v>
      </c>
      <c r="R41" s="55">
        <v>1249282.6099999999</v>
      </c>
    </row>
    <row r="42" spans="1:18" ht="12">
      <c r="A42" s="23">
        <v>3200</v>
      </c>
      <c r="B42" s="23">
        <v>3200</v>
      </c>
      <c r="C42" s="3" t="s">
        <v>68</v>
      </c>
      <c r="D42" s="22">
        <v>0</v>
      </c>
      <c r="E42" s="22">
        <v>0</v>
      </c>
      <c r="F42" s="22">
        <f t="shared" si="12"/>
        <v>0</v>
      </c>
      <c r="G42" s="22">
        <v>0</v>
      </c>
      <c r="H42" s="22">
        <v>0</v>
      </c>
      <c r="I42" s="22">
        <f t="shared" si="8"/>
        <v>0</v>
      </c>
      <c r="J42" s="22">
        <v>0</v>
      </c>
      <c r="K42" s="22">
        <v>0</v>
      </c>
      <c r="L42" s="22">
        <f t="shared" si="9"/>
        <v>0</v>
      </c>
      <c r="M42" s="22">
        <v>0</v>
      </c>
      <c r="N42" s="22">
        <v>0</v>
      </c>
      <c r="O42" s="22">
        <f t="shared" si="10"/>
        <v>0</v>
      </c>
      <c r="P42" s="22">
        <v>0</v>
      </c>
      <c r="Q42" s="38">
        <f t="shared" si="11"/>
        <v>0</v>
      </c>
      <c r="R42" s="55">
        <v>0</v>
      </c>
    </row>
    <row r="43" spans="1:18" ht="12">
      <c r="A43" s="23">
        <v>3210</v>
      </c>
      <c r="B43" s="23">
        <v>3210</v>
      </c>
      <c r="C43" s="3" t="s">
        <v>69</v>
      </c>
      <c r="D43" s="22">
        <v>1141843</v>
      </c>
      <c r="E43" s="22">
        <v>1301550</v>
      </c>
      <c r="F43" s="22">
        <f t="shared" si="12"/>
        <v>-159707</v>
      </c>
      <c r="G43" s="22">
        <v>5128471.45</v>
      </c>
      <c r="H43" s="22">
        <v>3561550</v>
      </c>
      <c r="I43" s="22">
        <f t="shared" si="8"/>
        <v>1566921.4500000002</v>
      </c>
      <c r="J43" s="22">
        <v>5721152.25</v>
      </c>
      <c r="K43" s="22">
        <v>5626550</v>
      </c>
      <c r="L43" s="22">
        <f t="shared" si="9"/>
        <v>94602.25</v>
      </c>
      <c r="M43" s="22">
        <v>6881148.280000001</v>
      </c>
      <c r="N43" s="22">
        <v>7474150</v>
      </c>
      <c r="O43" s="22">
        <f t="shared" si="10"/>
        <v>-593001.7199999988</v>
      </c>
      <c r="P43" s="22">
        <v>7474150</v>
      </c>
      <c r="Q43" s="38">
        <f t="shared" si="11"/>
        <v>-593001.7199999988</v>
      </c>
      <c r="R43" s="55">
        <v>6423659.71</v>
      </c>
    </row>
    <row r="44" spans="1:18" ht="12">
      <c r="A44" s="23">
        <v>3211</v>
      </c>
      <c r="B44" s="23">
        <v>3211</v>
      </c>
      <c r="C44" s="3" t="s">
        <v>69</v>
      </c>
      <c r="D44" s="22">
        <v>0</v>
      </c>
      <c r="E44" s="22">
        <v>0</v>
      </c>
      <c r="F44" s="22">
        <f>SUM(D44-E44)</f>
        <v>0</v>
      </c>
      <c r="G44" s="22">
        <v>0</v>
      </c>
      <c r="H44" s="22">
        <v>0</v>
      </c>
      <c r="I44" s="22">
        <f t="shared" si="8"/>
        <v>0</v>
      </c>
      <c r="J44" s="22">
        <v>0</v>
      </c>
      <c r="K44" s="22">
        <v>0</v>
      </c>
      <c r="L44" s="22">
        <f t="shared" si="9"/>
        <v>0</v>
      </c>
      <c r="M44" s="22">
        <v>0</v>
      </c>
      <c r="N44" s="22">
        <v>0</v>
      </c>
      <c r="O44" s="22">
        <f t="shared" si="10"/>
        <v>0</v>
      </c>
      <c r="P44" s="22">
        <v>0</v>
      </c>
      <c r="Q44" s="38">
        <f>SUM(M44-P44)</f>
        <v>0</v>
      </c>
      <c r="R44" s="55">
        <v>0</v>
      </c>
    </row>
    <row r="45" spans="1:18" ht="12">
      <c r="A45" s="23">
        <v>3215</v>
      </c>
      <c r="B45" s="23">
        <v>3215</v>
      </c>
      <c r="C45" s="3" t="s">
        <v>70</v>
      </c>
      <c r="D45" s="22">
        <v>558851</v>
      </c>
      <c r="E45" s="22">
        <v>700000</v>
      </c>
      <c r="F45" s="22">
        <f t="shared" si="12"/>
        <v>-141149</v>
      </c>
      <c r="G45" s="22">
        <v>515720</v>
      </c>
      <c r="H45" s="22">
        <v>700000</v>
      </c>
      <c r="I45" s="22">
        <f t="shared" si="8"/>
        <v>-184280</v>
      </c>
      <c r="J45" s="22">
        <v>518202.25</v>
      </c>
      <c r="K45" s="22">
        <v>700000</v>
      </c>
      <c r="L45" s="22">
        <f t="shared" si="9"/>
        <v>-181797.75</v>
      </c>
      <c r="M45" s="22">
        <v>768909.71</v>
      </c>
      <c r="N45" s="22">
        <v>700000</v>
      </c>
      <c r="O45" s="22">
        <f t="shared" si="10"/>
        <v>68909.70999999996</v>
      </c>
      <c r="P45" s="22">
        <v>700000</v>
      </c>
      <c r="Q45" s="38">
        <f t="shared" si="11"/>
        <v>68909.70999999996</v>
      </c>
      <c r="R45" s="55">
        <v>906664</v>
      </c>
    </row>
    <row r="46" spans="1:18" ht="12">
      <c r="A46" s="23">
        <v>3217</v>
      </c>
      <c r="B46" s="23">
        <v>3217</v>
      </c>
      <c r="C46" s="3" t="s">
        <v>71</v>
      </c>
      <c r="D46" s="22">
        <v>1114129.1</v>
      </c>
      <c r="E46" s="22">
        <v>750000</v>
      </c>
      <c r="F46" s="22">
        <f t="shared" si="12"/>
        <v>364129.1000000001</v>
      </c>
      <c r="G46" s="22">
        <v>1739523.1</v>
      </c>
      <c r="H46" s="22">
        <v>1500000</v>
      </c>
      <c r="I46" s="22">
        <f t="shared" si="8"/>
        <v>239523.1000000001</v>
      </c>
      <c r="J46" s="22">
        <v>2090379.1</v>
      </c>
      <c r="K46" s="22">
        <v>2300000</v>
      </c>
      <c r="L46" s="22">
        <f t="shared" si="9"/>
        <v>-209620.8999999999</v>
      </c>
      <c r="M46" s="22">
        <v>2421622.35</v>
      </c>
      <c r="N46" s="22">
        <v>2970000</v>
      </c>
      <c r="O46" s="22">
        <f t="shared" si="10"/>
        <v>-548377.6499999999</v>
      </c>
      <c r="P46" s="22">
        <v>2970000</v>
      </c>
      <c r="Q46" s="38">
        <f t="shared" si="11"/>
        <v>-548377.6499999999</v>
      </c>
      <c r="R46" s="55">
        <v>2876668.5</v>
      </c>
    </row>
    <row r="47" spans="1:18" ht="12">
      <c r="A47" s="23">
        <v>3218</v>
      </c>
      <c r="B47" s="23">
        <v>3218</v>
      </c>
      <c r="C47" s="3" t="s">
        <v>190</v>
      </c>
      <c r="D47" s="22">
        <v>88356</v>
      </c>
      <c r="E47" s="22">
        <v>0</v>
      </c>
      <c r="F47" s="22">
        <f t="shared" si="12"/>
        <v>88356</v>
      </c>
      <c r="G47" s="22">
        <v>876690.5</v>
      </c>
      <c r="H47" s="22">
        <v>600000</v>
      </c>
      <c r="I47" s="22">
        <f t="shared" si="8"/>
        <v>276690.5</v>
      </c>
      <c r="J47" s="22">
        <v>1083673.72</v>
      </c>
      <c r="K47" s="22">
        <v>1050000</v>
      </c>
      <c r="L47" s="22">
        <f t="shared" si="9"/>
        <v>33673.71999999997</v>
      </c>
      <c r="M47" s="22">
        <v>1132044.47</v>
      </c>
      <c r="N47" s="22">
        <v>1130000</v>
      </c>
      <c r="O47" s="22">
        <f t="shared" si="10"/>
        <v>2044.469999999972</v>
      </c>
      <c r="P47" s="22">
        <v>1130000</v>
      </c>
      <c r="Q47" s="38">
        <f t="shared" si="11"/>
        <v>2044.469999999972</v>
      </c>
      <c r="R47" s="55">
        <v>1111033.5</v>
      </c>
    </row>
    <row r="48" spans="1:18" ht="12">
      <c r="A48" s="23">
        <v>3220</v>
      </c>
      <c r="B48" s="23">
        <v>3220</v>
      </c>
      <c r="C48" s="3" t="s">
        <v>73</v>
      </c>
      <c r="D48" s="22">
        <v>1110554.98</v>
      </c>
      <c r="E48" s="22">
        <v>1100000</v>
      </c>
      <c r="F48" s="22">
        <f t="shared" si="12"/>
        <v>10554.979999999981</v>
      </c>
      <c r="G48" s="22">
        <v>869598.84</v>
      </c>
      <c r="H48" s="22">
        <v>1150000</v>
      </c>
      <c r="I48" s="22">
        <f t="shared" si="8"/>
        <v>-280401.16000000003</v>
      </c>
      <c r="J48" s="22">
        <v>1269158.05</v>
      </c>
      <c r="K48" s="22">
        <v>1200000</v>
      </c>
      <c r="L48" s="22">
        <f t="shared" si="9"/>
        <v>69158.05000000005</v>
      </c>
      <c r="M48" s="22">
        <v>1283549</v>
      </c>
      <c r="N48" s="22">
        <v>1250000</v>
      </c>
      <c r="O48" s="22">
        <f t="shared" si="10"/>
        <v>33549</v>
      </c>
      <c r="P48" s="22">
        <v>1250000</v>
      </c>
      <c r="Q48" s="38">
        <f t="shared" si="11"/>
        <v>33549</v>
      </c>
      <c r="R48" s="55">
        <v>1131269</v>
      </c>
    </row>
    <row r="49" spans="1:18" ht="12">
      <c r="A49" s="23">
        <v>3320</v>
      </c>
      <c r="B49" s="23">
        <v>3320</v>
      </c>
      <c r="C49" s="3" t="s">
        <v>74</v>
      </c>
      <c r="D49" s="22">
        <v>220778.97</v>
      </c>
      <c r="E49" s="22">
        <v>155000</v>
      </c>
      <c r="F49" s="22">
        <f t="shared" si="12"/>
        <v>65778.97</v>
      </c>
      <c r="G49" s="22">
        <v>633857.97</v>
      </c>
      <c r="H49" s="22">
        <v>605000</v>
      </c>
      <c r="I49" s="22">
        <f t="shared" si="8"/>
        <v>28857.969999999972</v>
      </c>
      <c r="J49" s="22">
        <v>762014.4099999999</v>
      </c>
      <c r="K49" s="22">
        <v>605000</v>
      </c>
      <c r="L49" s="22">
        <f t="shared" si="9"/>
        <v>157014.40999999992</v>
      </c>
      <c r="M49" s="22">
        <v>778937.86</v>
      </c>
      <c r="N49" s="22">
        <v>635000</v>
      </c>
      <c r="O49" s="22">
        <f t="shared" si="10"/>
        <v>143937.86</v>
      </c>
      <c r="P49" s="22">
        <v>635000</v>
      </c>
      <c r="Q49" s="38">
        <f t="shared" si="11"/>
        <v>143937.86</v>
      </c>
      <c r="R49" s="55">
        <v>461279</v>
      </c>
    </row>
    <row r="50" spans="1:18" ht="12">
      <c r="A50" s="23">
        <v>3321</v>
      </c>
      <c r="B50" s="23">
        <v>3321</v>
      </c>
      <c r="C50" s="3" t="s">
        <v>75</v>
      </c>
      <c r="D50" s="22">
        <v>44300</v>
      </c>
      <c r="E50" s="22">
        <v>40000</v>
      </c>
      <c r="F50" s="22">
        <f t="shared" si="12"/>
        <v>4300</v>
      </c>
      <c r="G50" s="22">
        <v>72005.39</v>
      </c>
      <c r="H50" s="22">
        <v>140000</v>
      </c>
      <c r="I50" s="22">
        <f t="shared" si="8"/>
        <v>-67994.61</v>
      </c>
      <c r="J50" s="22">
        <v>89507.44</v>
      </c>
      <c r="K50" s="22">
        <v>200000</v>
      </c>
      <c r="L50" s="22">
        <f t="shared" si="9"/>
        <v>-110492.56</v>
      </c>
      <c r="M50" s="22">
        <v>125205.74</v>
      </c>
      <c r="N50" s="22">
        <v>255000</v>
      </c>
      <c r="O50" s="22">
        <f t="shared" si="10"/>
        <v>-129794.26</v>
      </c>
      <c r="P50" s="22">
        <v>255000</v>
      </c>
      <c r="Q50" s="38">
        <f t="shared" si="11"/>
        <v>-129794.26</v>
      </c>
      <c r="R50" s="55">
        <v>146533.21000000002</v>
      </c>
    </row>
    <row r="51" spans="1:18" ht="12">
      <c r="A51" s="23">
        <v>3325</v>
      </c>
      <c r="B51" s="23">
        <v>3325</v>
      </c>
      <c r="C51" s="3" t="s">
        <v>22</v>
      </c>
      <c r="D51" s="22">
        <v>26827</v>
      </c>
      <c r="E51" s="22">
        <v>96000</v>
      </c>
      <c r="F51" s="22">
        <f t="shared" si="12"/>
        <v>-69173</v>
      </c>
      <c r="G51" s="22">
        <v>2476</v>
      </c>
      <c r="H51" s="22">
        <v>201000</v>
      </c>
      <c r="I51" s="22">
        <f t="shared" si="8"/>
        <v>-198524</v>
      </c>
      <c r="J51" s="22">
        <v>11984</v>
      </c>
      <c r="K51" s="22">
        <v>246000</v>
      </c>
      <c r="L51" s="22">
        <f t="shared" si="9"/>
        <v>-234016</v>
      </c>
      <c r="M51" s="22">
        <v>42133.020000000004</v>
      </c>
      <c r="N51" s="22">
        <v>621000</v>
      </c>
      <c r="O51" s="22">
        <f t="shared" si="10"/>
        <v>-578866.98</v>
      </c>
      <c r="P51" s="22">
        <v>621000</v>
      </c>
      <c r="Q51" s="38">
        <f t="shared" si="11"/>
        <v>-578866.98</v>
      </c>
      <c r="R51" s="55">
        <v>468255.7</v>
      </c>
    </row>
    <row r="52" spans="1:18" ht="12">
      <c r="A52" s="23">
        <v>3350</v>
      </c>
      <c r="B52" s="23">
        <v>3350</v>
      </c>
      <c r="C52" s="3" t="s">
        <v>76</v>
      </c>
      <c r="D52" s="22">
        <v>291748.88</v>
      </c>
      <c r="E52" s="22">
        <v>132000</v>
      </c>
      <c r="F52" s="22">
        <f t="shared" si="12"/>
        <v>159748.88</v>
      </c>
      <c r="G52" s="22">
        <v>342982.11</v>
      </c>
      <c r="H52" s="22">
        <v>176900</v>
      </c>
      <c r="I52" s="22">
        <f t="shared" si="8"/>
        <v>166082.11</v>
      </c>
      <c r="J52" s="22">
        <v>371173.52999999997</v>
      </c>
      <c r="K52" s="22">
        <v>250800</v>
      </c>
      <c r="L52" s="22">
        <f t="shared" si="9"/>
        <v>120373.52999999997</v>
      </c>
      <c r="M52" s="22">
        <v>538484.8200000001</v>
      </c>
      <c r="N52" s="22">
        <v>321800</v>
      </c>
      <c r="O52" s="22">
        <f t="shared" si="10"/>
        <v>216684.82000000007</v>
      </c>
      <c r="P52" s="22">
        <v>321800</v>
      </c>
      <c r="Q52" s="38">
        <f t="shared" si="11"/>
        <v>216684.82000000007</v>
      </c>
      <c r="R52" s="55">
        <v>404878.06</v>
      </c>
    </row>
    <row r="53" spans="1:18" ht="12">
      <c r="A53" s="23">
        <v>3360</v>
      </c>
      <c r="B53" s="23">
        <v>3360</v>
      </c>
      <c r="C53" s="3" t="s">
        <v>77</v>
      </c>
      <c r="D53" s="22">
        <v>0</v>
      </c>
      <c r="E53" s="22">
        <v>0</v>
      </c>
      <c r="F53" s="22">
        <f t="shared" si="12"/>
        <v>0</v>
      </c>
      <c r="G53" s="22">
        <v>0</v>
      </c>
      <c r="H53" s="22">
        <v>0</v>
      </c>
      <c r="I53" s="22">
        <f t="shared" si="8"/>
        <v>0</v>
      </c>
      <c r="J53" s="22">
        <v>0</v>
      </c>
      <c r="K53" s="22">
        <v>0</v>
      </c>
      <c r="L53" s="22">
        <f t="shared" si="9"/>
        <v>0</v>
      </c>
      <c r="M53" s="22">
        <v>0</v>
      </c>
      <c r="N53" s="22">
        <v>10000</v>
      </c>
      <c r="O53" s="22">
        <f t="shared" si="10"/>
        <v>-10000</v>
      </c>
      <c r="P53" s="22">
        <v>10000</v>
      </c>
      <c r="Q53" s="38">
        <f t="shared" si="11"/>
        <v>-10000</v>
      </c>
      <c r="R53" s="55">
        <v>9740</v>
      </c>
    </row>
    <row r="54" spans="1:18" ht="12">
      <c r="A54" s="23">
        <v>3440</v>
      </c>
      <c r="B54" s="23">
        <v>3440</v>
      </c>
      <c r="C54" s="3" t="s">
        <v>27</v>
      </c>
      <c r="D54" s="22">
        <v>26803</v>
      </c>
      <c r="E54" s="22">
        <v>0</v>
      </c>
      <c r="F54" s="22">
        <f t="shared" si="12"/>
        <v>26803</v>
      </c>
      <c r="G54" s="22">
        <v>11314.18</v>
      </c>
      <c r="H54" s="22">
        <v>0</v>
      </c>
      <c r="I54" s="22">
        <f t="shared" si="8"/>
        <v>11314.18</v>
      </c>
      <c r="J54" s="22">
        <v>11314.18</v>
      </c>
      <c r="K54" s="22">
        <v>0</v>
      </c>
      <c r="L54" s="22">
        <f t="shared" si="9"/>
        <v>11314.18</v>
      </c>
      <c r="M54" s="22">
        <v>18009.18</v>
      </c>
      <c r="N54" s="22">
        <v>0</v>
      </c>
      <c r="O54" s="22">
        <f t="shared" si="10"/>
        <v>18009.18</v>
      </c>
      <c r="P54" s="22">
        <v>0</v>
      </c>
      <c r="Q54" s="38">
        <f t="shared" si="11"/>
        <v>18009.18</v>
      </c>
      <c r="R54" s="55">
        <v>33093.74</v>
      </c>
    </row>
    <row r="55" spans="1:18" ht="12">
      <c r="A55" s="23">
        <v>3500</v>
      </c>
      <c r="B55" s="23">
        <v>3500</v>
      </c>
      <c r="C55" s="3" t="s">
        <v>23</v>
      </c>
      <c r="D55" s="22">
        <v>0</v>
      </c>
      <c r="E55" s="22">
        <v>0</v>
      </c>
      <c r="F55" s="22">
        <f t="shared" si="12"/>
        <v>0</v>
      </c>
      <c r="G55" s="22">
        <v>0</v>
      </c>
      <c r="H55" s="22">
        <v>0</v>
      </c>
      <c r="I55" s="22">
        <f t="shared" si="8"/>
        <v>0</v>
      </c>
      <c r="J55" s="22">
        <v>0</v>
      </c>
      <c r="K55" s="22">
        <v>0</v>
      </c>
      <c r="L55" s="22">
        <f t="shared" si="9"/>
        <v>0</v>
      </c>
      <c r="M55" s="22">
        <v>0</v>
      </c>
      <c r="N55" s="22">
        <v>0</v>
      </c>
      <c r="O55" s="22">
        <f t="shared" si="10"/>
        <v>0</v>
      </c>
      <c r="P55" s="22">
        <v>0</v>
      </c>
      <c r="Q55" s="38">
        <f t="shared" si="11"/>
        <v>0</v>
      </c>
      <c r="R55" s="55">
        <v>0</v>
      </c>
    </row>
    <row r="56" spans="1:18" ht="12">
      <c r="A56" s="23">
        <v>3605</v>
      </c>
      <c r="B56" s="23">
        <v>3605</v>
      </c>
      <c r="C56" s="3" t="s">
        <v>78</v>
      </c>
      <c r="D56" s="22">
        <v>27500</v>
      </c>
      <c r="E56" s="22">
        <v>15000</v>
      </c>
      <c r="F56" s="22">
        <f t="shared" si="12"/>
        <v>12500</v>
      </c>
      <c r="G56" s="22">
        <v>37500</v>
      </c>
      <c r="H56" s="22">
        <v>25500</v>
      </c>
      <c r="I56" s="22">
        <f t="shared" si="8"/>
        <v>12000</v>
      </c>
      <c r="J56" s="22">
        <v>39500</v>
      </c>
      <c r="K56" s="22">
        <v>25500</v>
      </c>
      <c r="L56" s="22">
        <f t="shared" si="9"/>
        <v>14000</v>
      </c>
      <c r="M56" s="22">
        <v>39500</v>
      </c>
      <c r="N56" s="22">
        <v>25500</v>
      </c>
      <c r="O56" s="22">
        <f t="shared" si="10"/>
        <v>14000</v>
      </c>
      <c r="P56" s="22">
        <v>25500</v>
      </c>
      <c r="Q56" s="38">
        <f t="shared" si="11"/>
        <v>14000</v>
      </c>
      <c r="R56" s="55">
        <v>15000</v>
      </c>
    </row>
    <row r="57" spans="1:18" ht="12">
      <c r="A57" s="23">
        <v>3610</v>
      </c>
      <c r="B57" s="23">
        <v>3610</v>
      </c>
      <c r="C57" s="3" t="s">
        <v>79</v>
      </c>
      <c r="D57" s="22">
        <v>33000</v>
      </c>
      <c r="E57" s="22">
        <v>33000</v>
      </c>
      <c r="F57" s="22">
        <f t="shared" si="12"/>
        <v>0</v>
      </c>
      <c r="G57" s="22">
        <v>66000</v>
      </c>
      <c r="H57" s="22">
        <v>66000</v>
      </c>
      <c r="I57" s="22">
        <f t="shared" si="8"/>
        <v>0</v>
      </c>
      <c r="J57" s="22">
        <v>99000</v>
      </c>
      <c r="K57" s="22">
        <v>99000</v>
      </c>
      <c r="L57" s="22">
        <f t="shared" si="9"/>
        <v>0</v>
      </c>
      <c r="M57" s="22">
        <v>132000</v>
      </c>
      <c r="N57" s="22">
        <v>132000</v>
      </c>
      <c r="O57" s="22">
        <f t="shared" si="10"/>
        <v>0</v>
      </c>
      <c r="P57" s="22">
        <v>132000</v>
      </c>
      <c r="Q57" s="38">
        <f t="shared" si="11"/>
        <v>0</v>
      </c>
      <c r="R57" s="55">
        <v>132000</v>
      </c>
    </row>
    <row r="58" spans="1:18" ht="12.75">
      <c r="A58" s="23"/>
      <c r="B58" s="23"/>
      <c r="C58" s="14" t="s">
        <v>6</v>
      </c>
      <c r="D58" s="15">
        <f>SUM(D37:D57)</f>
        <v>5798639.21</v>
      </c>
      <c r="E58" s="15">
        <f>SUM(E37:E57)</f>
        <v>4720300</v>
      </c>
      <c r="F58" s="15">
        <f>SUM(D58-E58)</f>
        <v>1078339.21</v>
      </c>
      <c r="G58" s="15">
        <f>SUM(G37:G57)</f>
        <v>12060493.1</v>
      </c>
      <c r="H58" s="15">
        <f>SUM(H37:H57)</f>
        <v>10165950</v>
      </c>
      <c r="I58" s="15">
        <f t="shared" si="8"/>
        <v>1894543.0999999996</v>
      </c>
      <c r="J58" s="15">
        <f>SUM(J37:J57)</f>
        <v>14425791.43</v>
      </c>
      <c r="K58" s="15">
        <f>SUM(K37:K57)</f>
        <v>14043100</v>
      </c>
      <c r="L58" s="15">
        <f t="shared" si="9"/>
        <v>382691.4299999997</v>
      </c>
      <c r="M58" s="15">
        <f>SUM(M37:M57)</f>
        <v>17474561.66</v>
      </c>
      <c r="N58" s="15">
        <f>SUM(N37:N57)</f>
        <v>17667450</v>
      </c>
      <c r="O58" s="15">
        <f t="shared" si="10"/>
        <v>-192888.33999999985</v>
      </c>
      <c r="P58" s="15">
        <f>SUM(P37:P57)</f>
        <v>17667450</v>
      </c>
      <c r="Q58" s="39">
        <f t="shared" si="11"/>
        <v>-192888.33999999985</v>
      </c>
      <c r="R58" s="56">
        <f>SUM(R37:R57)</f>
        <v>16287733.530000001</v>
      </c>
    </row>
    <row r="59" spans="1:18" ht="12">
      <c r="A59" s="23"/>
      <c r="B59" s="23"/>
      <c r="C59" s="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38"/>
      <c r="R59" s="55"/>
    </row>
    <row r="60" spans="1:18" ht="12">
      <c r="A60" s="23">
        <v>3170</v>
      </c>
      <c r="B60" s="23">
        <v>3170</v>
      </c>
      <c r="C60" s="3" t="s">
        <v>192</v>
      </c>
      <c r="D60" s="22">
        <v>87750</v>
      </c>
      <c r="E60" s="22">
        <v>0</v>
      </c>
      <c r="F60" s="22">
        <f aca="true" t="shared" si="13" ref="F60:F67">SUM(D60-E60)</f>
        <v>87750</v>
      </c>
      <c r="G60" s="22">
        <v>175500</v>
      </c>
      <c r="H60" s="22">
        <v>0</v>
      </c>
      <c r="I60" s="22">
        <f aca="true" t="shared" si="14" ref="I60:I69">SUM(G60-H60)</f>
        <v>175500</v>
      </c>
      <c r="J60" s="22">
        <v>234000</v>
      </c>
      <c r="K60" s="22">
        <v>0</v>
      </c>
      <c r="L60" s="22">
        <f aca="true" t="shared" si="15" ref="L60:L69">SUM(J60-K60)</f>
        <v>234000</v>
      </c>
      <c r="M60" s="22">
        <v>234000</v>
      </c>
      <c r="N60" s="22">
        <v>0</v>
      </c>
      <c r="O60" s="22">
        <f aca="true" t="shared" si="16" ref="O60:O69">SUM(M60-N60)</f>
        <v>234000</v>
      </c>
      <c r="P60" s="22">
        <v>0</v>
      </c>
      <c r="Q60" s="38">
        <f aca="true" t="shared" si="17" ref="Q60:Q69">SUM(M60-P60)</f>
        <v>234000</v>
      </c>
      <c r="R60" s="55">
        <v>0</v>
      </c>
    </row>
    <row r="61" spans="1:18" ht="12">
      <c r="A61" s="23">
        <v>3240</v>
      </c>
      <c r="B61" s="23">
        <v>3240</v>
      </c>
      <c r="C61" s="3" t="s">
        <v>182</v>
      </c>
      <c r="D61" s="22">
        <v>376603.38</v>
      </c>
      <c r="E61" s="22">
        <v>283000</v>
      </c>
      <c r="F61" s="22">
        <f>SUM(D61-E61)</f>
        <v>93603.38</v>
      </c>
      <c r="G61" s="22">
        <v>1625666.8900000001</v>
      </c>
      <c r="H61" s="22">
        <v>1370000</v>
      </c>
      <c r="I61" s="22">
        <f>SUM(G61-H61)</f>
        <v>255666.89000000013</v>
      </c>
      <c r="J61" s="22">
        <v>4096148.13</v>
      </c>
      <c r="K61" s="22">
        <v>2803000</v>
      </c>
      <c r="L61" s="22">
        <f>SUM(J61-K61)</f>
        <v>1293148.13</v>
      </c>
      <c r="M61" s="22">
        <v>4436442.97</v>
      </c>
      <c r="N61" s="22">
        <v>3761000</v>
      </c>
      <c r="O61" s="22">
        <f>SUM(M61-N61)</f>
        <v>675442.9699999997</v>
      </c>
      <c r="P61" s="22">
        <v>3761000</v>
      </c>
      <c r="Q61" s="38">
        <f>SUM(M61-P61)</f>
        <v>675442.9699999997</v>
      </c>
      <c r="R61" s="55">
        <v>3946342.41</v>
      </c>
    </row>
    <row r="62" spans="1:18" ht="12">
      <c r="A62" s="23">
        <v>3441</v>
      </c>
      <c r="B62" s="23">
        <v>3441</v>
      </c>
      <c r="C62" s="3" t="s">
        <v>80</v>
      </c>
      <c r="D62" s="22">
        <v>0</v>
      </c>
      <c r="E62" s="22">
        <v>27593</v>
      </c>
      <c r="F62" s="22">
        <f t="shared" si="13"/>
        <v>-27593</v>
      </c>
      <c r="G62" s="22">
        <v>0</v>
      </c>
      <c r="H62" s="22">
        <v>52593</v>
      </c>
      <c r="I62" s="22">
        <f t="shared" si="14"/>
        <v>-52593</v>
      </c>
      <c r="J62" s="22">
        <v>0</v>
      </c>
      <c r="K62" s="22">
        <v>77593</v>
      </c>
      <c r="L62" s="22">
        <f t="shared" si="15"/>
        <v>-77593</v>
      </c>
      <c r="M62" s="22">
        <v>1549405</v>
      </c>
      <c r="N62" s="22">
        <v>1163093</v>
      </c>
      <c r="O62" s="22">
        <f t="shared" si="16"/>
        <v>386312</v>
      </c>
      <c r="P62" s="22">
        <v>1163093</v>
      </c>
      <c r="Q62" s="38">
        <f t="shared" si="17"/>
        <v>386312</v>
      </c>
      <c r="R62" s="55">
        <v>1315262</v>
      </c>
    </row>
    <row r="63" spans="1:18" ht="12">
      <c r="A63" s="23">
        <v>3461</v>
      </c>
      <c r="B63" s="23">
        <v>3461</v>
      </c>
      <c r="C63" s="3" t="s">
        <v>81</v>
      </c>
      <c r="D63" s="22">
        <v>0</v>
      </c>
      <c r="E63" s="22">
        <v>296288</v>
      </c>
      <c r="F63" s="22">
        <f t="shared" si="13"/>
        <v>-296288</v>
      </c>
      <c r="G63" s="22">
        <v>53617</v>
      </c>
      <c r="H63" s="22">
        <v>645538</v>
      </c>
      <c r="I63" s="22">
        <f t="shared" si="14"/>
        <v>-591921</v>
      </c>
      <c r="J63" s="22">
        <v>1676238</v>
      </c>
      <c r="K63" s="22">
        <v>1961040</v>
      </c>
      <c r="L63" s="22">
        <f t="shared" si="15"/>
        <v>-284802</v>
      </c>
      <c r="M63" s="22">
        <v>1864528</v>
      </c>
      <c r="N63" s="22">
        <v>2392290</v>
      </c>
      <c r="O63" s="22">
        <f t="shared" si="16"/>
        <v>-527762</v>
      </c>
      <c r="P63" s="22">
        <v>2392290</v>
      </c>
      <c r="Q63" s="38">
        <f t="shared" si="17"/>
        <v>-527762</v>
      </c>
      <c r="R63" s="55">
        <v>1565357</v>
      </c>
    </row>
    <row r="64" spans="1:18" ht="12">
      <c r="A64" s="23">
        <v>3630</v>
      </c>
      <c r="B64" s="23">
        <v>3630</v>
      </c>
      <c r="C64" s="3" t="s">
        <v>82</v>
      </c>
      <c r="D64" s="22">
        <v>0</v>
      </c>
      <c r="E64" s="22">
        <v>0</v>
      </c>
      <c r="F64" s="22">
        <f t="shared" si="13"/>
        <v>0</v>
      </c>
      <c r="G64" s="22">
        <v>0</v>
      </c>
      <c r="H64" s="22">
        <v>0</v>
      </c>
      <c r="I64" s="22">
        <f t="shared" si="14"/>
        <v>0</v>
      </c>
      <c r="J64" s="22">
        <v>0</v>
      </c>
      <c r="K64" s="22">
        <v>0</v>
      </c>
      <c r="L64" s="22">
        <f t="shared" si="15"/>
        <v>0</v>
      </c>
      <c r="M64" s="22">
        <v>0</v>
      </c>
      <c r="N64" s="22">
        <v>0</v>
      </c>
      <c r="O64" s="22">
        <f t="shared" si="16"/>
        <v>0</v>
      </c>
      <c r="P64" s="22">
        <v>0</v>
      </c>
      <c r="Q64" s="38">
        <f t="shared" si="17"/>
        <v>0</v>
      </c>
      <c r="R64" s="55">
        <v>0</v>
      </c>
    </row>
    <row r="65" spans="1:18" ht="12">
      <c r="A65" s="23">
        <v>3800</v>
      </c>
      <c r="B65" s="23">
        <v>3800</v>
      </c>
      <c r="C65" s="3" t="s">
        <v>160</v>
      </c>
      <c r="D65" s="22">
        <v>247248.97</v>
      </c>
      <c r="E65" s="22">
        <v>0</v>
      </c>
      <c r="F65" s="22">
        <f>SUM(D65-E65)</f>
        <v>247248.97</v>
      </c>
      <c r="G65" s="22">
        <v>621.28</v>
      </c>
      <c r="H65" s="22">
        <v>0</v>
      </c>
      <c r="I65" s="22">
        <f t="shared" si="14"/>
        <v>621.28</v>
      </c>
      <c r="J65" s="22">
        <v>10621.28</v>
      </c>
      <c r="K65" s="22">
        <v>0</v>
      </c>
      <c r="L65" s="22">
        <f t="shared" si="15"/>
        <v>10621.28</v>
      </c>
      <c r="M65" s="22">
        <v>2825463.4</v>
      </c>
      <c r="N65" s="22">
        <v>0</v>
      </c>
      <c r="O65" s="22">
        <f t="shared" si="16"/>
        <v>2825463.4</v>
      </c>
      <c r="P65" s="22">
        <v>0</v>
      </c>
      <c r="Q65" s="38">
        <f>SUM(M65-P65)</f>
        <v>2825463.4</v>
      </c>
      <c r="R65" s="55">
        <v>1842061.58</v>
      </c>
    </row>
    <row r="66" spans="1:18" ht="12">
      <c r="A66" s="23">
        <v>3990</v>
      </c>
      <c r="B66" s="23">
        <v>3990</v>
      </c>
      <c r="C66" s="3" t="s">
        <v>83</v>
      </c>
      <c r="D66" s="22">
        <v>27220</v>
      </c>
      <c r="E66" s="22">
        <v>27500</v>
      </c>
      <c r="F66" s="22">
        <f t="shared" si="13"/>
        <v>-280</v>
      </c>
      <c r="G66" s="22">
        <v>63270</v>
      </c>
      <c r="H66" s="22">
        <v>55000</v>
      </c>
      <c r="I66" s="22">
        <f t="shared" si="14"/>
        <v>8270</v>
      </c>
      <c r="J66" s="22">
        <v>91520</v>
      </c>
      <c r="K66" s="22">
        <v>82500</v>
      </c>
      <c r="L66" s="22">
        <f t="shared" si="15"/>
        <v>9020</v>
      </c>
      <c r="M66" s="22">
        <v>253341.85</v>
      </c>
      <c r="N66" s="22">
        <v>127500</v>
      </c>
      <c r="O66" s="22">
        <f t="shared" si="16"/>
        <v>125841.85</v>
      </c>
      <c r="P66" s="22">
        <v>127500</v>
      </c>
      <c r="Q66" s="38">
        <f t="shared" si="17"/>
        <v>125841.85</v>
      </c>
      <c r="R66" s="55">
        <v>114468.5</v>
      </c>
    </row>
    <row r="67" spans="1:18" ht="12">
      <c r="A67" s="23">
        <v>3995</v>
      </c>
      <c r="B67" s="23">
        <v>3995</v>
      </c>
      <c r="C67" s="3" t="s">
        <v>28</v>
      </c>
      <c r="D67" s="22">
        <v>0</v>
      </c>
      <c r="E67" s="22">
        <v>0</v>
      </c>
      <c r="F67" s="22">
        <f t="shared" si="13"/>
        <v>0</v>
      </c>
      <c r="G67" s="22">
        <v>0</v>
      </c>
      <c r="H67" s="22">
        <v>0</v>
      </c>
      <c r="I67" s="22">
        <f t="shared" si="14"/>
        <v>0</v>
      </c>
      <c r="J67" s="22">
        <v>0</v>
      </c>
      <c r="K67" s="22">
        <v>0</v>
      </c>
      <c r="L67" s="22">
        <f t="shared" si="15"/>
        <v>0</v>
      </c>
      <c r="M67" s="22">
        <v>0</v>
      </c>
      <c r="N67" s="22">
        <v>0</v>
      </c>
      <c r="O67" s="22">
        <f t="shared" si="16"/>
        <v>0</v>
      </c>
      <c r="P67" s="22">
        <v>0</v>
      </c>
      <c r="Q67" s="38">
        <f t="shared" si="17"/>
        <v>0</v>
      </c>
      <c r="R67" s="55">
        <v>0</v>
      </c>
    </row>
    <row r="68" spans="1:18" ht="12.75">
      <c r="A68" s="23"/>
      <c r="B68" s="23"/>
      <c r="C68" s="14" t="s">
        <v>15</v>
      </c>
      <c r="D68" s="15">
        <f>SUM(D60:D67)</f>
        <v>738822.35</v>
      </c>
      <c r="E68" s="15">
        <f>SUM(E60:E67)</f>
        <v>634381</v>
      </c>
      <c r="F68" s="15">
        <f>SUM(D68-E68)</f>
        <v>104441.34999999998</v>
      </c>
      <c r="G68" s="15">
        <f>SUM(G60:G67)</f>
        <v>1918675.1700000002</v>
      </c>
      <c r="H68" s="15">
        <f>SUM(H60:H67)</f>
        <v>2123131</v>
      </c>
      <c r="I68" s="15">
        <f t="shared" si="14"/>
        <v>-204455.82999999984</v>
      </c>
      <c r="J68" s="15">
        <f>SUM(J60:J67)</f>
        <v>6108527.41</v>
      </c>
      <c r="K68" s="15">
        <f>SUM(K60:K67)</f>
        <v>4924133</v>
      </c>
      <c r="L68" s="15">
        <f t="shared" si="15"/>
        <v>1184394.4100000001</v>
      </c>
      <c r="M68" s="15">
        <f>SUM(M60:M67)</f>
        <v>11163181.219999999</v>
      </c>
      <c r="N68" s="15">
        <f>SUM(N60:N67)</f>
        <v>7443883</v>
      </c>
      <c r="O68" s="15">
        <f t="shared" si="16"/>
        <v>3719298.219999999</v>
      </c>
      <c r="P68" s="15">
        <f>SUM(P60:P67)</f>
        <v>7443883</v>
      </c>
      <c r="Q68" s="39">
        <f t="shared" si="17"/>
        <v>3719298.219999999</v>
      </c>
      <c r="R68" s="56">
        <f>SUM(R60:R67)</f>
        <v>8783491.49</v>
      </c>
    </row>
    <row r="69" spans="1:18" ht="12.75">
      <c r="A69" s="19"/>
      <c r="B69" s="19"/>
      <c r="C69" s="14" t="s">
        <v>2</v>
      </c>
      <c r="D69" s="15">
        <f>D58+D68</f>
        <v>6537461.56</v>
      </c>
      <c r="E69" s="15">
        <f>E58+E68</f>
        <v>5354681</v>
      </c>
      <c r="F69" s="15">
        <f>SUM(D69-E69)</f>
        <v>1182780.5599999996</v>
      </c>
      <c r="G69" s="15">
        <f>G58+G68</f>
        <v>13979168.27</v>
      </c>
      <c r="H69" s="15">
        <f>H58+H68</f>
        <v>12289081</v>
      </c>
      <c r="I69" s="15">
        <f t="shared" si="14"/>
        <v>1690087.2699999996</v>
      </c>
      <c r="J69" s="15">
        <f>J58+J68</f>
        <v>20534318.84</v>
      </c>
      <c r="K69" s="15">
        <f>K58+K68</f>
        <v>18967233</v>
      </c>
      <c r="L69" s="15">
        <f t="shared" si="15"/>
        <v>1567085.8399999999</v>
      </c>
      <c r="M69" s="15">
        <f>M58+M68</f>
        <v>28637742.88</v>
      </c>
      <c r="N69" s="15">
        <f>N58+N68</f>
        <v>25111333</v>
      </c>
      <c r="O69" s="15">
        <f t="shared" si="16"/>
        <v>3526409.879999999</v>
      </c>
      <c r="P69" s="15">
        <f>SUM(P58,P68)</f>
        <v>25111333</v>
      </c>
      <c r="Q69" s="39">
        <f t="shared" si="17"/>
        <v>3526409.879999999</v>
      </c>
      <c r="R69" s="56">
        <f>SUM(R58,R68)</f>
        <v>25071225.020000003</v>
      </c>
    </row>
    <row r="70" spans="1:18" ht="12">
      <c r="A70" s="23"/>
      <c r="B70" s="23"/>
      <c r="C70" s="3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8"/>
      <c r="R70" s="55"/>
    </row>
    <row r="71" spans="1:21" ht="12">
      <c r="A71" s="23">
        <v>4220</v>
      </c>
      <c r="B71" s="23">
        <v>4220</v>
      </c>
      <c r="C71" s="3" t="s">
        <v>85</v>
      </c>
      <c r="D71" s="22">
        <v>629261.81</v>
      </c>
      <c r="E71" s="22">
        <v>287500</v>
      </c>
      <c r="F71" s="22">
        <f aca="true" t="shared" si="18" ref="F71:F81">+E71-D71</f>
        <v>-341761.81000000006</v>
      </c>
      <c r="G71" s="22">
        <v>846695.81</v>
      </c>
      <c r="H71" s="22">
        <v>595500</v>
      </c>
      <c r="I71" s="22">
        <f aca="true" t="shared" si="19" ref="I71:I81">+H71-G71</f>
        <v>-251195.81000000006</v>
      </c>
      <c r="J71" s="22">
        <v>958758.4900000001</v>
      </c>
      <c r="K71" s="22">
        <v>712500</v>
      </c>
      <c r="L71" s="22">
        <f aca="true" t="shared" si="20" ref="L71:L81">+K71-J71</f>
        <v>-246258.4900000001</v>
      </c>
      <c r="M71" s="22">
        <v>1310436.2899999998</v>
      </c>
      <c r="N71" s="22">
        <v>869000</v>
      </c>
      <c r="O71" s="22">
        <f aca="true" t="shared" si="21" ref="O71:O81">+N71-M71</f>
        <v>-441436.2899999998</v>
      </c>
      <c r="P71" s="22">
        <v>869000</v>
      </c>
      <c r="Q71" s="38">
        <f aca="true" t="shared" si="22" ref="Q71:Q77">SUM(M71-P71)</f>
        <v>441436.2899999998</v>
      </c>
      <c r="R71" s="55">
        <v>1260353.08</v>
      </c>
      <c r="U71" s="24"/>
    </row>
    <row r="72" spans="1:21" ht="12">
      <c r="A72" s="23">
        <v>4221</v>
      </c>
      <c r="B72" s="23">
        <v>4221</v>
      </c>
      <c r="C72" s="3" t="s">
        <v>29</v>
      </c>
      <c r="D72" s="22">
        <v>13750</v>
      </c>
      <c r="E72" s="22">
        <v>3750</v>
      </c>
      <c r="F72" s="22">
        <f t="shared" si="18"/>
        <v>-10000</v>
      </c>
      <c r="G72" s="22">
        <v>73150</v>
      </c>
      <c r="H72" s="22">
        <v>27500</v>
      </c>
      <c r="I72" s="22">
        <f t="shared" si="19"/>
        <v>-45650</v>
      </c>
      <c r="J72" s="22">
        <v>104950</v>
      </c>
      <c r="K72" s="22">
        <v>41250</v>
      </c>
      <c r="L72" s="22">
        <f t="shared" si="20"/>
        <v>-63700</v>
      </c>
      <c r="M72" s="22">
        <v>70700</v>
      </c>
      <c r="N72" s="22">
        <v>55000</v>
      </c>
      <c r="O72" s="22">
        <f t="shared" si="21"/>
        <v>-15700</v>
      </c>
      <c r="P72" s="22">
        <v>55000</v>
      </c>
      <c r="Q72" s="38">
        <f t="shared" si="22"/>
        <v>15700</v>
      </c>
      <c r="R72" s="55">
        <v>63900</v>
      </c>
      <c r="U72" s="24"/>
    </row>
    <row r="73" spans="1:21" ht="12">
      <c r="A73" s="23">
        <v>4222</v>
      </c>
      <c r="B73" s="23">
        <v>4222</v>
      </c>
      <c r="C73" s="3" t="s">
        <v>162</v>
      </c>
      <c r="D73" s="22">
        <v>0</v>
      </c>
      <c r="E73" s="22">
        <v>68750</v>
      </c>
      <c r="F73" s="22">
        <f t="shared" si="18"/>
        <v>68750</v>
      </c>
      <c r="G73" s="22">
        <v>0</v>
      </c>
      <c r="H73" s="22">
        <v>68750</v>
      </c>
      <c r="I73" s="22">
        <f t="shared" si="19"/>
        <v>68750</v>
      </c>
      <c r="J73" s="22">
        <v>0</v>
      </c>
      <c r="K73" s="22">
        <v>68750</v>
      </c>
      <c r="L73" s="22">
        <f t="shared" si="20"/>
        <v>68750</v>
      </c>
      <c r="M73" s="22">
        <v>0</v>
      </c>
      <c r="N73" s="22">
        <v>68750</v>
      </c>
      <c r="O73" s="22">
        <f t="shared" si="21"/>
        <v>68750</v>
      </c>
      <c r="P73" s="22">
        <v>68750</v>
      </c>
      <c r="Q73" s="38">
        <f t="shared" si="22"/>
        <v>-68750</v>
      </c>
      <c r="R73" s="55">
        <v>0</v>
      </c>
      <c r="U73" s="24"/>
    </row>
    <row r="74" spans="1:21" ht="12">
      <c r="A74" s="23">
        <v>4226</v>
      </c>
      <c r="B74" s="23">
        <v>4226</v>
      </c>
      <c r="C74" s="3" t="s">
        <v>175</v>
      </c>
      <c r="D74" s="22">
        <v>0</v>
      </c>
      <c r="E74" s="22">
        <v>0</v>
      </c>
      <c r="F74" s="22">
        <f t="shared" si="18"/>
        <v>0</v>
      </c>
      <c r="G74" s="22">
        <v>0</v>
      </c>
      <c r="H74" s="22">
        <v>0</v>
      </c>
      <c r="I74" s="22">
        <f t="shared" si="19"/>
        <v>0</v>
      </c>
      <c r="J74" s="22">
        <v>0</v>
      </c>
      <c r="K74" s="22">
        <v>0</v>
      </c>
      <c r="L74" s="22">
        <f t="shared" si="20"/>
        <v>0</v>
      </c>
      <c r="M74" s="22">
        <v>0</v>
      </c>
      <c r="N74" s="22">
        <v>0</v>
      </c>
      <c r="O74" s="22">
        <f t="shared" si="21"/>
        <v>0</v>
      </c>
      <c r="P74" s="22">
        <v>0</v>
      </c>
      <c r="Q74" s="38">
        <f t="shared" si="22"/>
        <v>0</v>
      </c>
      <c r="R74" s="55">
        <v>0</v>
      </c>
      <c r="U74" s="24"/>
    </row>
    <row r="75" spans="1:21" ht="12">
      <c r="A75" s="23">
        <v>4230</v>
      </c>
      <c r="B75" s="23">
        <v>4230</v>
      </c>
      <c r="C75" s="3" t="s">
        <v>169</v>
      </c>
      <c r="D75" s="22">
        <v>102884</v>
      </c>
      <c r="E75" s="22">
        <v>157000</v>
      </c>
      <c r="F75" s="22">
        <f t="shared" si="18"/>
        <v>54116</v>
      </c>
      <c r="G75" s="22">
        <v>165603</v>
      </c>
      <c r="H75" s="22">
        <v>236000</v>
      </c>
      <c r="I75" s="22">
        <f t="shared" si="19"/>
        <v>70397</v>
      </c>
      <c r="J75" s="22">
        <v>292164</v>
      </c>
      <c r="K75" s="22">
        <v>283000</v>
      </c>
      <c r="L75" s="22">
        <f t="shared" si="20"/>
        <v>-9164</v>
      </c>
      <c r="M75" s="22">
        <v>457743.85</v>
      </c>
      <c r="N75" s="22">
        <v>410000</v>
      </c>
      <c r="O75" s="22">
        <f t="shared" si="21"/>
        <v>-47743.84999999998</v>
      </c>
      <c r="P75" s="22">
        <v>410000</v>
      </c>
      <c r="Q75" s="38">
        <f t="shared" si="22"/>
        <v>47743.84999999998</v>
      </c>
      <c r="R75" s="55">
        <v>476290.20999999996</v>
      </c>
      <c r="U75" s="24"/>
    </row>
    <row r="76" spans="1:21" ht="12">
      <c r="A76" s="23">
        <v>4241</v>
      </c>
      <c r="B76" s="23">
        <v>4241</v>
      </c>
      <c r="C76" s="3" t="s">
        <v>87</v>
      </c>
      <c r="D76" s="22">
        <v>505922.8</v>
      </c>
      <c r="E76" s="22">
        <v>133250</v>
      </c>
      <c r="F76" s="22">
        <f t="shared" si="18"/>
        <v>-372672.8</v>
      </c>
      <c r="G76" s="22">
        <v>823647.76</v>
      </c>
      <c r="H76" s="22">
        <v>448500</v>
      </c>
      <c r="I76" s="22">
        <f t="shared" si="19"/>
        <v>-375147.76</v>
      </c>
      <c r="J76" s="22">
        <v>1029951.6599999999</v>
      </c>
      <c r="K76" s="22">
        <v>736750</v>
      </c>
      <c r="L76" s="22">
        <f t="shared" si="20"/>
        <v>-293201.6599999999</v>
      </c>
      <c r="M76" s="22">
        <v>1205312.5</v>
      </c>
      <c r="N76" s="22">
        <v>979000</v>
      </c>
      <c r="O76" s="22">
        <f t="shared" si="21"/>
        <v>-226312.5</v>
      </c>
      <c r="P76" s="22">
        <v>979000</v>
      </c>
      <c r="Q76" s="38">
        <f t="shared" si="22"/>
        <v>226312.5</v>
      </c>
      <c r="R76" s="55">
        <v>1246729.46</v>
      </c>
      <c r="U76" s="24"/>
    </row>
    <row r="77" spans="1:21" ht="12">
      <c r="A77" s="23">
        <v>4247</v>
      </c>
      <c r="B77" s="23">
        <v>4247</v>
      </c>
      <c r="C77" s="3" t="s">
        <v>30</v>
      </c>
      <c r="D77" s="22">
        <v>0</v>
      </c>
      <c r="E77" s="22">
        <v>250000</v>
      </c>
      <c r="F77" s="22">
        <f t="shared" si="18"/>
        <v>250000</v>
      </c>
      <c r="G77" s="22">
        <v>5000</v>
      </c>
      <c r="H77" s="22">
        <v>250000</v>
      </c>
      <c r="I77" s="22">
        <f t="shared" si="19"/>
        <v>245000</v>
      </c>
      <c r="J77" s="22">
        <v>764.5</v>
      </c>
      <c r="K77" s="22">
        <v>250000</v>
      </c>
      <c r="L77" s="22">
        <f t="shared" si="20"/>
        <v>249235.5</v>
      </c>
      <c r="M77" s="22">
        <v>43428.5</v>
      </c>
      <c r="N77" s="22">
        <v>470000</v>
      </c>
      <c r="O77" s="22">
        <f t="shared" si="21"/>
        <v>426571.5</v>
      </c>
      <c r="P77" s="22">
        <v>470000</v>
      </c>
      <c r="Q77" s="38">
        <f t="shared" si="22"/>
        <v>-426571.5</v>
      </c>
      <c r="R77" s="55">
        <v>333741.85</v>
      </c>
      <c r="U77" s="24"/>
    </row>
    <row r="78" spans="1:21" ht="12">
      <c r="A78" s="23">
        <v>4280</v>
      </c>
      <c r="B78" s="23">
        <v>4280</v>
      </c>
      <c r="C78" s="3" t="s">
        <v>89</v>
      </c>
      <c r="D78" s="22">
        <v>131929.57</v>
      </c>
      <c r="E78" s="22">
        <v>128800</v>
      </c>
      <c r="F78" s="22">
        <f t="shared" si="18"/>
        <v>-3129.570000000007</v>
      </c>
      <c r="G78" s="22">
        <v>358052.04000000004</v>
      </c>
      <c r="H78" s="22">
        <v>337600</v>
      </c>
      <c r="I78" s="22">
        <f t="shared" si="19"/>
        <v>-20452.040000000037</v>
      </c>
      <c r="J78" s="22">
        <v>469788.05</v>
      </c>
      <c r="K78" s="22">
        <v>586400</v>
      </c>
      <c r="L78" s="22">
        <f t="shared" si="20"/>
        <v>116611.95000000001</v>
      </c>
      <c r="M78" s="22">
        <v>736755.4400000001</v>
      </c>
      <c r="N78" s="22">
        <v>780200</v>
      </c>
      <c r="O78" s="22">
        <f t="shared" si="21"/>
        <v>43444.55999999994</v>
      </c>
      <c r="P78" s="22">
        <v>780200</v>
      </c>
      <c r="Q78" s="38"/>
      <c r="R78" s="55">
        <v>632472.5</v>
      </c>
      <c r="U78" s="24"/>
    </row>
    <row r="79" spans="1:21" ht="12">
      <c r="A79" s="23">
        <v>4800</v>
      </c>
      <c r="B79" s="23">
        <v>4800</v>
      </c>
      <c r="C79" s="3" t="s">
        <v>161</v>
      </c>
      <c r="D79" s="22">
        <v>155225.4</v>
      </c>
      <c r="E79" s="22">
        <v>0</v>
      </c>
      <c r="F79" s="22">
        <f t="shared" si="18"/>
        <v>-155225.4</v>
      </c>
      <c r="G79" s="22">
        <v>4490.85</v>
      </c>
      <c r="H79" s="22">
        <v>0</v>
      </c>
      <c r="I79" s="22">
        <f t="shared" si="19"/>
        <v>-4490.85</v>
      </c>
      <c r="J79" s="22">
        <v>4490.85</v>
      </c>
      <c r="K79" s="22">
        <v>0</v>
      </c>
      <c r="L79" s="22">
        <f t="shared" si="20"/>
        <v>-4490.85</v>
      </c>
      <c r="M79" s="22">
        <v>2826054.25</v>
      </c>
      <c r="N79" s="22">
        <v>0</v>
      </c>
      <c r="O79" s="22">
        <f t="shared" si="21"/>
        <v>-2826054.25</v>
      </c>
      <c r="P79" s="22">
        <v>0</v>
      </c>
      <c r="Q79" s="38"/>
      <c r="R79" s="55">
        <v>1842772.9300000002</v>
      </c>
      <c r="U79" s="24"/>
    </row>
    <row r="80" spans="1:21" ht="12">
      <c r="A80" s="23">
        <v>6550</v>
      </c>
      <c r="B80" s="23">
        <v>6550</v>
      </c>
      <c r="C80" s="3" t="s">
        <v>110</v>
      </c>
      <c r="D80" s="22">
        <v>301286.34</v>
      </c>
      <c r="E80" s="22">
        <v>340000</v>
      </c>
      <c r="F80" s="22">
        <f t="shared" si="18"/>
        <v>38713.659999999974</v>
      </c>
      <c r="G80" s="22">
        <v>469645.02999999997</v>
      </c>
      <c r="H80" s="22">
        <v>503000</v>
      </c>
      <c r="I80" s="22">
        <f t="shared" si="19"/>
        <v>33354.97000000003</v>
      </c>
      <c r="J80" s="22">
        <v>559180.03</v>
      </c>
      <c r="K80" s="22">
        <v>676000</v>
      </c>
      <c r="L80" s="22">
        <f t="shared" si="20"/>
        <v>116819.96999999997</v>
      </c>
      <c r="M80" s="22">
        <v>888814.6100000001</v>
      </c>
      <c r="N80" s="22">
        <v>846000</v>
      </c>
      <c r="O80" s="22">
        <f t="shared" si="21"/>
        <v>-42814.6100000001</v>
      </c>
      <c r="P80" s="22">
        <v>846000</v>
      </c>
      <c r="Q80" s="38"/>
      <c r="R80" s="55">
        <v>588681.49</v>
      </c>
      <c r="U80" s="24"/>
    </row>
    <row r="81" spans="1:21" ht="12">
      <c r="A81" s="23">
        <v>6555</v>
      </c>
      <c r="B81" s="23">
        <v>6555</v>
      </c>
      <c r="C81" s="3" t="s">
        <v>111</v>
      </c>
      <c r="D81" s="22">
        <v>31680.25</v>
      </c>
      <c r="E81" s="22">
        <v>33000</v>
      </c>
      <c r="F81" s="22">
        <f t="shared" si="18"/>
        <v>1319.75</v>
      </c>
      <c r="G81" s="22">
        <v>96480.25</v>
      </c>
      <c r="H81" s="22">
        <v>51000</v>
      </c>
      <c r="I81" s="22">
        <f t="shared" si="19"/>
        <v>-45480.25</v>
      </c>
      <c r="J81" s="22">
        <v>96480.25</v>
      </c>
      <c r="K81" s="22">
        <v>69000</v>
      </c>
      <c r="L81" s="22">
        <f t="shared" si="20"/>
        <v>-27480.25</v>
      </c>
      <c r="M81" s="22">
        <v>120234.59</v>
      </c>
      <c r="N81" s="22">
        <v>87000</v>
      </c>
      <c r="O81" s="22">
        <f t="shared" si="21"/>
        <v>-33234.59</v>
      </c>
      <c r="P81" s="22">
        <v>87000</v>
      </c>
      <c r="Q81" s="38"/>
      <c r="R81" s="55">
        <v>17950</v>
      </c>
      <c r="U81" s="24"/>
    </row>
    <row r="82" spans="1:21" ht="12.75">
      <c r="A82" s="19"/>
      <c r="B82" s="19"/>
      <c r="C82" s="14" t="s">
        <v>46</v>
      </c>
      <c r="D82" s="15">
        <f>SUM(D71:D81)</f>
        <v>1871940.1700000002</v>
      </c>
      <c r="E82" s="15">
        <f>SUM(E71:E81)</f>
        <v>1402050</v>
      </c>
      <c r="F82" s="15">
        <f>SUM(F71:F81)</f>
        <v>-469890.1700000001</v>
      </c>
      <c r="G82" s="15">
        <f>SUM(G71:G81)</f>
        <v>2842764.74</v>
      </c>
      <c r="H82" s="15">
        <f aca="true" t="shared" si="23" ref="H82:O82">SUM(H71:H81)</f>
        <v>2517850</v>
      </c>
      <c r="I82" s="15">
        <f t="shared" si="23"/>
        <v>-324914.74000000005</v>
      </c>
      <c r="J82" s="15">
        <f t="shared" si="23"/>
        <v>3516527.83</v>
      </c>
      <c r="K82" s="15">
        <f t="shared" si="23"/>
        <v>3423650</v>
      </c>
      <c r="L82" s="15">
        <f t="shared" si="23"/>
        <v>-92877.83000000005</v>
      </c>
      <c r="M82" s="15">
        <f t="shared" si="23"/>
        <v>7659480.03</v>
      </c>
      <c r="N82" s="15">
        <f t="shared" si="23"/>
        <v>4564950</v>
      </c>
      <c r="O82" s="15">
        <f t="shared" si="23"/>
        <v>-3094530.0300000003</v>
      </c>
      <c r="P82" s="15">
        <f>SUM(P71:P81)</f>
        <v>4564950</v>
      </c>
      <c r="Q82" s="39">
        <f aca="true" t="shared" si="24" ref="Q82:Q92">SUM(M82-P82)</f>
        <v>3094530.0300000003</v>
      </c>
      <c r="R82" s="56">
        <f>SUM(R71:R81)</f>
        <v>6462891.5200000005</v>
      </c>
      <c r="U82" s="24"/>
    </row>
    <row r="83" spans="1:21" ht="12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>
        <f t="shared" si="24"/>
        <v>0</v>
      </c>
      <c r="R83" s="55"/>
      <c r="U83" s="24"/>
    </row>
    <row r="84" spans="1:21" ht="12">
      <c r="A84" s="23">
        <v>4225</v>
      </c>
      <c r="B84" s="23">
        <v>4225</v>
      </c>
      <c r="C84" s="3" t="s">
        <v>170</v>
      </c>
      <c r="D84" s="22">
        <v>224303.66999999998</v>
      </c>
      <c r="E84" s="22">
        <v>232000</v>
      </c>
      <c r="F84" s="22">
        <f>+E84-D84</f>
        <v>7696.330000000016</v>
      </c>
      <c r="G84" s="22">
        <v>503718.63999999996</v>
      </c>
      <c r="H84" s="22">
        <v>392000</v>
      </c>
      <c r="I84" s="22">
        <f>+H84-G84</f>
        <v>-111718.63999999996</v>
      </c>
      <c r="J84" s="22">
        <v>654339.4900000001</v>
      </c>
      <c r="K84" s="22">
        <v>602000</v>
      </c>
      <c r="L84" s="22">
        <f>+K84-J84</f>
        <v>-52339.49000000011</v>
      </c>
      <c r="M84" s="22">
        <v>799446.8800000001</v>
      </c>
      <c r="N84" s="22">
        <v>732000</v>
      </c>
      <c r="O84" s="22">
        <f>+N84-M84</f>
        <v>-67446.88000000012</v>
      </c>
      <c r="P84" s="22">
        <v>732000</v>
      </c>
      <c r="Q84" s="38">
        <f t="shared" si="24"/>
        <v>67446.88000000012</v>
      </c>
      <c r="R84" s="55">
        <v>927428.37</v>
      </c>
      <c r="U84" s="24"/>
    </row>
    <row r="85" spans="1:21" ht="12">
      <c r="A85" s="23">
        <v>4228</v>
      </c>
      <c r="B85" s="23">
        <v>4228</v>
      </c>
      <c r="C85" s="3" t="s">
        <v>171</v>
      </c>
      <c r="D85" s="22">
        <v>0</v>
      </c>
      <c r="E85" s="22">
        <v>25000</v>
      </c>
      <c r="F85" s="22">
        <f>+E85-D85</f>
        <v>25000</v>
      </c>
      <c r="G85" s="22">
        <v>0</v>
      </c>
      <c r="H85" s="22">
        <v>32000</v>
      </c>
      <c r="I85" s="22">
        <f>+H85-G85</f>
        <v>32000</v>
      </c>
      <c r="J85" s="22">
        <v>0</v>
      </c>
      <c r="K85" s="22">
        <v>32000</v>
      </c>
      <c r="L85" s="22">
        <f>+K85-J85</f>
        <v>32000</v>
      </c>
      <c r="M85" s="22">
        <v>1026.12</v>
      </c>
      <c r="N85" s="22">
        <v>52000</v>
      </c>
      <c r="O85" s="22">
        <f>+N85-M85</f>
        <v>50973.88</v>
      </c>
      <c r="P85" s="22">
        <v>52000</v>
      </c>
      <c r="Q85" s="38">
        <f t="shared" si="24"/>
        <v>-50973.88</v>
      </c>
      <c r="R85" s="55">
        <v>0</v>
      </c>
      <c r="U85" s="24"/>
    </row>
    <row r="86" spans="1:21" ht="12">
      <c r="A86" s="23">
        <v>4331</v>
      </c>
      <c r="B86" s="23">
        <v>4331</v>
      </c>
      <c r="C86" s="3" t="s">
        <v>91</v>
      </c>
      <c r="D86" s="22">
        <v>4032.58</v>
      </c>
      <c r="E86" s="22">
        <v>32500</v>
      </c>
      <c r="F86" s="22">
        <f>+E86-D86</f>
        <v>28467.42</v>
      </c>
      <c r="G86" s="22">
        <v>10977.880000000001</v>
      </c>
      <c r="H86" s="22">
        <v>60000</v>
      </c>
      <c r="I86" s="22">
        <f>+H86-G86</f>
        <v>49022.119999999995</v>
      </c>
      <c r="J86" s="22">
        <v>35821.1</v>
      </c>
      <c r="K86" s="22">
        <v>72500</v>
      </c>
      <c r="L86" s="22">
        <f>+K86-J86</f>
        <v>36678.9</v>
      </c>
      <c r="M86" s="22">
        <v>72552.36</v>
      </c>
      <c r="N86" s="22">
        <v>95000</v>
      </c>
      <c r="O86" s="22">
        <f>+N86-M86</f>
        <v>22447.64</v>
      </c>
      <c r="P86" s="22">
        <v>95000</v>
      </c>
      <c r="Q86" s="38">
        <f t="shared" si="24"/>
        <v>-22447.64</v>
      </c>
      <c r="R86" s="55">
        <v>94824.36</v>
      </c>
      <c r="U86" s="24"/>
    </row>
    <row r="87" spans="1:21" ht="12">
      <c r="A87" s="23">
        <v>7400</v>
      </c>
      <c r="B87" s="23">
        <v>7400</v>
      </c>
      <c r="C87" s="3" t="s">
        <v>130</v>
      </c>
      <c r="D87" s="22">
        <v>0</v>
      </c>
      <c r="E87" s="22">
        <v>800</v>
      </c>
      <c r="F87" s="22">
        <f>+E87-D87</f>
        <v>800</v>
      </c>
      <c r="G87" s="22">
        <v>0</v>
      </c>
      <c r="H87" s="22">
        <v>800</v>
      </c>
      <c r="I87" s="22">
        <f>+H87-G87</f>
        <v>800</v>
      </c>
      <c r="J87" s="22">
        <v>0</v>
      </c>
      <c r="K87" s="22">
        <v>800</v>
      </c>
      <c r="L87" s="22">
        <f>+K87-J87</f>
        <v>800</v>
      </c>
      <c r="M87" s="22">
        <v>0</v>
      </c>
      <c r="N87" s="22">
        <v>800</v>
      </c>
      <c r="O87" s="22">
        <f>+N87-M87</f>
        <v>800</v>
      </c>
      <c r="P87" s="22">
        <v>800</v>
      </c>
      <c r="Q87" s="38">
        <f t="shared" si="24"/>
        <v>-800</v>
      </c>
      <c r="R87" s="55">
        <v>0</v>
      </c>
      <c r="U87" s="24"/>
    </row>
    <row r="88" spans="1:21" ht="12.75">
      <c r="A88" s="19"/>
      <c r="B88" s="19"/>
      <c r="C88" s="14" t="s">
        <v>47</v>
      </c>
      <c r="D88" s="15">
        <f>SUM(D84:D87)</f>
        <v>228336.24999999997</v>
      </c>
      <c r="E88" s="15">
        <f>SUM(E84:E87)</f>
        <v>290300</v>
      </c>
      <c r="F88" s="15">
        <f>SUM(F84:F87)</f>
        <v>61963.750000000015</v>
      </c>
      <c r="G88" s="15">
        <f aca="true" t="shared" si="25" ref="G88:O88">SUM(G84:G87)</f>
        <v>514696.51999999996</v>
      </c>
      <c r="H88" s="15">
        <f t="shared" si="25"/>
        <v>484800</v>
      </c>
      <c r="I88" s="15">
        <f t="shared" si="25"/>
        <v>-29896.51999999996</v>
      </c>
      <c r="J88" s="15">
        <f t="shared" si="25"/>
        <v>690160.5900000001</v>
      </c>
      <c r="K88" s="15">
        <f t="shared" si="25"/>
        <v>707300</v>
      </c>
      <c r="L88" s="15">
        <f t="shared" si="25"/>
        <v>17139.409999999894</v>
      </c>
      <c r="M88" s="15">
        <f t="shared" si="25"/>
        <v>873025.3600000001</v>
      </c>
      <c r="N88" s="15">
        <f t="shared" si="25"/>
        <v>879800</v>
      </c>
      <c r="O88" s="15">
        <f t="shared" si="25"/>
        <v>6774.639999999876</v>
      </c>
      <c r="P88" s="15">
        <f>SUM(P84:P87)</f>
        <v>879800</v>
      </c>
      <c r="Q88" s="39">
        <f t="shared" si="24"/>
        <v>-6774.639999999898</v>
      </c>
      <c r="R88" s="56">
        <f>SUM(R84:R87)</f>
        <v>1022252.73</v>
      </c>
      <c r="U88" s="24"/>
    </row>
    <row r="89" spans="1:21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>
        <f t="shared" si="24"/>
        <v>0</v>
      </c>
      <c r="R89" s="55"/>
      <c r="U89" s="24"/>
    </row>
    <row r="90" spans="1:21" ht="12">
      <c r="A90" s="23">
        <v>4300</v>
      </c>
      <c r="B90" s="23">
        <v>4300</v>
      </c>
      <c r="C90" s="3" t="s">
        <v>90</v>
      </c>
      <c r="D90" s="22">
        <v>445308.05</v>
      </c>
      <c r="E90" s="22">
        <v>121000</v>
      </c>
      <c r="F90" s="22">
        <f>+E90-D90</f>
        <v>-324308.05</v>
      </c>
      <c r="G90" s="22">
        <v>995795.68</v>
      </c>
      <c r="H90" s="22">
        <v>521000</v>
      </c>
      <c r="I90" s="22">
        <f>+H90-G90</f>
        <v>-474795.68000000005</v>
      </c>
      <c r="J90" s="22">
        <v>1338900.32</v>
      </c>
      <c r="K90" s="22">
        <v>621000</v>
      </c>
      <c r="L90" s="22">
        <f>+K90-J90</f>
        <v>-717900.3200000001</v>
      </c>
      <c r="M90" s="22">
        <v>1791620.64</v>
      </c>
      <c r="N90" s="22">
        <v>871000</v>
      </c>
      <c r="O90" s="22">
        <f>+N90-M90</f>
        <v>-920620.6399999999</v>
      </c>
      <c r="P90" s="22">
        <v>871000</v>
      </c>
      <c r="Q90" s="38">
        <f t="shared" si="24"/>
        <v>920620.6399999999</v>
      </c>
      <c r="R90" s="55">
        <v>953064.59</v>
      </c>
      <c r="U90" s="24"/>
    </row>
    <row r="91" spans="1:21" ht="12">
      <c r="A91" s="23">
        <v>4400</v>
      </c>
      <c r="B91" s="23">
        <v>4400</v>
      </c>
      <c r="C91" s="3" t="s">
        <v>172</v>
      </c>
      <c r="D91" s="22">
        <v>0</v>
      </c>
      <c r="E91" s="22">
        <v>0</v>
      </c>
      <c r="F91" s="22">
        <f>+E91-D91</f>
        <v>0</v>
      </c>
      <c r="G91" s="22">
        <v>0</v>
      </c>
      <c r="H91" s="22">
        <v>0</v>
      </c>
      <c r="I91" s="22">
        <f>+H91-G91</f>
        <v>0</v>
      </c>
      <c r="J91" s="22">
        <v>0</v>
      </c>
      <c r="K91" s="22">
        <v>0</v>
      </c>
      <c r="L91" s="22">
        <f>+K91-J91</f>
        <v>0</v>
      </c>
      <c r="M91" s="22">
        <v>0</v>
      </c>
      <c r="N91" s="22">
        <v>0</v>
      </c>
      <c r="O91" s="22">
        <f>+N91-M91</f>
        <v>0</v>
      </c>
      <c r="P91" s="22">
        <v>0</v>
      </c>
      <c r="Q91" s="38">
        <f t="shared" si="24"/>
        <v>0</v>
      </c>
      <c r="R91" s="55">
        <v>0</v>
      </c>
      <c r="U91" s="24"/>
    </row>
    <row r="92" spans="1:21" ht="12">
      <c r="A92" s="23">
        <v>4990</v>
      </c>
      <c r="B92" s="23">
        <v>4990</v>
      </c>
      <c r="C92" s="3" t="s">
        <v>92</v>
      </c>
      <c r="D92" s="22">
        <v>-14281</v>
      </c>
      <c r="E92" s="22">
        <v>50000</v>
      </c>
      <c r="F92" s="22">
        <f>+E92-D92</f>
        <v>64281</v>
      </c>
      <c r="G92" s="22">
        <v>-115319</v>
      </c>
      <c r="H92" s="22">
        <v>50000</v>
      </c>
      <c r="I92" s="22">
        <f>+H92-G92</f>
        <v>165319</v>
      </c>
      <c r="J92" s="22">
        <v>-111623</v>
      </c>
      <c r="K92" s="22">
        <v>50000</v>
      </c>
      <c r="L92" s="22">
        <f>+K92-J92</f>
        <v>161623</v>
      </c>
      <c r="M92" s="22">
        <v>-251073</v>
      </c>
      <c r="N92" s="22">
        <v>50000</v>
      </c>
      <c r="O92" s="22">
        <f>+N92-M92</f>
        <v>301073</v>
      </c>
      <c r="P92" s="22">
        <v>50000</v>
      </c>
      <c r="Q92" s="38">
        <f t="shared" si="24"/>
        <v>-301073</v>
      </c>
      <c r="R92" s="55">
        <v>124524</v>
      </c>
      <c r="U92" s="24"/>
    </row>
    <row r="93" spans="1:21" ht="12.75">
      <c r="A93" s="19"/>
      <c r="B93" s="19"/>
      <c r="C93" s="14" t="s">
        <v>48</v>
      </c>
      <c r="D93" s="15">
        <f>SUM(D90:D92)</f>
        <v>431027.05</v>
      </c>
      <c r="E93" s="15">
        <f>SUM(E90:E92)</f>
        <v>171000</v>
      </c>
      <c r="F93" s="15">
        <f>SUM(F90:F92)</f>
        <v>-260027.05</v>
      </c>
      <c r="G93" s="15">
        <f aca="true" t="shared" si="26" ref="G93:O93">SUM(G90:G92)</f>
        <v>880476.68</v>
      </c>
      <c r="H93" s="15">
        <f t="shared" si="26"/>
        <v>571000</v>
      </c>
      <c r="I93" s="15">
        <f t="shared" si="26"/>
        <v>-309476.68000000005</v>
      </c>
      <c r="J93" s="15">
        <f t="shared" si="26"/>
        <v>1227277.32</v>
      </c>
      <c r="K93" s="15">
        <f t="shared" si="26"/>
        <v>671000</v>
      </c>
      <c r="L93" s="15">
        <f t="shared" si="26"/>
        <v>-556277.3200000001</v>
      </c>
      <c r="M93" s="15">
        <f t="shared" si="26"/>
        <v>1540547.64</v>
      </c>
      <c r="N93" s="15">
        <f t="shared" si="26"/>
        <v>921000</v>
      </c>
      <c r="O93" s="15">
        <f t="shared" si="26"/>
        <v>-619547.6399999999</v>
      </c>
      <c r="P93" s="15">
        <f>SUM(P90:P92)</f>
        <v>921000</v>
      </c>
      <c r="Q93" s="39"/>
      <c r="R93" s="56">
        <f>SUM(R90:R92)</f>
        <v>1077588.5899999999</v>
      </c>
      <c r="U93" s="24"/>
    </row>
    <row r="94" spans="1:21" ht="12">
      <c r="A94" s="23"/>
      <c r="B94" s="23"/>
      <c r="C94" s="3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38"/>
      <c r="R94" s="55"/>
      <c r="U94" s="24"/>
    </row>
    <row r="95" spans="1:21" ht="12.75">
      <c r="A95" s="19"/>
      <c r="B95" s="19"/>
      <c r="C95" s="14" t="s">
        <v>7</v>
      </c>
      <c r="D95" s="15">
        <f>+D93+D88+D82</f>
        <v>2531303.47</v>
      </c>
      <c r="E95" s="15">
        <f>+E93+E88+E82</f>
        <v>1863350</v>
      </c>
      <c r="F95" s="15">
        <f>+F93+F88+F82</f>
        <v>-667953.4700000001</v>
      </c>
      <c r="G95" s="15">
        <f aca="true" t="shared" si="27" ref="G95:O95">+G93+G88+G82</f>
        <v>4237937.94</v>
      </c>
      <c r="H95" s="15">
        <f t="shared" si="27"/>
        <v>3573650</v>
      </c>
      <c r="I95" s="15">
        <f t="shared" si="27"/>
        <v>-664287.9400000001</v>
      </c>
      <c r="J95" s="15">
        <f t="shared" si="27"/>
        <v>5433965.74</v>
      </c>
      <c r="K95" s="15">
        <f t="shared" si="27"/>
        <v>4801950</v>
      </c>
      <c r="L95" s="15">
        <f t="shared" si="27"/>
        <v>-632015.7400000002</v>
      </c>
      <c r="M95" s="15">
        <f t="shared" si="27"/>
        <v>10073053.030000001</v>
      </c>
      <c r="N95" s="15">
        <f t="shared" si="27"/>
        <v>6365750</v>
      </c>
      <c r="O95" s="15">
        <f t="shared" si="27"/>
        <v>-3707303.0300000003</v>
      </c>
      <c r="P95" s="15">
        <f>+P93+P88+P82</f>
        <v>6365750</v>
      </c>
      <c r="Q95" s="39">
        <f>SUM(M95-P95)</f>
        <v>3707303.030000001</v>
      </c>
      <c r="R95" s="56">
        <f>+R93+R88+R82</f>
        <v>8562732.84</v>
      </c>
      <c r="U95" s="24"/>
    </row>
    <row r="96" spans="1:21" ht="12">
      <c r="A96" s="23"/>
      <c r="B96" s="23"/>
      <c r="C96" s="3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38"/>
      <c r="R96" s="55"/>
      <c r="U96" s="24"/>
    </row>
    <row r="97" spans="1:21" ht="12">
      <c r="A97" s="23">
        <v>4240</v>
      </c>
      <c r="B97" s="23">
        <v>4240</v>
      </c>
      <c r="C97" s="3" t="s">
        <v>86</v>
      </c>
      <c r="D97" s="22">
        <v>261713.58</v>
      </c>
      <c r="E97" s="22">
        <v>67500</v>
      </c>
      <c r="F97" s="22">
        <f aca="true" t="shared" si="28" ref="F97:F124">+E97-D97</f>
        <v>-194213.58</v>
      </c>
      <c r="G97" s="22">
        <v>559211.78</v>
      </c>
      <c r="H97" s="22">
        <v>88000</v>
      </c>
      <c r="I97" s="22">
        <f aca="true" t="shared" si="29" ref="I97:I124">+H97-G97</f>
        <v>-471211.78</v>
      </c>
      <c r="J97" s="22">
        <v>737161.4500000001</v>
      </c>
      <c r="K97" s="22">
        <v>267000</v>
      </c>
      <c r="L97" s="22">
        <f aca="true" t="shared" si="30" ref="L97:L124">+K97-J97</f>
        <v>-470161.45000000007</v>
      </c>
      <c r="M97" s="22">
        <v>1083892.18</v>
      </c>
      <c r="N97" s="22">
        <v>357080</v>
      </c>
      <c r="O97" s="22">
        <f aca="true" t="shared" si="31" ref="O97:O124">+N97-M97</f>
        <v>-726812.1799999999</v>
      </c>
      <c r="P97" s="22">
        <v>357080</v>
      </c>
      <c r="Q97" s="38">
        <f aca="true" t="shared" si="32" ref="Q97:Q125">SUM(M97-P97)</f>
        <v>726812.1799999999</v>
      </c>
      <c r="R97" s="55">
        <v>421017.41</v>
      </c>
      <c r="U97" s="24"/>
    </row>
    <row r="98" spans="1:21" ht="12">
      <c r="A98" s="23">
        <v>4250</v>
      </c>
      <c r="B98" s="23">
        <v>4250</v>
      </c>
      <c r="C98" s="3" t="s">
        <v>88</v>
      </c>
      <c r="D98" s="22">
        <v>3937.5</v>
      </c>
      <c r="E98" s="22">
        <v>0</v>
      </c>
      <c r="F98" s="22">
        <f t="shared" si="28"/>
        <v>-3937.5</v>
      </c>
      <c r="G98" s="22">
        <v>3937.5</v>
      </c>
      <c r="H98" s="22">
        <v>4000</v>
      </c>
      <c r="I98" s="22">
        <f t="shared" si="29"/>
        <v>62.5</v>
      </c>
      <c r="J98" s="22">
        <v>3937.5</v>
      </c>
      <c r="K98" s="22">
        <v>8000</v>
      </c>
      <c r="L98" s="22">
        <f t="shared" si="30"/>
        <v>4062.5</v>
      </c>
      <c r="M98" s="22">
        <v>12287.5</v>
      </c>
      <c r="N98" s="22">
        <v>8000</v>
      </c>
      <c r="O98" s="22">
        <f t="shared" si="31"/>
        <v>-4287.5</v>
      </c>
      <c r="P98" s="22">
        <v>8000</v>
      </c>
      <c r="Q98" s="38">
        <f>SUM(M98-P98)</f>
        <v>4287.5</v>
      </c>
      <c r="R98" s="55">
        <v>288.94</v>
      </c>
      <c r="U98" s="24"/>
    </row>
    <row r="99" spans="1:21" ht="12">
      <c r="A99" s="23">
        <v>5000</v>
      </c>
      <c r="B99" s="23">
        <v>5000</v>
      </c>
      <c r="C99" s="3" t="s">
        <v>93</v>
      </c>
      <c r="D99" s="22">
        <v>1634433.84</v>
      </c>
      <c r="E99" s="22">
        <v>1625000</v>
      </c>
      <c r="F99" s="22">
        <f t="shared" si="28"/>
        <v>-9433.840000000084</v>
      </c>
      <c r="G99" s="22">
        <v>2909459.04</v>
      </c>
      <c r="H99" s="22">
        <v>3450000</v>
      </c>
      <c r="I99" s="22">
        <f t="shared" si="29"/>
        <v>540540.96</v>
      </c>
      <c r="J99" s="22">
        <v>4624738.84</v>
      </c>
      <c r="K99" s="22">
        <v>5275000</v>
      </c>
      <c r="L99" s="22">
        <f t="shared" si="30"/>
        <v>650261.1600000001</v>
      </c>
      <c r="M99" s="22">
        <v>6613521.64</v>
      </c>
      <c r="N99" s="22">
        <v>7093429</v>
      </c>
      <c r="O99" s="22">
        <f t="shared" si="31"/>
        <v>479907.36000000034</v>
      </c>
      <c r="P99" s="22">
        <v>7093429</v>
      </c>
      <c r="Q99" s="38">
        <f>SUM(M99-P99)</f>
        <v>-479907.36000000034</v>
      </c>
      <c r="R99" s="55">
        <v>6431425.39</v>
      </c>
      <c r="U99" s="24"/>
    </row>
    <row r="100" spans="1:21" ht="12">
      <c r="A100" s="23">
        <v>5002</v>
      </c>
      <c r="B100" s="23">
        <v>5002</v>
      </c>
      <c r="C100" s="3" t="s">
        <v>187</v>
      </c>
      <c r="D100" s="22">
        <v>0</v>
      </c>
      <c r="E100" s="22">
        <v>85000</v>
      </c>
      <c r="F100" s="22">
        <f>+E100-D100</f>
        <v>85000</v>
      </c>
      <c r="G100" s="22">
        <v>0</v>
      </c>
      <c r="H100" s="22">
        <v>170000</v>
      </c>
      <c r="I100" s="22">
        <f>+H100-G100</f>
        <v>170000</v>
      </c>
      <c r="J100" s="22">
        <v>0</v>
      </c>
      <c r="K100" s="22">
        <v>255000</v>
      </c>
      <c r="L100" s="22">
        <f>+K100-J100</f>
        <v>255000</v>
      </c>
      <c r="M100" s="22">
        <v>0</v>
      </c>
      <c r="N100" s="22">
        <v>346706</v>
      </c>
      <c r="O100" s="22">
        <f>+N100-M100</f>
        <v>346706</v>
      </c>
      <c r="P100" s="22">
        <v>346706</v>
      </c>
      <c r="Q100" s="38">
        <f>SUM(M100-P100)</f>
        <v>-346706</v>
      </c>
      <c r="R100" s="55">
        <v>0</v>
      </c>
      <c r="U100" s="24"/>
    </row>
    <row r="101" spans="1:21" ht="12">
      <c r="A101" s="23">
        <v>5006</v>
      </c>
      <c r="B101" s="23">
        <v>5006</v>
      </c>
      <c r="C101" s="3" t="s">
        <v>154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/>
      <c r="R101" s="55">
        <v>0</v>
      </c>
      <c r="U101" s="24"/>
    </row>
    <row r="102" spans="1:21" ht="12">
      <c r="A102" s="23">
        <v>5007</v>
      </c>
      <c r="B102" s="23">
        <v>5007</v>
      </c>
      <c r="C102" s="3" t="s">
        <v>36</v>
      </c>
      <c r="D102" s="22">
        <v>344989.9</v>
      </c>
      <c r="E102" s="22">
        <v>336750</v>
      </c>
      <c r="F102" s="22">
        <f t="shared" si="28"/>
        <v>-8239.900000000023</v>
      </c>
      <c r="G102" s="22">
        <v>860980.9</v>
      </c>
      <c r="H102" s="22">
        <v>773500</v>
      </c>
      <c r="I102" s="22">
        <f t="shared" si="29"/>
        <v>-87480.90000000002</v>
      </c>
      <c r="J102" s="22">
        <v>1285081.4</v>
      </c>
      <c r="K102" s="22">
        <v>1510250</v>
      </c>
      <c r="L102" s="22">
        <f t="shared" si="30"/>
        <v>225168.6000000001</v>
      </c>
      <c r="M102" s="22">
        <v>1820370.9</v>
      </c>
      <c r="N102" s="22">
        <v>1947000</v>
      </c>
      <c r="O102" s="22">
        <f t="shared" si="31"/>
        <v>126629.1000000001</v>
      </c>
      <c r="P102" s="22">
        <v>1947000</v>
      </c>
      <c r="Q102" s="38">
        <f t="shared" si="32"/>
        <v>-126629.1000000001</v>
      </c>
      <c r="R102" s="55">
        <v>1579122</v>
      </c>
      <c r="U102" s="24"/>
    </row>
    <row r="103" spans="1:21" ht="12">
      <c r="A103" s="23">
        <v>5008</v>
      </c>
      <c r="B103" s="23">
        <v>5008</v>
      </c>
      <c r="C103" s="3" t="s">
        <v>164</v>
      </c>
      <c r="D103" s="22">
        <v>0</v>
      </c>
      <c r="E103" s="22">
        <v>0</v>
      </c>
      <c r="F103" s="22">
        <f>+E103-D103</f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>
        <f>SUM(M103-P103)</f>
        <v>0</v>
      </c>
      <c r="R103" s="55">
        <v>0</v>
      </c>
      <c r="U103" s="24"/>
    </row>
    <row r="104" spans="1:21" ht="12">
      <c r="A104" s="23">
        <v>5010</v>
      </c>
      <c r="B104" s="23">
        <v>5010</v>
      </c>
      <c r="C104" s="3" t="s">
        <v>94</v>
      </c>
      <c r="D104" s="22">
        <v>4326.8</v>
      </c>
      <c r="E104" s="22">
        <v>4000</v>
      </c>
      <c r="F104" s="22">
        <f t="shared" si="28"/>
        <v>-326.8000000000002</v>
      </c>
      <c r="G104" s="22">
        <v>13396.4</v>
      </c>
      <c r="H104" s="22">
        <v>13000</v>
      </c>
      <c r="I104" s="22">
        <f t="shared" si="29"/>
        <v>-396.39999999999964</v>
      </c>
      <c r="J104" s="22">
        <v>20198.6</v>
      </c>
      <c r="K104" s="22">
        <v>27000</v>
      </c>
      <c r="L104" s="22">
        <f t="shared" si="30"/>
        <v>6801.4000000000015</v>
      </c>
      <c r="M104" s="22">
        <v>23599.7</v>
      </c>
      <c r="N104" s="22">
        <v>36000</v>
      </c>
      <c r="O104" s="22">
        <f t="shared" si="31"/>
        <v>12400.3</v>
      </c>
      <c r="P104" s="22">
        <v>36000</v>
      </c>
      <c r="Q104" s="38">
        <f t="shared" si="32"/>
        <v>-12400.3</v>
      </c>
      <c r="R104" s="55">
        <v>27667.7</v>
      </c>
      <c r="U104" s="24"/>
    </row>
    <row r="105" spans="1:21" ht="12">
      <c r="A105" s="23">
        <v>5040</v>
      </c>
      <c r="B105" s="23">
        <v>5040</v>
      </c>
      <c r="C105" s="3" t="s">
        <v>26</v>
      </c>
      <c r="D105" s="22">
        <v>50000</v>
      </c>
      <c r="E105" s="22">
        <v>0</v>
      </c>
      <c r="F105" s="22">
        <f t="shared" si="28"/>
        <v>-50000</v>
      </c>
      <c r="G105" s="22">
        <v>50000</v>
      </c>
      <c r="H105" s="22">
        <v>0</v>
      </c>
      <c r="I105" s="22">
        <f t="shared" si="29"/>
        <v>-50000</v>
      </c>
      <c r="J105" s="22">
        <v>50000</v>
      </c>
      <c r="K105" s="22">
        <v>0</v>
      </c>
      <c r="L105" s="22">
        <f t="shared" si="30"/>
        <v>-50000</v>
      </c>
      <c r="M105" s="22">
        <v>83000</v>
      </c>
      <c r="N105" s="22">
        <v>0</v>
      </c>
      <c r="O105" s="22">
        <f t="shared" si="31"/>
        <v>-83000</v>
      </c>
      <c r="P105" s="22">
        <v>0</v>
      </c>
      <c r="Q105" s="38">
        <f t="shared" si="32"/>
        <v>83000</v>
      </c>
      <c r="R105" s="55">
        <v>70000</v>
      </c>
      <c r="U105" s="24"/>
    </row>
    <row r="106" spans="1:21" ht="12">
      <c r="A106" s="23">
        <v>5050</v>
      </c>
      <c r="B106" s="23">
        <v>5050</v>
      </c>
      <c r="C106" s="3" t="s">
        <v>173</v>
      </c>
      <c r="D106" s="22">
        <v>0</v>
      </c>
      <c r="E106" s="22">
        <v>0</v>
      </c>
      <c r="F106" s="22">
        <f>+E106-D106</f>
        <v>0</v>
      </c>
      <c r="G106" s="22">
        <v>-17087</v>
      </c>
      <c r="H106" s="22">
        <v>0</v>
      </c>
      <c r="I106" s="22">
        <f t="shared" si="29"/>
        <v>17087</v>
      </c>
      <c r="J106" s="22">
        <v>-30347</v>
      </c>
      <c r="K106" s="22">
        <v>0</v>
      </c>
      <c r="L106" s="22">
        <f t="shared" si="30"/>
        <v>30347</v>
      </c>
      <c r="M106" s="22">
        <v>-30347</v>
      </c>
      <c r="N106" s="22">
        <v>0</v>
      </c>
      <c r="O106" s="22">
        <f t="shared" si="31"/>
        <v>30347</v>
      </c>
      <c r="P106" s="22">
        <v>0</v>
      </c>
      <c r="Q106" s="38">
        <f>SUM(M106-P106)</f>
        <v>-30347</v>
      </c>
      <c r="R106" s="55">
        <v>0</v>
      </c>
      <c r="U106" s="24"/>
    </row>
    <row r="107" spans="1:21" ht="12">
      <c r="A107" s="23">
        <v>5090</v>
      </c>
      <c r="B107" s="23">
        <v>5090</v>
      </c>
      <c r="C107" s="3" t="s">
        <v>95</v>
      </c>
      <c r="D107" s="22">
        <v>23701</v>
      </c>
      <c r="E107" s="22">
        <v>0</v>
      </c>
      <c r="F107" s="22">
        <f t="shared" si="28"/>
        <v>-23701</v>
      </c>
      <c r="G107" s="22">
        <v>23701</v>
      </c>
      <c r="H107" s="22">
        <v>0</v>
      </c>
      <c r="I107" s="22">
        <f t="shared" si="29"/>
        <v>-23701</v>
      </c>
      <c r="J107" s="22">
        <v>23701</v>
      </c>
      <c r="K107" s="22">
        <v>0</v>
      </c>
      <c r="L107" s="22">
        <f t="shared" si="30"/>
        <v>-23701</v>
      </c>
      <c r="M107" s="22">
        <v>49859.83</v>
      </c>
      <c r="N107" s="22">
        <v>0</v>
      </c>
      <c r="O107" s="22">
        <f t="shared" si="31"/>
        <v>-49859.83</v>
      </c>
      <c r="P107" s="22">
        <v>0</v>
      </c>
      <c r="Q107" s="38">
        <f t="shared" si="32"/>
        <v>49859.83</v>
      </c>
      <c r="R107" s="55">
        <v>-94167</v>
      </c>
      <c r="U107" s="24"/>
    </row>
    <row r="108" spans="1:21" ht="12">
      <c r="A108" s="23">
        <v>5100</v>
      </c>
      <c r="B108" s="23">
        <v>5100</v>
      </c>
      <c r="C108" s="3" t="s">
        <v>31</v>
      </c>
      <c r="D108" s="22">
        <v>497037</v>
      </c>
      <c r="E108" s="22">
        <v>371000</v>
      </c>
      <c r="F108" s="22">
        <f t="shared" si="28"/>
        <v>-126037</v>
      </c>
      <c r="G108" s="22">
        <v>640569</v>
      </c>
      <c r="H108" s="22">
        <v>520000</v>
      </c>
      <c r="I108" s="22">
        <f t="shared" si="29"/>
        <v>-120569</v>
      </c>
      <c r="J108" s="22">
        <v>676495</v>
      </c>
      <c r="K108" s="22">
        <v>555000</v>
      </c>
      <c r="L108" s="22">
        <f t="shared" si="30"/>
        <v>-121495</v>
      </c>
      <c r="M108" s="22">
        <v>681842</v>
      </c>
      <c r="N108" s="22">
        <v>802000</v>
      </c>
      <c r="O108" s="22">
        <f t="shared" si="31"/>
        <v>120158</v>
      </c>
      <c r="P108" s="22">
        <v>802000</v>
      </c>
      <c r="Q108" s="38">
        <f t="shared" si="32"/>
        <v>-120158</v>
      </c>
      <c r="R108" s="55">
        <v>611302</v>
      </c>
      <c r="U108" s="24"/>
    </row>
    <row r="109" spans="1:21" ht="12">
      <c r="A109" s="23">
        <v>5180</v>
      </c>
      <c r="B109" s="23">
        <v>5180</v>
      </c>
      <c r="C109" s="3" t="s">
        <v>96</v>
      </c>
      <c r="D109" s="22">
        <v>199039.68000000002</v>
      </c>
      <c r="E109" s="22">
        <v>196510</v>
      </c>
      <c r="F109" s="22">
        <f t="shared" si="28"/>
        <v>-2529.680000000022</v>
      </c>
      <c r="G109" s="22">
        <v>355521.07999999996</v>
      </c>
      <c r="H109" s="22">
        <v>436420</v>
      </c>
      <c r="I109" s="22">
        <f t="shared" si="29"/>
        <v>80898.92000000004</v>
      </c>
      <c r="J109" s="22">
        <v>564288.5</v>
      </c>
      <c r="K109" s="22">
        <v>666730</v>
      </c>
      <c r="L109" s="22">
        <f t="shared" si="30"/>
        <v>102441.5</v>
      </c>
      <c r="M109" s="22">
        <v>810567.6799999999</v>
      </c>
      <c r="N109" s="22">
        <v>853400</v>
      </c>
      <c r="O109" s="22">
        <f t="shared" si="31"/>
        <v>42832.320000000065</v>
      </c>
      <c r="P109" s="22">
        <v>853400</v>
      </c>
      <c r="Q109" s="38">
        <f t="shared" si="32"/>
        <v>-42832.320000000065</v>
      </c>
      <c r="R109" s="55">
        <v>785651.58</v>
      </c>
      <c r="U109" s="24"/>
    </row>
    <row r="110" spans="1:21" ht="12">
      <c r="A110" s="23">
        <v>5182</v>
      </c>
      <c r="B110" s="23">
        <v>5182</v>
      </c>
      <c r="C110" s="3" t="s">
        <v>97</v>
      </c>
      <c r="D110" s="22">
        <v>28064.59</v>
      </c>
      <c r="E110" s="22">
        <v>27769</v>
      </c>
      <c r="F110" s="22">
        <f t="shared" si="28"/>
        <v>-295.59000000000015</v>
      </c>
      <c r="G110" s="22">
        <v>50128.47</v>
      </c>
      <c r="H110" s="22">
        <v>55538</v>
      </c>
      <c r="I110" s="22">
        <f t="shared" si="29"/>
        <v>5409.529999999999</v>
      </c>
      <c r="J110" s="22">
        <v>79564.68</v>
      </c>
      <c r="K110" s="22">
        <v>83307</v>
      </c>
      <c r="L110" s="22">
        <f t="shared" si="30"/>
        <v>3742.320000000007</v>
      </c>
      <c r="M110" s="22">
        <v>114290.05</v>
      </c>
      <c r="N110" s="22">
        <v>111076</v>
      </c>
      <c r="O110" s="22">
        <f t="shared" si="31"/>
        <v>-3214.050000000003</v>
      </c>
      <c r="P110" s="22">
        <v>111076</v>
      </c>
      <c r="Q110" s="38">
        <f t="shared" si="32"/>
        <v>3214.050000000003</v>
      </c>
      <c r="R110" s="55">
        <v>110776.94</v>
      </c>
      <c r="U110" s="24"/>
    </row>
    <row r="111" spans="1:21" ht="12">
      <c r="A111" s="23">
        <v>5210</v>
      </c>
      <c r="B111" s="23">
        <v>5210</v>
      </c>
      <c r="C111" s="3" t="s">
        <v>98</v>
      </c>
      <c r="D111" s="22">
        <v>3294</v>
      </c>
      <c r="E111" s="22">
        <v>2000</v>
      </c>
      <c r="F111" s="22">
        <f t="shared" si="28"/>
        <v>-1294</v>
      </c>
      <c r="G111" s="22">
        <v>5490</v>
      </c>
      <c r="H111" s="22">
        <v>4000</v>
      </c>
      <c r="I111" s="22">
        <f t="shared" si="29"/>
        <v>-1490</v>
      </c>
      <c r="J111" s="22">
        <v>8784</v>
      </c>
      <c r="K111" s="22">
        <v>7000</v>
      </c>
      <c r="L111" s="22">
        <f t="shared" si="30"/>
        <v>-1784</v>
      </c>
      <c r="M111" s="22">
        <v>12078</v>
      </c>
      <c r="N111" s="22">
        <v>9000</v>
      </c>
      <c r="O111" s="22">
        <f t="shared" si="31"/>
        <v>-3078</v>
      </c>
      <c r="P111" s="22">
        <v>9000</v>
      </c>
      <c r="Q111" s="38">
        <f t="shared" si="32"/>
        <v>3078</v>
      </c>
      <c r="R111" s="55">
        <v>10248</v>
      </c>
      <c r="U111" s="24"/>
    </row>
    <row r="112" spans="1:21" ht="12">
      <c r="A112" s="23">
        <v>5230</v>
      </c>
      <c r="B112" s="23">
        <v>5230</v>
      </c>
      <c r="C112" s="3" t="s">
        <v>32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 t="shared" si="29"/>
        <v>0</v>
      </c>
      <c r="J112" s="22">
        <v>0</v>
      </c>
      <c r="K112" s="22">
        <v>0</v>
      </c>
      <c r="L112" s="22">
        <f t="shared" si="30"/>
        <v>0</v>
      </c>
      <c r="M112" s="22">
        <v>0</v>
      </c>
      <c r="N112" s="22">
        <v>0</v>
      </c>
      <c r="O112" s="22">
        <f t="shared" si="31"/>
        <v>0</v>
      </c>
      <c r="P112" s="22">
        <v>0</v>
      </c>
      <c r="Q112" s="38">
        <f t="shared" si="32"/>
        <v>0</v>
      </c>
      <c r="R112" s="55">
        <v>0</v>
      </c>
      <c r="U112" s="24"/>
    </row>
    <row r="113" spans="1:21" ht="12">
      <c r="A113" s="23">
        <v>5231</v>
      </c>
      <c r="B113" s="23">
        <v>5231</v>
      </c>
      <c r="C113" s="3" t="s">
        <v>33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>
        <f t="shared" si="32"/>
        <v>0</v>
      </c>
      <c r="R113" s="55">
        <v>0</v>
      </c>
      <c r="U113" s="24"/>
    </row>
    <row r="114" spans="1:21" ht="12">
      <c r="A114" s="23">
        <v>5250</v>
      </c>
      <c r="B114" s="23">
        <v>5250</v>
      </c>
      <c r="C114" s="3" t="s">
        <v>99</v>
      </c>
      <c r="D114" s="22">
        <v>0</v>
      </c>
      <c r="E114" s="22">
        <v>0</v>
      </c>
      <c r="F114" s="22">
        <f t="shared" si="28"/>
        <v>0</v>
      </c>
      <c r="G114" s="22">
        <v>43515</v>
      </c>
      <c r="H114" s="22">
        <v>0</v>
      </c>
      <c r="I114" s="22">
        <f t="shared" si="29"/>
        <v>-43515</v>
      </c>
      <c r="J114" s="22">
        <v>56377</v>
      </c>
      <c r="K114" s="22">
        <v>0</v>
      </c>
      <c r="L114" s="22">
        <f t="shared" si="30"/>
        <v>-56377</v>
      </c>
      <c r="M114" s="22">
        <v>89875</v>
      </c>
      <c r="N114" s="22">
        <v>0</v>
      </c>
      <c r="O114" s="22">
        <f t="shared" si="31"/>
        <v>-89875</v>
      </c>
      <c r="P114" s="22">
        <v>0</v>
      </c>
      <c r="Q114" s="38">
        <f t="shared" si="32"/>
        <v>89875</v>
      </c>
      <c r="R114" s="55">
        <v>93935</v>
      </c>
      <c r="U114" s="24"/>
    </row>
    <row r="115" spans="1:21" ht="12">
      <c r="A115" s="23">
        <v>5290</v>
      </c>
      <c r="B115" s="23">
        <v>5290</v>
      </c>
      <c r="C115" s="3" t="s">
        <v>100</v>
      </c>
      <c r="D115" s="22">
        <v>-3294</v>
      </c>
      <c r="E115" s="22">
        <v>-1000</v>
      </c>
      <c r="F115" s="22">
        <f t="shared" si="28"/>
        <v>2294</v>
      </c>
      <c r="G115" s="22">
        <v>-49005</v>
      </c>
      <c r="H115" s="22">
        <v>-2000</v>
      </c>
      <c r="I115" s="22">
        <f t="shared" si="29"/>
        <v>47005</v>
      </c>
      <c r="J115" s="22">
        <v>-65161</v>
      </c>
      <c r="K115" s="22">
        <v>-3000</v>
      </c>
      <c r="L115" s="22">
        <f t="shared" si="30"/>
        <v>62161</v>
      </c>
      <c r="M115" s="22">
        <v>-101953</v>
      </c>
      <c r="N115" s="22">
        <v>-4000</v>
      </c>
      <c r="O115" s="22">
        <f t="shared" si="31"/>
        <v>97953</v>
      </c>
      <c r="P115" s="22">
        <v>-4000</v>
      </c>
      <c r="Q115" s="38">
        <f t="shared" si="32"/>
        <v>-97953</v>
      </c>
      <c r="R115" s="55">
        <v>-104183</v>
      </c>
      <c r="U115" s="24"/>
    </row>
    <row r="116" spans="1:21" ht="12">
      <c r="A116" s="23">
        <v>5330</v>
      </c>
      <c r="B116" s="23">
        <v>5330</v>
      </c>
      <c r="C116" s="3" t="s">
        <v>101</v>
      </c>
      <c r="D116" s="22">
        <v>0</v>
      </c>
      <c r="E116" s="22">
        <v>0</v>
      </c>
      <c r="F116" s="22">
        <f t="shared" si="28"/>
        <v>0</v>
      </c>
      <c r="G116" s="22">
        <v>0</v>
      </c>
      <c r="H116" s="22">
        <v>0</v>
      </c>
      <c r="I116" s="22">
        <f t="shared" si="29"/>
        <v>0</v>
      </c>
      <c r="J116" s="22">
        <v>0</v>
      </c>
      <c r="K116" s="22">
        <v>0</v>
      </c>
      <c r="L116" s="22">
        <f t="shared" si="30"/>
        <v>0</v>
      </c>
      <c r="M116" s="22">
        <v>0</v>
      </c>
      <c r="N116" s="22">
        <v>0</v>
      </c>
      <c r="O116" s="22">
        <f t="shared" si="31"/>
        <v>0</v>
      </c>
      <c r="P116" s="22">
        <v>0</v>
      </c>
      <c r="Q116" s="38">
        <f t="shared" si="32"/>
        <v>0</v>
      </c>
      <c r="R116" s="55">
        <v>0</v>
      </c>
      <c r="U116" s="24"/>
    </row>
    <row r="117" spans="1:21" ht="12">
      <c r="A117" s="23">
        <v>5400</v>
      </c>
      <c r="B117" s="23">
        <v>5400</v>
      </c>
      <c r="C117" s="3" t="s">
        <v>102</v>
      </c>
      <c r="D117" s="22">
        <v>282466.69</v>
      </c>
      <c r="E117" s="22">
        <v>235575</v>
      </c>
      <c r="F117" s="22">
        <f t="shared" si="28"/>
        <v>-46891.69</v>
      </c>
      <c r="G117" s="22">
        <v>542724.17</v>
      </c>
      <c r="H117" s="22">
        <v>521150</v>
      </c>
      <c r="I117" s="22">
        <f t="shared" si="29"/>
        <v>-21574.170000000042</v>
      </c>
      <c r="J117" s="22">
        <v>846962.55</v>
      </c>
      <c r="K117" s="22">
        <v>856725</v>
      </c>
      <c r="L117" s="22">
        <f t="shared" si="30"/>
        <v>9762.449999999953</v>
      </c>
      <c r="M117" s="22">
        <v>1218861.8</v>
      </c>
      <c r="N117" s="22">
        <v>1042300</v>
      </c>
      <c r="O117" s="22">
        <f t="shared" si="31"/>
        <v>-176561.80000000005</v>
      </c>
      <c r="P117" s="22">
        <v>1042300</v>
      </c>
      <c r="Q117" s="38">
        <f t="shared" si="32"/>
        <v>176561.80000000005</v>
      </c>
      <c r="R117" s="55">
        <v>1157423.24</v>
      </c>
      <c r="U117" s="24"/>
    </row>
    <row r="118" spans="1:21" ht="12">
      <c r="A118" s="23">
        <v>5401</v>
      </c>
      <c r="B118" s="23">
        <v>5401</v>
      </c>
      <c r="C118" s="3" t="s">
        <v>180</v>
      </c>
      <c r="D118" s="22">
        <v>0</v>
      </c>
      <c r="E118" s="22">
        <v>0</v>
      </c>
      <c r="F118" s="22">
        <f>+E118-D118</f>
        <v>0</v>
      </c>
      <c r="G118" s="22">
        <v>0</v>
      </c>
      <c r="H118" s="22">
        <v>0</v>
      </c>
      <c r="I118" s="22">
        <f t="shared" si="29"/>
        <v>0</v>
      </c>
      <c r="J118" s="22">
        <v>0</v>
      </c>
      <c r="K118" s="22">
        <v>0</v>
      </c>
      <c r="L118" s="22">
        <f t="shared" si="30"/>
        <v>0</v>
      </c>
      <c r="M118" s="22">
        <v>0</v>
      </c>
      <c r="N118" s="22">
        <v>0</v>
      </c>
      <c r="O118" s="22">
        <f t="shared" si="31"/>
        <v>0</v>
      </c>
      <c r="P118" s="22">
        <v>0</v>
      </c>
      <c r="Q118" s="38">
        <f>SUM(M118-P118)</f>
        <v>0</v>
      </c>
      <c r="R118" s="55">
        <v>0</v>
      </c>
      <c r="U118" s="24"/>
    </row>
    <row r="119" spans="1:21" ht="12">
      <c r="A119" s="23">
        <v>5425</v>
      </c>
      <c r="B119" s="23">
        <v>5425</v>
      </c>
      <c r="C119" s="3" t="s">
        <v>103</v>
      </c>
      <c r="D119" s="22">
        <v>43515.22</v>
      </c>
      <c r="E119" s="22">
        <v>14677.25</v>
      </c>
      <c r="F119" s="22">
        <f t="shared" si="28"/>
        <v>-28837.97</v>
      </c>
      <c r="G119" s="22">
        <v>43515.22</v>
      </c>
      <c r="H119" s="22">
        <v>29354.5</v>
      </c>
      <c r="I119" s="22">
        <f t="shared" si="29"/>
        <v>-14160.720000000001</v>
      </c>
      <c r="J119" s="22">
        <v>56377.37</v>
      </c>
      <c r="K119" s="22">
        <v>44031.75</v>
      </c>
      <c r="L119" s="22">
        <f t="shared" si="30"/>
        <v>-12345.620000000003</v>
      </c>
      <c r="M119" s="22">
        <v>77012.94</v>
      </c>
      <c r="N119" s="22">
        <v>188709</v>
      </c>
      <c r="O119" s="22">
        <f t="shared" si="31"/>
        <v>111696.06</v>
      </c>
      <c r="P119" s="22">
        <v>188709</v>
      </c>
      <c r="Q119" s="38">
        <f t="shared" si="32"/>
        <v>-111696.06</v>
      </c>
      <c r="R119" s="55">
        <v>93934.93000000001</v>
      </c>
      <c r="U119" s="24"/>
    </row>
    <row r="120" spans="1:21" ht="12">
      <c r="A120" s="23">
        <v>5800</v>
      </c>
      <c r="B120" s="23">
        <v>5800</v>
      </c>
      <c r="C120" s="3" t="s">
        <v>34</v>
      </c>
      <c r="D120" s="22">
        <v>-31319</v>
      </c>
      <c r="E120" s="22">
        <v>0</v>
      </c>
      <c r="F120" s="22">
        <f t="shared" si="28"/>
        <v>31319</v>
      </c>
      <c r="G120" s="22">
        <v>-31319</v>
      </c>
      <c r="H120" s="22">
        <v>0</v>
      </c>
      <c r="I120" s="22">
        <f t="shared" si="29"/>
        <v>31319</v>
      </c>
      <c r="J120" s="22">
        <v>-65114</v>
      </c>
      <c r="K120" s="22">
        <v>0</v>
      </c>
      <c r="L120" s="22">
        <f t="shared" si="30"/>
        <v>65114</v>
      </c>
      <c r="M120" s="22">
        <v>-101336</v>
      </c>
      <c r="N120" s="22">
        <v>0</v>
      </c>
      <c r="O120" s="22">
        <f t="shared" si="31"/>
        <v>101336</v>
      </c>
      <c r="P120" s="22">
        <v>0</v>
      </c>
      <c r="Q120" s="38">
        <f t="shared" si="32"/>
        <v>-101336</v>
      </c>
      <c r="R120" s="55">
        <v>-5525</v>
      </c>
      <c r="U120" s="24"/>
    </row>
    <row r="121" spans="1:21" ht="12">
      <c r="A121" s="23">
        <v>5910</v>
      </c>
      <c r="B121" s="23">
        <v>5910</v>
      </c>
      <c r="C121" s="3" t="s">
        <v>168</v>
      </c>
      <c r="D121" s="22">
        <v>4712.28</v>
      </c>
      <c r="E121" s="22">
        <v>4000</v>
      </c>
      <c r="F121" s="22">
        <f>+E121-D121</f>
        <v>-712.2799999999997</v>
      </c>
      <c r="G121" s="22">
        <v>11310.12</v>
      </c>
      <c r="H121" s="22">
        <v>8000</v>
      </c>
      <c r="I121" s="22">
        <f t="shared" si="29"/>
        <v>-3310.120000000001</v>
      </c>
      <c r="J121" s="22">
        <v>14255.29</v>
      </c>
      <c r="K121" s="22">
        <v>12000</v>
      </c>
      <c r="L121" s="22">
        <f t="shared" si="30"/>
        <v>-2255.290000000001</v>
      </c>
      <c r="M121" s="22">
        <v>17325.379999999997</v>
      </c>
      <c r="N121" s="22">
        <v>16000</v>
      </c>
      <c r="O121" s="22">
        <f t="shared" si="31"/>
        <v>-1325.3799999999974</v>
      </c>
      <c r="P121" s="22">
        <v>16000</v>
      </c>
      <c r="Q121" s="38">
        <f>SUM(M121-P121)</f>
        <v>1325.3799999999974</v>
      </c>
      <c r="R121" s="55">
        <v>13832.689999999999</v>
      </c>
      <c r="U121" s="24"/>
    </row>
    <row r="122" spans="1:21" ht="12">
      <c r="A122" s="23">
        <v>5950</v>
      </c>
      <c r="B122" s="23">
        <v>5950</v>
      </c>
      <c r="C122" s="36" t="s">
        <v>104</v>
      </c>
      <c r="D122" s="22">
        <v>0</v>
      </c>
      <c r="E122" s="22">
        <v>5000</v>
      </c>
      <c r="F122" s="22">
        <f t="shared" si="28"/>
        <v>5000</v>
      </c>
      <c r="G122" s="22">
        <v>0</v>
      </c>
      <c r="H122" s="22">
        <v>10000</v>
      </c>
      <c r="I122" s="22">
        <f t="shared" si="29"/>
        <v>10000</v>
      </c>
      <c r="J122" s="22">
        <v>0</v>
      </c>
      <c r="K122" s="22">
        <v>15000</v>
      </c>
      <c r="L122" s="22">
        <f t="shared" si="30"/>
        <v>15000</v>
      </c>
      <c r="M122" s="22">
        <v>0</v>
      </c>
      <c r="N122" s="22">
        <v>15000</v>
      </c>
      <c r="O122" s="22">
        <f t="shared" si="31"/>
        <v>15000</v>
      </c>
      <c r="P122" s="22">
        <v>15000</v>
      </c>
      <c r="Q122" s="38">
        <f t="shared" si="32"/>
        <v>-15000</v>
      </c>
      <c r="R122" s="55">
        <v>0</v>
      </c>
      <c r="U122" s="24"/>
    </row>
    <row r="123" spans="1:21" ht="12">
      <c r="A123" s="23">
        <v>5990</v>
      </c>
      <c r="B123" s="23">
        <v>5990</v>
      </c>
      <c r="C123" s="3" t="s">
        <v>105</v>
      </c>
      <c r="D123" s="22">
        <v>0</v>
      </c>
      <c r="E123" s="22">
        <v>0</v>
      </c>
      <c r="F123" s="22">
        <f t="shared" si="28"/>
        <v>0</v>
      </c>
      <c r="G123" s="22">
        <v>0</v>
      </c>
      <c r="H123" s="22">
        <v>0</v>
      </c>
      <c r="I123" s="22">
        <f t="shared" si="29"/>
        <v>0</v>
      </c>
      <c r="J123" s="22">
        <v>0</v>
      </c>
      <c r="K123" s="22">
        <v>0</v>
      </c>
      <c r="L123" s="22">
        <f t="shared" si="30"/>
        <v>0</v>
      </c>
      <c r="M123" s="22">
        <v>14989.99</v>
      </c>
      <c r="N123" s="22">
        <v>0</v>
      </c>
      <c r="O123" s="22">
        <f t="shared" si="31"/>
        <v>-14989.99</v>
      </c>
      <c r="P123" s="22">
        <v>0</v>
      </c>
      <c r="Q123" s="38">
        <f>SUM(M123-P123)</f>
        <v>14989.99</v>
      </c>
      <c r="R123" s="55">
        <v>30940.66</v>
      </c>
      <c r="U123" s="24"/>
    </row>
    <row r="124" spans="1:21" ht="12">
      <c r="A124" s="23">
        <v>7100</v>
      </c>
      <c r="B124" s="23">
        <v>7100</v>
      </c>
      <c r="C124" s="3" t="s">
        <v>127</v>
      </c>
      <c r="D124" s="22">
        <v>14325.05</v>
      </c>
      <c r="E124" s="22">
        <v>10000</v>
      </c>
      <c r="F124" s="22">
        <f t="shared" si="28"/>
        <v>-4325.049999999999</v>
      </c>
      <c r="G124" s="22">
        <v>45021.399999999994</v>
      </c>
      <c r="H124" s="22">
        <v>20000</v>
      </c>
      <c r="I124" s="22">
        <f t="shared" si="29"/>
        <v>-25021.399999999994</v>
      </c>
      <c r="J124" s="22">
        <v>76307.07</v>
      </c>
      <c r="K124" s="22">
        <v>30000</v>
      </c>
      <c r="L124" s="22">
        <f t="shared" si="30"/>
        <v>-46307.07000000001</v>
      </c>
      <c r="M124" s="22">
        <v>179998.05</v>
      </c>
      <c r="N124" s="22">
        <v>30000</v>
      </c>
      <c r="O124" s="22">
        <f t="shared" si="31"/>
        <v>-149998.05</v>
      </c>
      <c r="P124" s="22">
        <v>30000</v>
      </c>
      <c r="Q124" s="38">
        <f t="shared" si="32"/>
        <v>149998.05</v>
      </c>
      <c r="R124" s="55">
        <v>154680.65</v>
      </c>
      <c r="U124" s="24"/>
    </row>
    <row r="125" spans="1:21" ht="12.75">
      <c r="A125" s="19"/>
      <c r="B125" s="19"/>
      <c r="C125" s="14" t="s">
        <v>8</v>
      </c>
      <c r="D125" s="15">
        <f>SUM(D97:D124)</f>
        <v>3360944.1299999994</v>
      </c>
      <c r="E125" s="15">
        <f>SUM(E97:E124)</f>
        <v>2983781.25</v>
      </c>
      <c r="F125" s="15">
        <f>SUM(F97:F124)</f>
        <v>-377162.8800000002</v>
      </c>
      <c r="G125" s="15">
        <f aca="true" t="shared" si="33" ref="G125:O125">SUM(G97:G124)</f>
        <v>6061070.080000001</v>
      </c>
      <c r="H125" s="15">
        <f t="shared" si="33"/>
        <v>6100962.5</v>
      </c>
      <c r="I125" s="15">
        <f t="shared" si="33"/>
        <v>39892.41999999992</v>
      </c>
      <c r="J125" s="15">
        <f t="shared" si="33"/>
        <v>8963608.249999998</v>
      </c>
      <c r="K125" s="15">
        <f t="shared" si="33"/>
        <v>9609043.75</v>
      </c>
      <c r="L125" s="15">
        <f t="shared" si="33"/>
        <v>645435.5000000002</v>
      </c>
      <c r="M125" s="15">
        <f t="shared" si="33"/>
        <v>12669736.64</v>
      </c>
      <c r="N125" s="15">
        <f t="shared" si="33"/>
        <v>12851700</v>
      </c>
      <c r="O125" s="15">
        <f t="shared" si="33"/>
        <v>181963.3600000005</v>
      </c>
      <c r="P125" s="15">
        <f>SUM(P97:P124)</f>
        <v>12851700</v>
      </c>
      <c r="Q125" s="39">
        <f t="shared" si="32"/>
        <v>-181963.3599999994</v>
      </c>
      <c r="R125" s="56">
        <f>SUM(R97:R124)</f>
        <v>11388372.129999997</v>
      </c>
      <c r="U125" s="24"/>
    </row>
    <row r="126" spans="1:21" ht="12">
      <c r="A126" s="23"/>
      <c r="B126" s="23"/>
      <c r="C126" s="3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38"/>
      <c r="R126" s="55"/>
      <c r="U126" s="24"/>
    </row>
    <row r="127" spans="1:21" ht="12">
      <c r="A127" s="23">
        <v>4120</v>
      </c>
      <c r="B127" s="23">
        <v>4120</v>
      </c>
      <c r="C127" s="3" t="s">
        <v>84</v>
      </c>
      <c r="D127" s="22">
        <v>5840</v>
      </c>
      <c r="E127" s="22">
        <v>25000</v>
      </c>
      <c r="F127" s="22">
        <f aca="true" t="shared" si="34" ref="F127:F168">+E127-D127</f>
        <v>19160</v>
      </c>
      <c r="G127" s="22">
        <v>21335.38</v>
      </c>
      <c r="H127" s="22">
        <v>45000</v>
      </c>
      <c r="I127" s="22">
        <f aca="true" t="shared" si="35" ref="I127:I168">+H127-G127</f>
        <v>23664.62</v>
      </c>
      <c r="J127" s="22">
        <v>22521.63</v>
      </c>
      <c r="K127" s="22">
        <v>60000</v>
      </c>
      <c r="L127" s="22">
        <f aca="true" t="shared" si="36" ref="L127:L168">+K127-J127</f>
        <v>37478.369999999995</v>
      </c>
      <c r="M127" s="22">
        <v>29917.26</v>
      </c>
      <c r="N127" s="22">
        <v>80000</v>
      </c>
      <c r="O127" s="22">
        <f aca="true" t="shared" si="37" ref="O127:O168">+N127-M127</f>
        <v>50082.740000000005</v>
      </c>
      <c r="P127" s="22">
        <v>80000</v>
      </c>
      <c r="Q127" s="38">
        <f aca="true" t="shared" si="38" ref="Q127:Q168">SUM(M127-P127)</f>
        <v>-50082.740000000005</v>
      </c>
      <c r="R127" s="55">
        <v>54760.13</v>
      </c>
      <c r="U127" s="24"/>
    </row>
    <row r="128" spans="1:21" ht="12">
      <c r="A128" s="23">
        <v>6320</v>
      </c>
      <c r="B128" s="23">
        <v>6320</v>
      </c>
      <c r="C128" s="3" t="s">
        <v>106</v>
      </c>
      <c r="D128" s="22">
        <v>49234.65</v>
      </c>
      <c r="E128" s="22">
        <v>40000</v>
      </c>
      <c r="F128" s="22">
        <f t="shared" si="34"/>
        <v>-9234.650000000001</v>
      </c>
      <c r="G128" s="22">
        <v>50338.59</v>
      </c>
      <c r="H128" s="22">
        <v>100000</v>
      </c>
      <c r="I128" s="22">
        <f t="shared" si="35"/>
        <v>49661.41</v>
      </c>
      <c r="J128" s="22">
        <v>146772.05</v>
      </c>
      <c r="K128" s="22">
        <v>130000</v>
      </c>
      <c r="L128" s="22">
        <f t="shared" si="36"/>
        <v>-16772.04999999999</v>
      </c>
      <c r="M128" s="22">
        <v>193112.90000000002</v>
      </c>
      <c r="N128" s="22">
        <v>150000</v>
      </c>
      <c r="O128" s="22">
        <f t="shared" si="37"/>
        <v>-43112.90000000002</v>
      </c>
      <c r="P128" s="22">
        <v>150000</v>
      </c>
      <c r="Q128" s="38">
        <f>SUM(M128-P128)</f>
        <v>43112.90000000002</v>
      </c>
      <c r="R128" s="55">
        <v>118350.16</v>
      </c>
      <c r="U128" s="24"/>
    </row>
    <row r="129" spans="1:21" ht="12">
      <c r="A129" s="23">
        <v>6340</v>
      </c>
      <c r="B129" s="23">
        <v>6340</v>
      </c>
      <c r="C129" s="3" t="s">
        <v>107</v>
      </c>
      <c r="D129" s="22">
        <v>494967.18</v>
      </c>
      <c r="E129" s="22">
        <v>610000</v>
      </c>
      <c r="F129" s="22">
        <f t="shared" si="34"/>
        <v>115032.82</v>
      </c>
      <c r="G129" s="22">
        <v>547411.47</v>
      </c>
      <c r="H129" s="22">
        <v>710000</v>
      </c>
      <c r="I129" s="22">
        <f t="shared" si="35"/>
        <v>162588.53000000003</v>
      </c>
      <c r="J129" s="22">
        <v>559767.1</v>
      </c>
      <c r="K129" s="22">
        <v>760000</v>
      </c>
      <c r="L129" s="22">
        <f t="shared" si="36"/>
        <v>200232.90000000002</v>
      </c>
      <c r="M129" s="22">
        <v>945544.33</v>
      </c>
      <c r="N129" s="22">
        <v>1375000</v>
      </c>
      <c r="O129" s="22">
        <f t="shared" si="37"/>
        <v>429455.67000000004</v>
      </c>
      <c r="P129" s="22">
        <v>1375000</v>
      </c>
      <c r="Q129" s="38">
        <f t="shared" si="38"/>
        <v>-429455.67000000004</v>
      </c>
      <c r="R129" s="55">
        <v>969769.74</v>
      </c>
      <c r="U129" s="24"/>
    </row>
    <row r="130" spans="1:21" ht="12">
      <c r="A130" s="23">
        <v>6360</v>
      </c>
      <c r="B130" s="23">
        <v>6360</v>
      </c>
      <c r="C130" s="3" t="s">
        <v>174</v>
      </c>
      <c r="D130" s="22">
        <v>0</v>
      </c>
      <c r="E130" s="22">
        <v>0</v>
      </c>
      <c r="F130" s="22">
        <f>+E130-D130</f>
        <v>0</v>
      </c>
      <c r="G130" s="22">
        <v>0</v>
      </c>
      <c r="H130" s="22">
        <v>0</v>
      </c>
      <c r="I130" s="22">
        <f t="shared" si="35"/>
        <v>0</v>
      </c>
      <c r="J130" s="22">
        <v>0</v>
      </c>
      <c r="K130" s="22">
        <v>0</v>
      </c>
      <c r="L130" s="22">
        <f t="shared" si="36"/>
        <v>0</v>
      </c>
      <c r="M130" s="22">
        <v>0</v>
      </c>
      <c r="N130" s="22">
        <v>0</v>
      </c>
      <c r="O130" s="22">
        <f t="shared" si="37"/>
        <v>0</v>
      </c>
      <c r="P130" s="22">
        <v>0</v>
      </c>
      <c r="Q130" s="38">
        <f>SUM(M130-P130)</f>
        <v>0</v>
      </c>
      <c r="R130" s="55">
        <v>0</v>
      </c>
      <c r="U130" s="24"/>
    </row>
    <row r="131" spans="1:21" ht="12">
      <c r="A131" s="23">
        <v>6400</v>
      </c>
      <c r="B131" s="23">
        <v>6400</v>
      </c>
      <c r="C131" s="3" t="s">
        <v>177</v>
      </c>
      <c r="D131" s="22">
        <v>0</v>
      </c>
      <c r="E131" s="22">
        <v>0</v>
      </c>
      <c r="F131" s="22">
        <f>+E131-D131</f>
        <v>0</v>
      </c>
      <c r="G131" s="22">
        <v>0</v>
      </c>
      <c r="H131" s="22">
        <v>0</v>
      </c>
      <c r="I131" s="22">
        <f t="shared" si="35"/>
        <v>0</v>
      </c>
      <c r="J131" s="22">
        <v>0</v>
      </c>
      <c r="K131" s="22">
        <v>0</v>
      </c>
      <c r="L131" s="22">
        <f t="shared" si="36"/>
        <v>0</v>
      </c>
      <c r="M131" s="22">
        <v>19375</v>
      </c>
      <c r="N131" s="22">
        <v>0</v>
      </c>
      <c r="O131" s="22">
        <f t="shared" si="37"/>
        <v>-19375</v>
      </c>
      <c r="P131" s="22">
        <v>0</v>
      </c>
      <c r="Q131" s="38">
        <f>SUM(M131-P131)</f>
        <v>19375</v>
      </c>
      <c r="R131" s="55">
        <v>0</v>
      </c>
      <c r="U131" s="24"/>
    </row>
    <row r="132" spans="1:21" ht="12">
      <c r="A132" s="23">
        <v>6420</v>
      </c>
      <c r="B132" s="23">
        <v>6420</v>
      </c>
      <c r="C132" s="3" t="s">
        <v>108</v>
      </c>
      <c r="D132" s="22">
        <v>61443.75</v>
      </c>
      <c r="E132" s="22">
        <v>20250</v>
      </c>
      <c r="F132" s="22">
        <f t="shared" si="34"/>
        <v>-41193.75</v>
      </c>
      <c r="G132" s="22">
        <v>115831.01999999999</v>
      </c>
      <c r="H132" s="22">
        <v>40500</v>
      </c>
      <c r="I132" s="22">
        <f t="shared" si="35"/>
        <v>-75331.01999999999</v>
      </c>
      <c r="J132" s="22">
        <v>155263.99000000002</v>
      </c>
      <c r="K132" s="22">
        <v>60750</v>
      </c>
      <c r="L132" s="22">
        <f t="shared" si="36"/>
        <v>-94513.99000000002</v>
      </c>
      <c r="M132" s="22">
        <v>206076.24000000002</v>
      </c>
      <c r="N132" s="22">
        <v>81000</v>
      </c>
      <c r="O132" s="22">
        <f t="shared" si="37"/>
        <v>-125076.24000000002</v>
      </c>
      <c r="P132" s="22">
        <v>81000</v>
      </c>
      <c r="Q132" s="38">
        <f t="shared" si="38"/>
        <v>125076.24000000002</v>
      </c>
      <c r="R132" s="55">
        <v>111282.86</v>
      </c>
      <c r="U132" s="24"/>
    </row>
    <row r="133" spans="1:21" ht="12">
      <c r="A133" s="23">
        <v>6430</v>
      </c>
      <c r="B133" s="23">
        <v>6430</v>
      </c>
      <c r="C133" s="3" t="s">
        <v>165</v>
      </c>
      <c r="D133" s="22">
        <v>0</v>
      </c>
      <c r="E133" s="22">
        <v>0</v>
      </c>
      <c r="F133" s="22">
        <f>+E133-D133</f>
        <v>0</v>
      </c>
      <c r="G133" s="22">
        <v>0</v>
      </c>
      <c r="H133" s="22">
        <v>0</v>
      </c>
      <c r="I133" s="22">
        <f t="shared" si="35"/>
        <v>0</v>
      </c>
      <c r="J133" s="22">
        <v>0</v>
      </c>
      <c r="K133" s="22">
        <v>0</v>
      </c>
      <c r="L133" s="22">
        <f t="shared" si="36"/>
        <v>0</v>
      </c>
      <c r="M133" s="22">
        <v>0</v>
      </c>
      <c r="N133" s="22">
        <v>0</v>
      </c>
      <c r="O133" s="22">
        <f t="shared" si="37"/>
        <v>0</v>
      </c>
      <c r="P133" s="22">
        <v>0</v>
      </c>
      <c r="Q133" s="38">
        <f>SUM(M133-P133)</f>
        <v>0</v>
      </c>
      <c r="R133" s="55">
        <v>0</v>
      </c>
      <c r="U133" s="24"/>
    </row>
    <row r="134" spans="1:21" ht="12">
      <c r="A134" s="23">
        <v>6500</v>
      </c>
      <c r="B134" s="23">
        <v>6500</v>
      </c>
      <c r="C134" s="3" t="s">
        <v>109</v>
      </c>
      <c r="D134" s="22">
        <v>5995</v>
      </c>
      <c r="E134" s="22">
        <v>58750</v>
      </c>
      <c r="F134" s="22">
        <f t="shared" si="34"/>
        <v>52755</v>
      </c>
      <c r="G134" s="22">
        <v>15811.25</v>
      </c>
      <c r="H134" s="22">
        <v>112500</v>
      </c>
      <c r="I134" s="22">
        <f t="shared" si="35"/>
        <v>96688.75</v>
      </c>
      <c r="J134" s="22">
        <v>29526.75</v>
      </c>
      <c r="K134" s="22">
        <v>171250</v>
      </c>
      <c r="L134" s="22">
        <f t="shared" si="36"/>
        <v>141723.25</v>
      </c>
      <c r="M134" s="22">
        <v>51440.28</v>
      </c>
      <c r="N134" s="22">
        <v>225000</v>
      </c>
      <c r="O134" s="22">
        <f t="shared" si="37"/>
        <v>173559.72</v>
      </c>
      <c r="P134" s="22">
        <v>225000</v>
      </c>
      <c r="Q134" s="38">
        <f t="shared" si="38"/>
        <v>-173559.72</v>
      </c>
      <c r="R134" s="55">
        <v>333245.66</v>
      </c>
      <c r="U134" s="24"/>
    </row>
    <row r="135" spans="1:21" ht="12">
      <c r="A135" s="23">
        <v>6600</v>
      </c>
      <c r="B135" s="23">
        <v>6600</v>
      </c>
      <c r="C135" s="3" t="s">
        <v>112</v>
      </c>
      <c r="D135" s="22">
        <v>0</v>
      </c>
      <c r="E135" s="22">
        <v>0</v>
      </c>
      <c r="F135" s="22">
        <f t="shared" si="34"/>
        <v>0</v>
      </c>
      <c r="G135" s="22">
        <v>0</v>
      </c>
      <c r="H135" s="22">
        <v>0</v>
      </c>
      <c r="I135" s="22">
        <f t="shared" si="35"/>
        <v>0</v>
      </c>
      <c r="J135" s="22">
        <v>0</v>
      </c>
      <c r="K135" s="22">
        <v>0</v>
      </c>
      <c r="L135" s="22">
        <f t="shared" si="36"/>
        <v>0</v>
      </c>
      <c r="M135" s="22">
        <v>0</v>
      </c>
      <c r="N135" s="22">
        <v>0</v>
      </c>
      <c r="O135" s="22">
        <f t="shared" si="37"/>
        <v>0</v>
      </c>
      <c r="P135" s="22">
        <v>0</v>
      </c>
      <c r="Q135" s="38">
        <f t="shared" si="38"/>
        <v>0</v>
      </c>
      <c r="R135" s="55">
        <v>0</v>
      </c>
      <c r="U135" s="24"/>
    </row>
    <row r="136" spans="1:21" ht="12">
      <c r="A136" s="23">
        <v>6610</v>
      </c>
      <c r="B136" s="23">
        <v>6610</v>
      </c>
      <c r="C136" s="3" t="s">
        <v>163</v>
      </c>
      <c r="D136" s="22">
        <v>0</v>
      </c>
      <c r="E136" s="22">
        <v>0</v>
      </c>
      <c r="F136" s="22">
        <f t="shared" si="34"/>
        <v>0</v>
      </c>
      <c r="G136" s="22">
        <v>0</v>
      </c>
      <c r="H136" s="22">
        <v>0</v>
      </c>
      <c r="I136" s="22">
        <f t="shared" si="35"/>
        <v>0</v>
      </c>
      <c r="J136" s="22">
        <v>0</v>
      </c>
      <c r="K136" s="22">
        <v>0</v>
      </c>
      <c r="L136" s="22">
        <f t="shared" si="36"/>
        <v>0</v>
      </c>
      <c r="M136" s="22">
        <v>0</v>
      </c>
      <c r="N136" s="22">
        <v>0</v>
      </c>
      <c r="O136" s="22">
        <f t="shared" si="37"/>
        <v>0</v>
      </c>
      <c r="P136" s="22">
        <v>0</v>
      </c>
      <c r="Q136" s="38">
        <f>SUM(M136-P136)</f>
        <v>0</v>
      </c>
      <c r="R136" s="55">
        <v>0</v>
      </c>
      <c r="U136" s="24"/>
    </row>
    <row r="137" spans="1:21" ht="12">
      <c r="A137" s="23">
        <v>6620</v>
      </c>
      <c r="B137" s="23">
        <v>6620</v>
      </c>
      <c r="C137" s="3" t="s">
        <v>113</v>
      </c>
      <c r="D137" s="22">
        <v>0</v>
      </c>
      <c r="E137" s="22">
        <v>50000</v>
      </c>
      <c r="F137" s="22">
        <f t="shared" si="34"/>
        <v>50000</v>
      </c>
      <c r="G137" s="22">
        <v>0</v>
      </c>
      <c r="H137" s="22">
        <v>100000</v>
      </c>
      <c r="I137" s="22">
        <f t="shared" si="35"/>
        <v>100000</v>
      </c>
      <c r="J137" s="22">
        <v>0</v>
      </c>
      <c r="K137" s="22">
        <v>150000</v>
      </c>
      <c r="L137" s="22">
        <f t="shared" si="36"/>
        <v>150000</v>
      </c>
      <c r="M137" s="22">
        <v>163351.25</v>
      </c>
      <c r="N137" s="22">
        <v>200000</v>
      </c>
      <c r="O137" s="22">
        <f t="shared" si="37"/>
        <v>36648.75</v>
      </c>
      <c r="P137" s="22">
        <v>200000</v>
      </c>
      <c r="Q137" s="38">
        <f t="shared" si="38"/>
        <v>-36648.75</v>
      </c>
      <c r="R137" s="55">
        <v>48974.05</v>
      </c>
      <c r="U137" s="24"/>
    </row>
    <row r="138" spans="1:21" ht="12">
      <c r="A138" s="23">
        <v>6625</v>
      </c>
      <c r="B138" s="23">
        <v>6625</v>
      </c>
      <c r="C138" s="3" t="s">
        <v>114</v>
      </c>
      <c r="D138" s="22">
        <v>49314.43</v>
      </c>
      <c r="E138" s="22">
        <v>40000</v>
      </c>
      <c r="F138" s="22">
        <f t="shared" si="34"/>
        <v>-9314.43</v>
      </c>
      <c r="G138" s="22">
        <v>101472.62</v>
      </c>
      <c r="H138" s="22">
        <v>70000</v>
      </c>
      <c r="I138" s="22">
        <f t="shared" si="35"/>
        <v>-31472.619999999995</v>
      </c>
      <c r="J138" s="22">
        <v>134419.25</v>
      </c>
      <c r="K138" s="22">
        <v>110000</v>
      </c>
      <c r="L138" s="22">
        <f t="shared" si="36"/>
        <v>-24419.25</v>
      </c>
      <c r="M138" s="22">
        <v>177560.07</v>
      </c>
      <c r="N138" s="22">
        <v>140000</v>
      </c>
      <c r="O138" s="22">
        <f t="shared" si="37"/>
        <v>-37560.07000000001</v>
      </c>
      <c r="P138" s="22">
        <v>140000</v>
      </c>
      <c r="Q138" s="38">
        <f t="shared" si="38"/>
        <v>37560.07000000001</v>
      </c>
      <c r="R138" s="55">
        <v>194491.63</v>
      </c>
      <c r="U138" s="24"/>
    </row>
    <row r="139" spans="1:21" ht="12">
      <c r="A139" s="23">
        <v>6630</v>
      </c>
      <c r="B139" s="23">
        <v>6630</v>
      </c>
      <c r="C139" s="3" t="s">
        <v>115</v>
      </c>
      <c r="D139" s="22">
        <v>753185.2200000001</v>
      </c>
      <c r="E139" s="22">
        <v>598500</v>
      </c>
      <c r="F139" s="22">
        <f t="shared" si="34"/>
        <v>-154685.2200000001</v>
      </c>
      <c r="G139" s="22">
        <v>1152158.55</v>
      </c>
      <c r="H139" s="22">
        <v>910000</v>
      </c>
      <c r="I139" s="22">
        <f t="shared" si="35"/>
        <v>-242158.55000000005</v>
      </c>
      <c r="J139" s="22">
        <v>1395406.94</v>
      </c>
      <c r="K139" s="22">
        <v>1201500</v>
      </c>
      <c r="L139" s="22">
        <f t="shared" si="36"/>
        <v>-193906.93999999994</v>
      </c>
      <c r="M139" s="22">
        <v>2210257.25</v>
      </c>
      <c r="N139" s="22">
        <v>1793000</v>
      </c>
      <c r="O139" s="22">
        <f t="shared" si="37"/>
        <v>-417257.25</v>
      </c>
      <c r="P139" s="22">
        <v>1793000</v>
      </c>
      <c r="Q139" s="38">
        <f t="shared" si="38"/>
        <v>417257.25</v>
      </c>
      <c r="R139" s="55">
        <v>1506339.6700000002</v>
      </c>
      <c r="U139" s="24"/>
    </row>
    <row r="140" spans="1:21" ht="12">
      <c r="A140" s="23">
        <v>6700</v>
      </c>
      <c r="B140" s="23">
        <v>6700</v>
      </c>
      <c r="C140" s="3" t="s">
        <v>116</v>
      </c>
      <c r="D140" s="22">
        <v>65312.5</v>
      </c>
      <c r="E140" s="22">
        <v>10000</v>
      </c>
      <c r="F140" s="22">
        <f t="shared" si="34"/>
        <v>-55312.5</v>
      </c>
      <c r="G140" s="22">
        <v>65312.5</v>
      </c>
      <c r="H140" s="22">
        <v>10000</v>
      </c>
      <c r="I140" s="22">
        <f t="shared" si="35"/>
        <v>-55312.5</v>
      </c>
      <c r="J140" s="22">
        <v>74656.25</v>
      </c>
      <c r="K140" s="22">
        <v>40000</v>
      </c>
      <c r="L140" s="22">
        <f t="shared" si="36"/>
        <v>-34656.25</v>
      </c>
      <c r="M140" s="22">
        <v>93406.25</v>
      </c>
      <c r="N140" s="22">
        <v>40000</v>
      </c>
      <c r="O140" s="22">
        <f t="shared" si="37"/>
        <v>-53406.25</v>
      </c>
      <c r="P140" s="22">
        <v>40000</v>
      </c>
      <c r="Q140" s="38">
        <f t="shared" si="38"/>
        <v>53406.25</v>
      </c>
      <c r="R140" s="55">
        <v>35000</v>
      </c>
      <c r="U140" s="24"/>
    </row>
    <row r="141" spans="1:21" ht="12">
      <c r="A141" s="23">
        <v>6710</v>
      </c>
      <c r="B141" s="23">
        <v>6710</v>
      </c>
      <c r="C141" s="3" t="s">
        <v>117</v>
      </c>
      <c r="D141" s="22">
        <v>156450.95</v>
      </c>
      <c r="E141" s="22">
        <v>100000</v>
      </c>
      <c r="F141" s="22">
        <f t="shared" si="34"/>
        <v>-56450.95000000001</v>
      </c>
      <c r="G141" s="22">
        <v>252216.27</v>
      </c>
      <c r="H141" s="22">
        <v>200000</v>
      </c>
      <c r="I141" s="22">
        <f t="shared" si="35"/>
        <v>-52216.26999999999</v>
      </c>
      <c r="J141" s="22">
        <v>324744.09</v>
      </c>
      <c r="K141" s="22">
        <v>300000</v>
      </c>
      <c r="L141" s="22">
        <f t="shared" si="36"/>
        <v>-24744.090000000026</v>
      </c>
      <c r="M141" s="22">
        <v>423905.98</v>
      </c>
      <c r="N141" s="22">
        <v>400000</v>
      </c>
      <c r="O141" s="22">
        <f t="shared" si="37"/>
        <v>-23905.97999999998</v>
      </c>
      <c r="P141" s="22">
        <v>400000</v>
      </c>
      <c r="Q141" s="38">
        <f t="shared" si="38"/>
        <v>23905.97999999998</v>
      </c>
      <c r="R141" s="55">
        <v>405811.77</v>
      </c>
      <c r="U141" s="24"/>
    </row>
    <row r="142" spans="1:21" ht="12">
      <c r="A142" s="23">
        <v>6720</v>
      </c>
      <c r="B142" s="23">
        <v>6720</v>
      </c>
      <c r="C142" s="3" t="s">
        <v>178</v>
      </c>
      <c r="D142" s="22">
        <v>0</v>
      </c>
      <c r="E142" s="22">
        <v>0</v>
      </c>
      <c r="F142" s="22">
        <f>+E142-D142</f>
        <v>0</v>
      </c>
      <c r="G142" s="22">
        <v>0</v>
      </c>
      <c r="H142" s="22">
        <v>0</v>
      </c>
      <c r="I142" s="22">
        <f t="shared" si="35"/>
        <v>0</v>
      </c>
      <c r="J142" s="22">
        <v>0</v>
      </c>
      <c r="K142" s="22">
        <v>0</v>
      </c>
      <c r="L142" s="22">
        <f t="shared" si="36"/>
        <v>0</v>
      </c>
      <c r="M142" s="22">
        <v>0</v>
      </c>
      <c r="N142" s="22">
        <v>0</v>
      </c>
      <c r="O142" s="22">
        <f t="shared" si="37"/>
        <v>0</v>
      </c>
      <c r="P142" s="22">
        <v>0</v>
      </c>
      <c r="Q142" s="38">
        <f>SUM(M142-P142)</f>
        <v>0</v>
      </c>
      <c r="R142" s="55">
        <v>0</v>
      </c>
      <c r="U142" s="24"/>
    </row>
    <row r="143" spans="1:21" ht="12">
      <c r="A143" s="23">
        <v>6790</v>
      </c>
      <c r="B143" s="23">
        <v>6790</v>
      </c>
      <c r="C143" s="3" t="s">
        <v>118</v>
      </c>
      <c r="D143" s="22">
        <v>0</v>
      </c>
      <c r="E143" s="22">
        <v>0</v>
      </c>
      <c r="F143" s="22">
        <f t="shared" si="34"/>
        <v>0</v>
      </c>
      <c r="G143" s="22">
        <v>0</v>
      </c>
      <c r="H143" s="22">
        <v>0</v>
      </c>
      <c r="I143" s="22">
        <f t="shared" si="35"/>
        <v>0</v>
      </c>
      <c r="J143" s="22">
        <v>0</v>
      </c>
      <c r="K143" s="22">
        <v>0</v>
      </c>
      <c r="L143" s="22">
        <f t="shared" si="36"/>
        <v>0</v>
      </c>
      <c r="M143" s="22">
        <v>0</v>
      </c>
      <c r="N143" s="22">
        <v>0</v>
      </c>
      <c r="O143" s="22">
        <f t="shared" si="37"/>
        <v>0</v>
      </c>
      <c r="P143" s="22">
        <v>0</v>
      </c>
      <c r="Q143" s="38">
        <f t="shared" si="38"/>
        <v>0</v>
      </c>
      <c r="R143" s="55">
        <v>0</v>
      </c>
      <c r="U143" s="24"/>
    </row>
    <row r="144" spans="1:21" ht="12">
      <c r="A144" s="23">
        <v>6800</v>
      </c>
      <c r="B144" s="23">
        <v>6800</v>
      </c>
      <c r="C144" s="3" t="s">
        <v>119</v>
      </c>
      <c r="D144" s="22">
        <v>5663</v>
      </c>
      <c r="E144" s="22">
        <v>5000</v>
      </c>
      <c r="F144" s="22">
        <f t="shared" si="34"/>
        <v>-663</v>
      </c>
      <c r="G144" s="22">
        <v>13898.11</v>
      </c>
      <c r="H144" s="22">
        <v>10000</v>
      </c>
      <c r="I144" s="22">
        <f t="shared" si="35"/>
        <v>-3898.1100000000006</v>
      </c>
      <c r="J144" s="22">
        <v>13898.11</v>
      </c>
      <c r="K144" s="22">
        <v>10000</v>
      </c>
      <c r="L144" s="22">
        <f t="shared" si="36"/>
        <v>-3898.1100000000006</v>
      </c>
      <c r="M144" s="22">
        <v>18576.91</v>
      </c>
      <c r="N144" s="22">
        <v>15000</v>
      </c>
      <c r="O144" s="22">
        <f t="shared" si="37"/>
        <v>-3576.91</v>
      </c>
      <c r="P144" s="22">
        <v>15000</v>
      </c>
      <c r="Q144" s="38">
        <f t="shared" si="38"/>
        <v>3576.91</v>
      </c>
      <c r="R144" s="55">
        <v>23282.83</v>
      </c>
      <c r="U144" s="24"/>
    </row>
    <row r="145" spans="1:21" ht="12">
      <c r="A145" s="23">
        <v>6815</v>
      </c>
      <c r="B145" s="23">
        <v>6815</v>
      </c>
      <c r="C145" s="3" t="s">
        <v>120</v>
      </c>
      <c r="D145" s="22">
        <v>116190.89</v>
      </c>
      <c r="E145" s="22">
        <v>33000</v>
      </c>
      <c r="F145" s="22">
        <f t="shared" si="34"/>
        <v>-83190.89</v>
      </c>
      <c r="G145" s="22">
        <v>116378.16</v>
      </c>
      <c r="H145" s="22">
        <v>66000</v>
      </c>
      <c r="I145" s="22">
        <f t="shared" si="35"/>
        <v>-50378.16</v>
      </c>
      <c r="J145" s="22">
        <v>116562.18000000001</v>
      </c>
      <c r="K145" s="22">
        <v>109000</v>
      </c>
      <c r="L145" s="22">
        <f t="shared" si="36"/>
        <v>-7562.180000000008</v>
      </c>
      <c r="M145" s="22">
        <v>129704.47</v>
      </c>
      <c r="N145" s="22">
        <v>142000</v>
      </c>
      <c r="O145" s="22">
        <f t="shared" si="37"/>
        <v>12295.529999999999</v>
      </c>
      <c r="P145" s="22">
        <v>142000</v>
      </c>
      <c r="Q145" s="38">
        <f t="shared" si="38"/>
        <v>-12295.529999999999</v>
      </c>
      <c r="R145" s="55">
        <v>145751.01</v>
      </c>
      <c r="U145" s="24"/>
    </row>
    <row r="146" spans="1:21" ht="12">
      <c r="A146" s="23">
        <v>6820</v>
      </c>
      <c r="B146" s="23">
        <v>6820</v>
      </c>
      <c r="C146" s="3" t="s">
        <v>121</v>
      </c>
      <c r="D146" s="22">
        <v>0</v>
      </c>
      <c r="E146" s="22">
        <v>5500</v>
      </c>
      <c r="F146" s="22">
        <f t="shared" si="34"/>
        <v>5500</v>
      </c>
      <c r="G146" s="22">
        <v>0</v>
      </c>
      <c r="H146" s="22">
        <v>5500</v>
      </c>
      <c r="I146" s="22">
        <f t="shared" si="35"/>
        <v>5500</v>
      </c>
      <c r="J146" s="22">
        <v>0</v>
      </c>
      <c r="K146" s="22">
        <v>6000</v>
      </c>
      <c r="L146" s="22">
        <f t="shared" si="36"/>
        <v>6000</v>
      </c>
      <c r="M146" s="22">
        <v>15143</v>
      </c>
      <c r="N146" s="22">
        <v>8000</v>
      </c>
      <c r="O146" s="22">
        <f t="shared" si="37"/>
        <v>-7143</v>
      </c>
      <c r="P146" s="22">
        <v>8000</v>
      </c>
      <c r="Q146" s="38">
        <f t="shared" si="38"/>
        <v>7143</v>
      </c>
      <c r="R146" s="55">
        <v>16164.73</v>
      </c>
      <c r="U146" s="24"/>
    </row>
    <row r="147" spans="1:21" ht="12">
      <c r="A147" s="23">
        <v>6860</v>
      </c>
      <c r="B147" s="23">
        <v>6860</v>
      </c>
      <c r="C147" s="3" t="s">
        <v>122</v>
      </c>
      <c r="D147" s="22">
        <v>2920.63</v>
      </c>
      <c r="E147" s="22">
        <v>5000</v>
      </c>
      <c r="F147" s="22">
        <f t="shared" si="34"/>
        <v>2079.37</v>
      </c>
      <c r="G147" s="22">
        <v>5963.63</v>
      </c>
      <c r="H147" s="22">
        <v>10000</v>
      </c>
      <c r="I147" s="22">
        <f t="shared" si="35"/>
        <v>4036.37</v>
      </c>
      <c r="J147" s="22">
        <v>5963.63</v>
      </c>
      <c r="K147" s="22">
        <v>15000</v>
      </c>
      <c r="L147" s="22">
        <f t="shared" si="36"/>
        <v>9036.369999999999</v>
      </c>
      <c r="M147" s="22">
        <v>14819.789999999999</v>
      </c>
      <c r="N147" s="22">
        <v>23000</v>
      </c>
      <c r="O147" s="22">
        <f t="shared" si="37"/>
        <v>8180.210000000001</v>
      </c>
      <c r="P147" s="22">
        <v>23000</v>
      </c>
      <c r="Q147" s="38">
        <f t="shared" si="38"/>
        <v>-8180.210000000001</v>
      </c>
      <c r="R147" s="55">
        <v>23804.379999999997</v>
      </c>
      <c r="U147" s="24"/>
    </row>
    <row r="148" spans="1:21" ht="12">
      <c r="A148" s="23">
        <v>6900</v>
      </c>
      <c r="B148" s="23">
        <v>6900</v>
      </c>
      <c r="C148" s="3" t="s">
        <v>123</v>
      </c>
      <c r="D148" s="22">
        <v>0</v>
      </c>
      <c r="E148" s="22">
        <v>0</v>
      </c>
      <c r="F148" s="22">
        <f t="shared" si="34"/>
        <v>0</v>
      </c>
      <c r="G148" s="22">
        <v>0</v>
      </c>
      <c r="H148" s="22">
        <v>0</v>
      </c>
      <c r="I148" s="22">
        <f t="shared" si="35"/>
        <v>0</v>
      </c>
      <c r="J148" s="22">
        <v>0</v>
      </c>
      <c r="K148" s="22">
        <v>0</v>
      </c>
      <c r="L148" s="22">
        <f t="shared" si="36"/>
        <v>0</v>
      </c>
      <c r="M148" s="22">
        <v>0</v>
      </c>
      <c r="N148" s="22">
        <v>0</v>
      </c>
      <c r="O148" s="22">
        <f t="shared" si="37"/>
        <v>0</v>
      </c>
      <c r="P148" s="22">
        <v>0</v>
      </c>
      <c r="Q148" s="38">
        <f t="shared" si="38"/>
        <v>0</v>
      </c>
      <c r="R148" s="55">
        <v>0</v>
      </c>
      <c r="U148" s="24"/>
    </row>
    <row r="149" spans="1:21" ht="12">
      <c r="A149" s="23">
        <v>6920</v>
      </c>
      <c r="B149" s="23">
        <v>6920</v>
      </c>
      <c r="C149" s="3" t="s">
        <v>124</v>
      </c>
      <c r="D149" s="22">
        <v>4301.61</v>
      </c>
      <c r="E149" s="22">
        <v>4500</v>
      </c>
      <c r="F149" s="22">
        <f t="shared" si="34"/>
        <v>198.39000000000033</v>
      </c>
      <c r="G149" s="22">
        <v>11616.34</v>
      </c>
      <c r="H149" s="22">
        <v>9000</v>
      </c>
      <c r="I149" s="22">
        <f t="shared" si="35"/>
        <v>-2616.34</v>
      </c>
      <c r="J149" s="22">
        <v>17261.57</v>
      </c>
      <c r="K149" s="22">
        <v>13500</v>
      </c>
      <c r="L149" s="22">
        <f t="shared" si="36"/>
        <v>-3761.5699999999997</v>
      </c>
      <c r="M149" s="22">
        <v>23025.809999999998</v>
      </c>
      <c r="N149" s="22">
        <v>18000</v>
      </c>
      <c r="O149" s="22">
        <f t="shared" si="37"/>
        <v>-5025.809999999998</v>
      </c>
      <c r="P149" s="22">
        <v>18000</v>
      </c>
      <c r="Q149" s="38">
        <f t="shared" si="38"/>
        <v>5025.809999999998</v>
      </c>
      <c r="R149" s="55">
        <v>21995.1</v>
      </c>
      <c r="U149" s="24"/>
    </row>
    <row r="150" spans="1:21" ht="12">
      <c r="A150" s="23">
        <v>6930</v>
      </c>
      <c r="B150" s="23">
        <v>6930</v>
      </c>
      <c r="C150" s="3" t="s">
        <v>125</v>
      </c>
      <c r="D150" s="22">
        <v>8212.5</v>
      </c>
      <c r="E150" s="22">
        <v>8500</v>
      </c>
      <c r="F150" s="22">
        <f t="shared" si="34"/>
        <v>287.5</v>
      </c>
      <c r="G150" s="22">
        <v>16425</v>
      </c>
      <c r="H150" s="22">
        <v>17000</v>
      </c>
      <c r="I150" s="22">
        <f t="shared" si="35"/>
        <v>575</v>
      </c>
      <c r="J150" s="22">
        <v>21900</v>
      </c>
      <c r="K150" s="22">
        <v>25500</v>
      </c>
      <c r="L150" s="22">
        <f t="shared" si="36"/>
        <v>3600</v>
      </c>
      <c r="M150" s="22">
        <v>32352.43</v>
      </c>
      <c r="N150" s="22">
        <v>34000</v>
      </c>
      <c r="O150" s="22">
        <f t="shared" si="37"/>
        <v>1647.5699999999997</v>
      </c>
      <c r="P150" s="22">
        <v>34000</v>
      </c>
      <c r="Q150" s="38">
        <f t="shared" si="38"/>
        <v>-1647.5699999999997</v>
      </c>
      <c r="R150" s="55">
        <v>32850</v>
      </c>
      <c r="U150" s="24"/>
    </row>
    <row r="151" spans="1:21" ht="12">
      <c r="A151" s="23">
        <v>6940</v>
      </c>
      <c r="B151" s="23">
        <v>6940</v>
      </c>
      <c r="C151" s="3" t="s">
        <v>126</v>
      </c>
      <c r="D151" s="22">
        <v>0</v>
      </c>
      <c r="E151" s="22">
        <v>200</v>
      </c>
      <c r="F151" s="22">
        <f t="shared" si="34"/>
        <v>200</v>
      </c>
      <c r="G151" s="22">
        <v>0</v>
      </c>
      <c r="H151" s="22">
        <v>400</v>
      </c>
      <c r="I151" s="22">
        <f t="shared" si="35"/>
        <v>400</v>
      </c>
      <c r="J151" s="22">
        <v>0</v>
      </c>
      <c r="K151" s="22">
        <v>600</v>
      </c>
      <c r="L151" s="22">
        <f t="shared" si="36"/>
        <v>600</v>
      </c>
      <c r="M151" s="22">
        <v>0</v>
      </c>
      <c r="N151" s="22">
        <v>800</v>
      </c>
      <c r="O151" s="22">
        <f t="shared" si="37"/>
        <v>800</v>
      </c>
      <c r="P151" s="22">
        <v>800</v>
      </c>
      <c r="Q151" s="38">
        <f t="shared" si="38"/>
        <v>-800</v>
      </c>
      <c r="R151" s="55">
        <v>248</v>
      </c>
      <c r="U151" s="24"/>
    </row>
    <row r="152" spans="1:21" ht="12">
      <c r="A152" s="23">
        <v>7140</v>
      </c>
      <c r="B152" s="23">
        <v>7140</v>
      </c>
      <c r="C152" s="3" t="s">
        <v>128</v>
      </c>
      <c r="D152" s="22">
        <v>0</v>
      </c>
      <c r="E152" s="22">
        <v>0</v>
      </c>
      <c r="F152" s="22">
        <f t="shared" si="34"/>
        <v>0</v>
      </c>
      <c r="G152" s="22">
        <v>0</v>
      </c>
      <c r="H152" s="22">
        <v>0</v>
      </c>
      <c r="I152" s="22">
        <f t="shared" si="35"/>
        <v>0</v>
      </c>
      <c r="J152" s="22">
        <v>0</v>
      </c>
      <c r="K152" s="22">
        <v>0</v>
      </c>
      <c r="L152" s="22">
        <f t="shared" si="36"/>
        <v>0</v>
      </c>
      <c r="M152" s="22">
        <v>97.66</v>
      </c>
      <c r="N152" s="22">
        <v>15000</v>
      </c>
      <c r="O152" s="22">
        <f t="shared" si="37"/>
        <v>14902.34</v>
      </c>
      <c r="P152" s="22">
        <v>15000</v>
      </c>
      <c r="Q152" s="38">
        <f t="shared" si="38"/>
        <v>-14902.34</v>
      </c>
      <c r="R152" s="55">
        <v>-964</v>
      </c>
      <c r="U152" s="24"/>
    </row>
    <row r="153" spans="1:21" ht="12">
      <c r="A153" s="23">
        <v>7320</v>
      </c>
      <c r="B153" s="23">
        <v>7320</v>
      </c>
      <c r="C153" s="3" t="s">
        <v>129</v>
      </c>
      <c r="D153" s="22">
        <v>0</v>
      </c>
      <c r="E153" s="22">
        <v>2000</v>
      </c>
      <c r="F153" s="22">
        <f t="shared" si="34"/>
        <v>2000</v>
      </c>
      <c r="G153" s="22">
        <v>0</v>
      </c>
      <c r="H153" s="22">
        <v>2500</v>
      </c>
      <c r="I153" s="22">
        <f t="shared" si="35"/>
        <v>2500</v>
      </c>
      <c r="J153" s="22">
        <v>0</v>
      </c>
      <c r="K153" s="22">
        <v>5000</v>
      </c>
      <c r="L153" s="22">
        <f t="shared" si="36"/>
        <v>5000</v>
      </c>
      <c r="M153" s="22">
        <v>0</v>
      </c>
      <c r="N153" s="22">
        <v>6000</v>
      </c>
      <c r="O153" s="22">
        <f t="shared" si="37"/>
        <v>6000</v>
      </c>
      <c r="P153" s="22">
        <v>6000</v>
      </c>
      <c r="Q153" s="38">
        <f t="shared" si="38"/>
        <v>-6000</v>
      </c>
      <c r="R153" s="55">
        <v>4994</v>
      </c>
      <c r="U153" s="24"/>
    </row>
    <row r="154" spans="1:21" ht="12">
      <c r="A154" s="23">
        <v>7430</v>
      </c>
      <c r="B154" s="23">
        <v>7430</v>
      </c>
      <c r="C154" s="3" t="s">
        <v>131</v>
      </c>
      <c r="D154" s="22">
        <v>0</v>
      </c>
      <c r="E154" s="22">
        <v>0</v>
      </c>
      <c r="F154" s="22">
        <f t="shared" si="34"/>
        <v>0</v>
      </c>
      <c r="G154" s="22">
        <v>0</v>
      </c>
      <c r="H154" s="22">
        <v>0</v>
      </c>
      <c r="I154" s="22">
        <f t="shared" si="35"/>
        <v>0</v>
      </c>
      <c r="J154" s="22">
        <v>0</v>
      </c>
      <c r="K154" s="22">
        <v>0</v>
      </c>
      <c r="L154" s="22">
        <f t="shared" si="36"/>
        <v>0</v>
      </c>
      <c r="M154" s="22">
        <v>0</v>
      </c>
      <c r="N154" s="22">
        <v>0</v>
      </c>
      <c r="O154" s="22">
        <f t="shared" si="37"/>
        <v>0</v>
      </c>
      <c r="P154" s="22">
        <v>0</v>
      </c>
      <c r="Q154" s="38">
        <f t="shared" si="38"/>
        <v>0</v>
      </c>
      <c r="R154" s="55">
        <v>0</v>
      </c>
      <c r="U154" s="24"/>
    </row>
    <row r="155" spans="1:21" ht="12">
      <c r="A155" s="23">
        <v>7500</v>
      </c>
      <c r="B155" s="23">
        <v>7500</v>
      </c>
      <c r="C155" s="3" t="s">
        <v>132</v>
      </c>
      <c r="D155" s="22">
        <v>66194.67</v>
      </c>
      <c r="E155" s="22">
        <v>55000</v>
      </c>
      <c r="F155" s="22">
        <f t="shared" si="34"/>
        <v>-11194.669999999998</v>
      </c>
      <c r="G155" s="22">
        <v>66927.67</v>
      </c>
      <c r="H155" s="22">
        <v>55000</v>
      </c>
      <c r="I155" s="22">
        <f t="shared" si="35"/>
        <v>-11927.669999999998</v>
      </c>
      <c r="J155" s="22">
        <v>192708.67</v>
      </c>
      <c r="K155" s="22">
        <v>95000</v>
      </c>
      <c r="L155" s="22">
        <f t="shared" si="36"/>
        <v>-97708.67000000001</v>
      </c>
      <c r="M155" s="22">
        <v>116088.42</v>
      </c>
      <c r="N155" s="22">
        <v>95000</v>
      </c>
      <c r="O155" s="22">
        <f t="shared" si="37"/>
        <v>-21088.42</v>
      </c>
      <c r="P155" s="22">
        <v>95000</v>
      </c>
      <c r="Q155" s="38">
        <f t="shared" si="38"/>
        <v>21088.42</v>
      </c>
      <c r="R155" s="55">
        <v>90219.33</v>
      </c>
      <c r="U155" s="24"/>
    </row>
    <row r="156" spans="1:21" ht="12">
      <c r="A156" s="23">
        <v>7601</v>
      </c>
      <c r="B156" s="23">
        <v>7601</v>
      </c>
      <c r="C156" s="3" t="s">
        <v>133</v>
      </c>
      <c r="D156" s="22">
        <v>0</v>
      </c>
      <c r="E156" s="22">
        <v>0</v>
      </c>
      <c r="F156" s="22">
        <f t="shared" si="34"/>
        <v>0</v>
      </c>
      <c r="G156" s="22">
        <v>0</v>
      </c>
      <c r="H156" s="22">
        <v>0</v>
      </c>
      <c r="I156" s="22">
        <f t="shared" si="35"/>
        <v>0</v>
      </c>
      <c r="J156" s="22">
        <v>0</v>
      </c>
      <c r="K156" s="22">
        <v>0</v>
      </c>
      <c r="L156" s="22">
        <f t="shared" si="36"/>
        <v>0</v>
      </c>
      <c r="M156" s="22">
        <v>0</v>
      </c>
      <c r="N156" s="22">
        <v>0</v>
      </c>
      <c r="O156" s="22">
        <f t="shared" si="37"/>
        <v>0</v>
      </c>
      <c r="P156" s="22">
        <v>0</v>
      </c>
      <c r="Q156" s="38">
        <f t="shared" si="38"/>
        <v>0</v>
      </c>
      <c r="R156" s="55">
        <v>0</v>
      </c>
      <c r="U156" s="24"/>
    </row>
    <row r="157" spans="1:21" ht="12">
      <c r="A157" s="23">
        <v>7740</v>
      </c>
      <c r="B157" s="23">
        <v>7740</v>
      </c>
      <c r="C157" s="3" t="s">
        <v>134</v>
      </c>
      <c r="D157" s="22">
        <v>0.02</v>
      </c>
      <c r="E157" s="22">
        <v>0</v>
      </c>
      <c r="F157" s="22">
        <f t="shared" si="34"/>
        <v>-0.02</v>
      </c>
      <c r="G157" s="22">
        <v>-0.48</v>
      </c>
      <c r="H157" s="22">
        <v>0</v>
      </c>
      <c r="I157" s="22">
        <f t="shared" si="35"/>
        <v>0.48</v>
      </c>
      <c r="J157" s="22">
        <v>-0.48</v>
      </c>
      <c r="K157" s="22">
        <v>0</v>
      </c>
      <c r="L157" s="22">
        <f t="shared" si="36"/>
        <v>0.48</v>
      </c>
      <c r="M157" s="22">
        <v>-0.48</v>
      </c>
      <c r="N157" s="22">
        <v>0</v>
      </c>
      <c r="O157" s="22">
        <f t="shared" si="37"/>
        <v>0.48</v>
      </c>
      <c r="P157" s="22">
        <v>0</v>
      </c>
      <c r="Q157" s="38">
        <f t="shared" si="38"/>
        <v>-0.48</v>
      </c>
      <c r="R157" s="55">
        <v>-0.36</v>
      </c>
      <c r="U157" s="24"/>
    </row>
    <row r="158" spans="1:21" ht="12">
      <c r="A158" s="23">
        <v>7770</v>
      </c>
      <c r="B158" s="23">
        <v>7770</v>
      </c>
      <c r="C158" s="3" t="s">
        <v>135</v>
      </c>
      <c r="D158" s="22">
        <v>7034.94</v>
      </c>
      <c r="E158" s="22">
        <v>6350</v>
      </c>
      <c r="F158" s="22">
        <f t="shared" si="34"/>
        <v>-684.9399999999996</v>
      </c>
      <c r="G158" s="22">
        <v>14052.19</v>
      </c>
      <c r="H158" s="22">
        <v>12200</v>
      </c>
      <c r="I158" s="22">
        <f t="shared" si="35"/>
        <v>-1852.1900000000005</v>
      </c>
      <c r="J158" s="22">
        <v>19536.44</v>
      </c>
      <c r="K158" s="22">
        <v>18050</v>
      </c>
      <c r="L158" s="22">
        <f t="shared" si="36"/>
        <v>-1486.4399999999987</v>
      </c>
      <c r="M158" s="22">
        <v>27554.79</v>
      </c>
      <c r="N158" s="22">
        <v>24200</v>
      </c>
      <c r="O158" s="22">
        <f t="shared" si="37"/>
        <v>-3354.790000000001</v>
      </c>
      <c r="P158" s="22">
        <v>24200</v>
      </c>
      <c r="Q158" s="38">
        <f t="shared" si="38"/>
        <v>3354.790000000001</v>
      </c>
      <c r="R158" s="55">
        <v>24485.71</v>
      </c>
      <c r="U158" s="24"/>
    </row>
    <row r="159" spans="1:21" ht="12">
      <c r="A159" s="23">
        <v>7780</v>
      </c>
      <c r="B159" s="23">
        <v>7780</v>
      </c>
      <c r="C159" s="3" t="s">
        <v>136</v>
      </c>
      <c r="D159" s="22">
        <v>0</v>
      </c>
      <c r="E159" s="22">
        <v>0</v>
      </c>
      <c r="F159" s="22">
        <f t="shared" si="34"/>
        <v>0</v>
      </c>
      <c r="G159" s="22">
        <v>0</v>
      </c>
      <c r="H159" s="22">
        <v>0</v>
      </c>
      <c r="I159" s="22">
        <f t="shared" si="35"/>
        <v>0</v>
      </c>
      <c r="J159" s="22">
        <v>0</v>
      </c>
      <c r="K159" s="22">
        <v>0</v>
      </c>
      <c r="L159" s="22">
        <f t="shared" si="36"/>
        <v>0</v>
      </c>
      <c r="M159" s="22">
        <v>45.93000000000001</v>
      </c>
      <c r="N159" s="22">
        <v>0</v>
      </c>
      <c r="O159" s="22">
        <f t="shared" si="37"/>
        <v>-45.93000000000001</v>
      </c>
      <c r="P159" s="22">
        <v>0</v>
      </c>
      <c r="Q159" s="38">
        <f t="shared" si="38"/>
        <v>45.93000000000001</v>
      </c>
      <c r="R159" s="55">
        <v>682.86</v>
      </c>
      <c r="U159" s="24"/>
    </row>
    <row r="160" spans="1:21" ht="12">
      <c r="A160" s="23">
        <v>7790</v>
      </c>
      <c r="B160" s="23">
        <v>7790</v>
      </c>
      <c r="C160" s="3" t="s">
        <v>137</v>
      </c>
      <c r="D160" s="22">
        <v>22022.160000000003</v>
      </c>
      <c r="E160" s="22">
        <v>9750</v>
      </c>
      <c r="F160" s="22">
        <f t="shared" si="34"/>
        <v>-12272.160000000003</v>
      </c>
      <c r="G160" s="22">
        <v>56080.62</v>
      </c>
      <c r="H160" s="22">
        <v>19500</v>
      </c>
      <c r="I160" s="22">
        <f t="shared" si="35"/>
        <v>-36580.62</v>
      </c>
      <c r="J160" s="22">
        <v>66204.78</v>
      </c>
      <c r="K160" s="22">
        <v>29250</v>
      </c>
      <c r="L160" s="22">
        <f t="shared" si="36"/>
        <v>-36954.78</v>
      </c>
      <c r="M160" s="22">
        <v>107026.98</v>
      </c>
      <c r="N160" s="22">
        <v>39900</v>
      </c>
      <c r="O160" s="22">
        <f t="shared" si="37"/>
        <v>-67126.98</v>
      </c>
      <c r="P160" s="22">
        <v>39900</v>
      </c>
      <c r="Q160" s="38">
        <f t="shared" si="38"/>
        <v>67126.98</v>
      </c>
      <c r="R160" s="55">
        <v>78179.79000000001</v>
      </c>
      <c r="U160" s="24"/>
    </row>
    <row r="161" spans="1:21" ht="12">
      <c r="A161" s="23">
        <v>7791</v>
      </c>
      <c r="B161" s="23">
        <v>7791</v>
      </c>
      <c r="C161" s="3" t="s">
        <v>153</v>
      </c>
      <c r="D161" s="22">
        <v>0</v>
      </c>
      <c r="E161" s="22">
        <v>0</v>
      </c>
      <c r="F161" s="22">
        <f t="shared" si="34"/>
        <v>0</v>
      </c>
      <c r="G161" s="22">
        <v>0</v>
      </c>
      <c r="H161" s="22">
        <v>0</v>
      </c>
      <c r="I161" s="22">
        <f t="shared" si="35"/>
        <v>0</v>
      </c>
      <c r="J161" s="22">
        <v>0</v>
      </c>
      <c r="K161" s="22">
        <v>0</v>
      </c>
      <c r="L161" s="22">
        <f t="shared" si="36"/>
        <v>0</v>
      </c>
      <c r="M161" s="22">
        <v>0</v>
      </c>
      <c r="N161" s="22">
        <v>0</v>
      </c>
      <c r="O161" s="22">
        <f t="shared" si="37"/>
        <v>0</v>
      </c>
      <c r="P161" s="22">
        <v>0</v>
      </c>
      <c r="Q161" s="38"/>
      <c r="R161" s="55">
        <v>0</v>
      </c>
      <c r="U161" s="24"/>
    </row>
    <row r="162" spans="1:21" ht="12">
      <c r="A162" s="23">
        <v>7795</v>
      </c>
      <c r="B162" s="23">
        <v>7795</v>
      </c>
      <c r="C162" s="3" t="s">
        <v>157</v>
      </c>
      <c r="D162" s="22">
        <v>34646.829999999994</v>
      </c>
      <c r="E162" s="22">
        <v>12250</v>
      </c>
      <c r="F162" s="22">
        <f t="shared" si="34"/>
        <v>-22396.829999999994</v>
      </c>
      <c r="G162" s="22">
        <v>44617.37</v>
      </c>
      <c r="H162" s="22">
        <v>22300</v>
      </c>
      <c r="I162" s="22">
        <f t="shared" si="35"/>
        <v>-22317.370000000003</v>
      </c>
      <c r="J162" s="22">
        <v>44617.37</v>
      </c>
      <c r="K162" s="22">
        <v>32350</v>
      </c>
      <c r="L162" s="22">
        <f t="shared" si="36"/>
        <v>-12267.370000000003</v>
      </c>
      <c r="M162" s="22">
        <v>44727.61</v>
      </c>
      <c r="N162" s="22">
        <v>46100</v>
      </c>
      <c r="O162" s="22">
        <f t="shared" si="37"/>
        <v>1372.3899999999994</v>
      </c>
      <c r="P162" s="22">
        <v>46100</v>
      </c>
      <c r="Q162" s="38"/>
      <c r="R162" s="55">
        <v>54909.4</v>
      </c>
      <c r="U162" s="24"/>
    </row>
    <row r="163" spans="1:21" ht="12">
      <c r="A163" s="23">
        <v>7796</v>
      </c>
      <c r="B163" s="23">
        <v>7796</v>
      </c>
      <c r="C163" s="3" t="s">
        <v>158</v>
      </c>
      <c r="D163" s="22">
        <v>0</v>
      </c>
      <c r="E163" s="22">
        <v>0</v>
      </c>
      <c r="F163" s="22">
        <f t="shared" si="34"/>
        <v>0</v>
      </c>
      <c r="G163" s="22">
        <v>0</v>
      </c>
      <c r="H163" s="22">
        <v>0</v>
      </c>
      <c r="I163" s="22">
        <f t="shared" si="35"/>
        <v>0</v>
      </c>
      <c r="J163" s="22">
        <v>0</v>
      </c>
      <c r="K163" s="22">
        <v>0</v>
      </c>
      <c r="L163" s="22">
        <f t="shared" si="36"/>
        <v>0</v>
      </c>
      <c r="M163" s="22">
        <v>0</v>
      </c>
      <c r="N163" s="22">
        <v>0</v>
      </c>
      <c r="O163" s="22">
        <f t="shared" si="37"/>
        <v>0</v>
      </c>
      <c r="P163" s="22">
        <v>0</v>
      </c>
      <c r="Q163" s="38"/>
      <c r="R163" s="55">
        <v>0</v>
      </c>
      <c r="U163" s="24"/>
    </row>
    <row r="164" spans="1:21" ht="12">
      <c r="A164" s="23">
        <v>7797</v>
      </c>
      <c r="B164" s="23">
        <v>7797</v>
      </c>
      <c r="C164" s="3" t="s">
        <v>159</v>
      </c>
      <c r="D164" s="22">
        <v>13852.8</v>
      </c>
      <c r="E164" s="22">
        <v>8750</v>
      </c>
      <c r="F164" s="22">
        <f t="shared" si="34"/>
        <v>-5102.799999999999</v>
      </c>
      <c r="G164" s="22">
        <v>28359.75</v>
      </c>
      <c r="H164" s="22">
        <v>13700</v>
      </c>
      <c r="I164" s="22">
        <f t="shared" si="35"/>
        <v>-14659.75</v>
      </c>
      <c r="J164" s="22">
        <v>28397.02</v>
      </c>
      <c r="K164" s="22">
        <v>18650</v>
      </c>
      <c r="L164" s="22">
        <f t="shared" si="36"/>
        <v>-9747.02</v>
      </c>
      <c r="M164" s="22">
        <v>38407.64</v>
      </c>
      <c r="N164" s="22">
        <v>23700</v>
      </c>
      <c r="O164" s="22">
        <f t="shared" si="37"/>
        <v>-14707.64</v>
      </c>
      <c r="P164" s="22">
        <v>23700</v>
      </c>
      <c r="Q164" s="38"/>
      <c r="R164" s="55">
        <v>32468.960000000003</v>
      </c>
      <c r="U164" s="24"/>
    </row>
    <row r="165" spans="1:21" ht="12">
      <c r="A165" s="23">
        <v>7798</v>
      </c>
      <c r="B165" s="23">
        <v>7798</v>
      </c>
      <c r="C165" s="3" t="s">
        <v>176</v>
      </c>
      <c r="D165" s="22">
        <v>2332.02</v>
      </c>
      <c r="E165" s="22">
        <v>1750</v>
      </c>
      <c r="F165" s="22">
        <f>+E165-D165</f>
        <v>-582.02</v>
      </c>
      <c r="G165" s="22">
        <v>5386.400000000001</v>
      </c>
      <c r="H165" s="22">
        <v>3500</v>
      </c>
      <c r="I165" s="22">
        <f t="shared" si="35"/>
        <v>-1886.4000000000005</v>
      </c>
      <c r="J165" s="22">
        <v>5386.400000000001</v>
      </c>
      <c r="K165" s="22">
        <v>5250</v>
      </c>
      <c r="L165" s="22">
        <f t="shared" si="36"/>
        <v>-136.40000000000055</v>
      </c>
      <c r="M165" s="22">
        <v>5665.400000000001</v>
      </c>
      <c r="N165" s="22">
        <v>7000</v>
      </c>
      <c r="O165" s="22">
        <f t="shared" si="37"/>
        <v>1334.5999999999995</v>
      </c>
      <c r="P165" s="22">
        <v>7000</v>
      </c>
      <c r="Q165" s="38"/>
      <c r="R165" s="55">
        <v>8569.91</v>
      </c>
      <c r="U165" s="24"/>
    </row>
    <row r="166" spans="1:21" ht="12">
      <c r="A166" s="23">
        <v>7799</v>
      </c>
      <c r="B166" s="23">
        <v>7799</v>
      </c>
      <c r="C166" s="3" t="s">
        <v>186</v>
      </c>
      <c r="D166" s="22">
        <v>51283.4</v>
      </c>
      <c r="E166" s="22">
        <v>30500</v>
      </c>
      <c r="F166" s="22">
        <f>+E166-D166</f>
        <v>-20783.4</v>
      </c>
      <c r="G166" s="22">
        <v>149337.49</v>
      </c>
      <c r="H166" s="22">
        <v>61000</v>
      </c>
      <c r="I166" s="22">
        <f>+H166-G166</f>
        <v>-88337.48999999999</v>
      </c>
      <c r="J166" s="22">
        <v>149337.49</v>
      </c>
      <c r="K166" s="22">
        <v>101500</v>
      </c>
      <c r="L166" s="22">
        <f>+K166-J166</f>
        <v>-47837.48999999999</v>
      </c>
      <c r="M166" s="22">
        <v>165093.65</v>
      </c>
      <c r="N166" s="22">
        <v>132000</v>
      </c>
      <c r="O166" s="22">
        <f>+N166-M166</f>
        <v>-33093.649999999994</v>
      </c>
      <c r="P166" s="22">
        <v>132000</v>
      </c>
      <c r="Q166" s="38"/>
      <c r="R166" s="55">
        <v>138151.54</v>
      </c>
      <c r="U166" s="24"/>
    </row>
    <row r="167" spans="1:21" ht="12">
      <c r="A167" s="23">
        <v>7830</v>
      </c>
      <c r="B167" s="23">
        <v>7830</v>
      </c>
      <c r="C167" s="3" t="s">
        <v>138</v>
      </c>
      <c r="D167" s="22">
        <v>0</v>
      </c>
      <c r="E167" s="22">
        <v>0</v>
      </c>
      <c r="F167" s="22">
        <f t="shared" si="34"/>
        <v>0</v>
      </c>
      <c r="G167" s="22">
        <v>0</v>
      </c>
      <c r="H167" s="22">
        <v>0</v>
      </c>
      <c r="I167" s="22">
        <f t="shared" si="35"/>
        <v>0</v>
      </c>
      <c r="J167" s="22">
        <v>0</v>
      </c>
      <c r="K167" s="22">
        <v>0</v>
      </c>
      <c r="L167" s="22">
        <f t="shared" si="36"/>
        <v>0</v>
      </c>
      <c r="M167" s="22">
        <v>0</v>
      </c>
      <c r="N167" s="22">
        <v>0</v>
      </c>
      <c r="O167" s="22">
        <f t="shared" si="37"/>
        <v>0</v>
      </c>
      <c r="P167" s="22">
        <v>0</v>
      </c>
      <c r="Q167" s="38">
        <f t="shared" si="38"/>
        <v>0</v>
      </c>
      <c r="R167" s="55">
        <v>-148150</v>
      </c>
      <c r="U167" s="24"/>
    </row>
    <row r="168" spans="1:21" ht="12">
      <c r="A168" s="23">
        <v>7990</v>
      </c>
      <c r="B168" s="23">
        <v>7990</v>
      </c>
      <c r="C168" s="3" t="s">
        <v>139</v>
      </c>
      <c r="D168" s="22">
        <v>0</v>
      </c>
      <c r="E168" s="22">
        <v>0</v>
      </c>
      <c r="F168" s="22">
        <f t="shared" si="34"/>
        <v>0</v>
      </c>
      <c r="G168" s="22">
        <v>0</v>
      </c>
      <c r="H168" s="22">
        <v>0</v>
      </c>
      <c r="I168" s="22">
        <f t="shared" si="35"/>
        <v>0</v>
      </c>
      <c r="J168" s="22">
        <v>0</v>
      </c>
      <c r="K168" s="22">
        <v>0</v>
      </c>
      <c r="L168" s="22">
        <f t="shared" si="36"/>
        <v>0</v>
      </c>
      <c r="M168" s="22">
        <v>-4620</v>
      </c>
      <c r="N168" s="22">
        <v>0</v>
      </c>
      <c r="O168" s="22">
        <f t="shared" si="37"/>
        <v>4620</v>
      </c>
      <c r="P168" s="22">
        <v>0</v>
      </c>
      <c r="Q168" s="38">
        <f t="shared" si="38"/>
        <v>-4620</v>
      </c>
      <c r="R168" s="55">
        <v>0</v>
      </c>
      <c r="U168" s="24"/>
    </row>
    <row r="169" spans="1:21" ht="12">
      <c r="A169" s="23"/>
      <c r="B169" s="23"/>
      <c r="C169" s="3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38"/>
      <c r="R169" s="55"/>
      <c r="U169" s="24"/>
    </row>
    <row r="170" spans="1:21" ht="12.75">
      <c r="A170" s="19"/>
      <c r="B170" s="19"/>
      <c r="C170" s="14" t="s">
        <v>9</v>
      </c>
      <c r="D170" s="15">
        <f>SUM(D127:D169)</f>
        <v>1976399.1499999997</v>
      </c>
      <c r="E170" s="15">
        <f>SUM(E127:E169)</f>
        <v>1740550</v>
      </c>
      <c r="F170" s="15">
        <f>SUM(F127:F169)</f>
        <v>-235849.15</v>
      </c>
      <c r="G170" s="15">
        <f aca="true" t="shared" si="39" ref="G170:O170">SUM(G127:G169)</f>
        <v>2850929.8999999994</v>
      </c>
      <c r="H170" s="15">
        <f t="shared" si="39"/>
        <v>2605600</v>
      </c>
      <c r="I170" s="15">
        <f t="shared" si="39"/>
        <v>-245329.9</v>
      </c>
      <c r="J170" s="15">
        <f t="shared" si="39"/>
        <v>3524851.2299999995</v>
      </c>
      <c r="K170" s="15">
        <f t="shared" si="39"/>
        <v>3468150</v>
      </c>
      <c r="L170" s="15">
        <f t="shared" si="39"/>
        <v>-56701.22999999998</v>
      </c>
      <c r="M170" s="15">
        <f t="shared" si="39"/>
        <v>5247656.82</v>
      </c>
      <c r="N170" s="15">
        <f t="shared" si="39"/>
        <v>5113700</v>
      </c>
      <c r="O170" s="15">
        <f t="shared" si="39"/>
        <v>-133956.81999999998</v>
      </c>
      <c r="P170" s="15">
        <f>SUM(P127:P169)</f>
        <v>5113700</v>
      </c>
      <c r="Q170" s="39">
        <f>SUM(M170-P170)</f>
        <v>133956.8200000003</v>
      </c>
      <c r="R170" s="56">
        <f>SUM(R127:R169)</f>
        <v>4325668.860000001</v>
      </c>
      <c r="U170" s="24"/>
    </row>
    <row r="171" spans="1:21" ht="12.75">
      <c r="A171" s="19"/>
      <c r="B171" s="19"/>
      <c r="C171" s="14"/>
      <c r="D171" s="22"/>
      <c r="E171" s="15"/>
      <c r="F171" s="22"/>
      <c r="G171" s="22"/>
      <c r="H171" s="15"/>
      <c r="I171" s="22"/>
      <c r="J171" s="22"/>
      <c r="K171" s="15"/>
      <c r="L171" s="22"/>
      <c r="M171" s="22"/>
      <c r="N171" s="15"/>
      <c r="O171" s="22"/>
      <c r="P171" s="22"/>
      <c r="Q171" s="38"/>
      <c r="R171" s="55"/>
      <c r="U171" s="24"/>
    </row>
    <row r="172" spans="1:21" ht="12">
      <c r="A172" s="23">
        <v>6000</v>
      </c>
      <c r="B172" s="23">
        <v>6000</v>
      </c>
      <c r="C172" s="3" t="s">
        <v>140</v>
      </c>
      <c r="D172" s="22">
        <v>117917.01999999999</v>
      </c>
      <c r="E172" s="22">
        <v>119685</v>
      </c>
      <c r="F172" s="22">
        <f>+E172-D172</f>
        <v>1767.9800000000105</v>
      </c>
      <c r="G172" s="22">
        <v>224149.03</v>
      </c>
      <c r="H172" s="22">
        <v>227685</v>
      </c>
      <c r="I172" s="22">
        <f>+H172-G172</f>
        <v>3535.970000000001</v>
      </c>
      <c r="J172" s="22">
        <v>330381.04000000004</v>
      </c>
      <c r="K172" s="22">
        <v>335685</v>
      </c>
      <c r="L172" s="22">
        <f>+K172-J172</f>
        <v>5303.959999999963</v>
      </c>
      <c r="M172" s="22">
        <v>374875.49</v>
      </c>
      <c r="N172" s="22">
        <v>443685</v>
      </c>
      <c r="O172" s="22">
        <f>+N172-M172</f>
        <v>68809.51000000001</v>
      </c>
      <c r="P172" s="22">
        <v>443685</v>
      </c>
      <c r="Q172" s="38">
        <f>SUM(M172-P172)</f>
        <v>-68809.51000000001</v>
      </c>
      <c r="R172" s="55">
        <v>333808</v>
      </c>
      <c r="U172" s="24"/>
    </row>
    <row r="173" spans="1:21" ht="12">
      <c r="A173" s="23">
        <v>6010</v>
      </c>
      <c r="B173" s="23">
        <v>6010</v>
      </c>
      <c r="C173" s="3" t="s">
        <v>141</v>
      </c>
      <c r="D173" s="22">
        <v>253626.39</v>
      </c>
      <c r="E173" s="22">
        <v>75351</v>
      </c>
      <c r="F173" s="22">
        <f>+E173-D173</f>
        <v>-178275.39</v>
      </c>
      <c r="G173" s="22">
        <v>340326.78</v>
      </c>
      <c r="H173" s="22">
        <v>150702</v>
      </c>
      <c r="I173" s="22">
        <f>+H173-G173</f>
        <v>-189624.78000000003</v>
      </c>
      <c r="J173" s="22">
        <v>427027.17</v>
      </c>
      <c r="K173" s="22">
        <v>226054</v>
      </c>
      <c r="L173" s="22">
        <f>+K173-J173</f>
        <v>-200973.16999999998</v>
      </c>
      <c r="M173" s="22">
        <v>513727.58999999997</v>
      </c>
      <c r="N173" s="22">
        <v>301405</v>
      </c>
      <c r="O173" s="22">
        <f>+N173-M173</f>
        <v>-212322.58999999997</v>
      </c>
      <c r="P173" s="22">
        <v>301405</v>
      </c>
      <c r="Q173" s="38">
        <f>SUM(M173-P173)</f>
        <v>212322.58999999997</v>
      </c>
      <c r="R173" s="55">
        <v>223692.3</v>
      </c>
      <c r="U173" s="24"/>
    </row>
    <row r="174" spans="1:21" ht="12.75">
      <c r="A174" s="19"/>
      <c r="B174" s="19"/>
      <c r="C174" s="14" t="s">
        <v>16</v>
      </c>
      <c r="D174" s="15">
        <f>SUM(D172:D173)</f>
        <v>371543.41000000003</v>
      </c>
      <c r="E174" s="15">
        <f>SUM(E172:E173)</f>
        <v>195036</v>
      </c>
      <c r="F174" s="22">
        <f>SUM(D174-E174)</f>
        <v>176507.41000000003</v>
      </c>
      <c r="G174" s="15">
        <f>SUM(G172:G173)</f>
        <v>564475.81</v>
      </c>
      <c r="H174" s="15">
        <f>SUM(H172:H173)</f>
        <v>378387</v>
      </c>
      <c r="I174" s="22">
        <f>SUM(G174-H174)</f>
        <v>186088.81000000006</v>
      </c>
      <c r="J174" s="15">
        <f>SUM(J172:J173)</f>
        <v>757408.21</v>
      </c>
      <c r="K174" s="15">
        <f>SUM(K172:K173)</f>
        <v>561739</v>
      </c>
      <c r="L174" s="22">
        <f>SUM(J174-K174)</f>
        <v>195669.20999999996</v>
      </c>
      <c r="M174" s="15">
        <f>SUM(M172:M173)</f>
        <v>888603.08</v>
      </c>
      <c r="N174" s="15">
        <f>SUM(N172:N173)</f>
        <v>745090</v>
      </c>
      <c r="O174" s="22">
        <f>SUM(M174-N174)</f>
        <v>143513.07999999996</v>
      </c>
      <c r="P174" s="22">
        <f>SUM(P172:P173)</f>
        <v>745090</v>
      </c>
      <c r="Q174" s="38">
        <f>SUM(M174-P174)</f>
        <v>143513.07999999996</v>
      </c>
      <c r="R174" s="55">
        <f>SUM(R172:R173)</f>
        <v>557500.3</v>
      </c>
      <c r="U174" s="24"/>
    </row>
    <row r="175" spans="1:21" ht="12">
      <c r="A175" s="23"/>
      <c r="B175" s="23"/>
      <c r="C175" s="3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38"/>
      <c r="R175" s="55"/>
      <c r="U175" s="24"/>
    </row>
    <row r="176" spans="1:21" ht="13.5" customHeight="1">
      <c r="A176" s="19"/>
      <c r="B176" s="19"/>
      <c r="C176" s="14" t="s">
        <v>5</v>
      </c>
      <c r="D176" s="15">
        <f>D69-D95-D125-D170-D174</f>
        <v>-1702728.5999999996</v>
      </c>
      <c r="E176" s="15">
        <f>E69-E95-E125-E170-E174</f>
        <v>-1428036.25</v>
      </c>
      <c r="F176" s="15">
        <f>F69-F95-F125-F170-F174</f>
        <v>2287238.65</v>
      </c>
      <c r="G176" s="15">
        <f>G69-G95-G125-G170-G174</f>
        <v>264754.5399999977</v>
      </c>
      <c r="H176" s="15">
        <f aca="true" t="shared" si="40" ref="H176:O176">H69-H95-H125-H170-H174</f>
        <v>-369518.5</v>
      </c>
      <c r="I176" s="15">
        <f t="shared" si="40"/>
        <v>2373723.8799999994</v>
      </c>
      <c r="J176" s="15">
        <f t="shared" si="40"/>
        <v>1854485.410000002</v>
      </c>
      <c r="K176" s="15">
        <f t="shared" si="40"/>
        <v>526350.25</v>
      </c>
      <c r="L176" s="15">
        <f t="shared" si="40"/>
        <v>1414698.0999999999</v>
      </c>
      <c r="M176" s="15">
        <f t="shared" si="40"/>
        <v>-241306.6900000031</v>
      </c>
      <c r="N176" s="15">
        <f t="shared" si="40"/>
        <v>35093</v>
      </c>
      <c r="O176" s="15">
        <f t="shared" si="40"/>
        <v>7042193.289999999</v>
      </c>
      <c r="P176" s="15">
        <f>P69-P95-P125-P170-P174</f>
        <v>35093</v>
      </c>
      <c r="Q176" s="39">
        <f>SUM(M176-P176)</f>
        <v>-276399.6900000031</v>
      </c>
      <c r="R176" s="56">
        <f>R69-R95-R125-R170-R174</f>
        <v>236950.89000000502</v>
      </c>
      <c r="U176" s="24"/>
    </row>
    <row r="177" spans="1:21" ht="13.5" customHeight="1">
      <c r="A177" s="23"/>
      <c r="B177" s="23"/>
      <c r="C177" s="3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38"/>
      <c r="R177" s="55"/>
      <c r="U177" s="24"/>
    </row>
    <row r="178" spans="1:21" ht="13.5" customHeight="1">
      <c r="A178" s="23">
        <v>8050</v>
      </c>
      <c r="B178" s="23">
        <v>8050</v>
      </c>
      <c r="C178" s="3" t="s">
        <v>11</v>
      </c>
      <c r="D178" s="22">
        <v>0</v>
      </c>
      <c r="E178" s="22">
        <v>0</v>
      </c>
      <c r="F178" s="22">
        <f>+E178-D178</f>
        <v>0</v>
      </c>
      <c r="G178" s="22">
        <v>0</v>
      </c>
      <c r="H178" s="22">
        <v>0</v>
      </c>
      <c r="I178" s="22">
        <f>+H178-G178</f>
        <v>0</v>
      </c>
      <c r="J178" s="22">
        <v>0</v>
      </c>
      <c r="K178" s="22">
        <v>0</v>
      </c>
      <c r="L178" s="22">
        <f>+K178-J178</f>
        <v>0</v>
      </c>
      <c r="M178" s="22">
        <v>-13090.77</v>
      </c>
      <c r="N178" s="22">
        <v>0</v>
      </c>
      <c r="O178" s="22">
        <f>+N178-M178</f>
        <v>13090.77</v>
      </c>
      <c r="P178" s="22">
        <v>0</v>
      </c>
      <c r="Q178" s="38">
        <f>SUM(M178-P178)</f>
        <v>-13090.77</v>
      </c>
      <c r="R178" s="55">
        <v>-4288.570000000001</v>
      </c>
      <c r="U178" s="24"/>
    </row>
    <row r="179" spans="1:21" ht="13.5" customHeight="1">
      <c r="A179" s="23">
        <v>8070</v>
      </c>
      <c r="B179" s="23">
        <v>8070</v>
      </c>
      <c r="C179" s="3" t="s">
        <v>35</v>
      </c>
      <c r="D179" s="22">
        <v>0</v>
      </c>
      <c r="E179" s="22">
        <v>0</v>
      </c>
      <c r="F179" s="22">
        <f>+E179-D179</f>
        <v>0</v>
      </c>
      <c r="G179" s="22">
        <v>0</v>
      </c>
      <c r="H179" s="22">
        <v>0</v>
      </c>
      <c r="I179" s="22">
        <f>+H179-G179</f>
        <v>0</v>
      </c>
      <c r="J179" s="22">
        <v>0</v>
      </c>
      <c r="K179" s="22">
        <v>0</v>
      </c>
      <c r="L179" s="22">
        <f>+K179-J179</f>
        <v>0</v>
      </c>
      <c r="M179" s="22">
        <v>0</v>
      </c>
      <c r="N179" s="22">
        <v>0</v>
      </c>
      <c r="O179" s="22">
        <f>+N179-M179</f>
        <v>0</v>
      </c>
      <c r="P179" s="22">
        <v>0</v>
      </c>
      <c r="Q179" s="38">
        <f>SUM(M179-P179)</f>
        <v>0</v>
      </c>
      <c r="R179" s="55">
        <v>0</v>
      </c>
      <c r="U179" s="24"/>
    </row>
    <row r="180" spans="1:21" ht="13.5" customHeight="1">
      <c r="A180" s="23">
        <v>8150</v>
      </c>
      <c r="B180" s="23">
        <v>8150</v>
      </c>
      <c r="C180" s="3" t="s">
        <v>142</v>
      </c>
      <c r="D180" s="22">
        <v>0</v>
      </c>
      <c r="E180" s="22">
        <v>0</v>
      </c>
      <c r="F180" s="22">
        <f>+E180-D180</f>
        <v>0</v>
      </c>
      <c r="G180" s="22">
        <v>0</v>
      </c>
      <c r="H180" s="22">
        <v>0</v>
      </c>
      <c r="I180" s="22">
        <f>+H180-G180</f>
        <v>0</v>
      </c>
      <c r="J180" s="22">
        <v>106.15</v>
      </c>
      <c r="K180" s="22">
        <v>0</v>
      </c>
      <c r="L180" s="22">
        <f>+K180-J180</f>
        <v>-106.15</v>
      </c>
      <c r="M180" s="22">
        <v>117.15</v>
      </c>
      <c r="N180" s="22">
        <v>0</v>
      </c>
      <c r="O180" s="22">
        <f>+N180-M180</f>
        <v>-117.15</v>
      </c>
      <c r="P180" s="22">
        <v>0</v>
      </c>
      <c r="Q180" s="38">
        <f>SUM(M180-P180)</f>
        <v>117.15</v>
      </c>
      <c r="R180" s="55">
        <v>0</v>
      </c>
      <c r="U180" s="24"/>
    </row>
    <row r="181" spans="1:21" ht="13.5" customHeight="1">
      <c r="A181" s="19"/>
      <c r="B181" s="19"/>
      <c r="C181" s="14" t="s">
        <v>24</v>
      </c>
      <c r="D181" s="15">
        <f>SUM(D178:D180)</f>
        <v>0</v>
      </c>
      <c r="E181" s="15">
        <f>SUM(E178:E180)</f>
        <v>0</v>
      </c>
      <c r="F181" s="22">
        <f>SUM(D181-E181)</f>
        <v>0</v>
      </c>
      <c r="G181" s="15">
        <f>SUM(G178:G180)</f>
        <v>0</v>
      </c>
      <c r="H181" s="15">
        <f>SUM(H178:H180)</f>
        <v>0</v>
      </c>
      <c r="I181" s="22">
        <f>SUM(G181-H181)</f>
        <v>0</v>
      </c>
      <c r="J181" s="15">
        <f>SUM(J178:J180)</f>
        <v>106.15</v>
      </c>
      <c r="K181" s="15">
        <f>SUM(K178:K180)</f>
        <v>0</v>
      </c>
      <c r="L181" s="22">
        <f>SUM(J181-K181)</f>
        <v>106.15</v>
      </c>
      <c r="M181" s="15">
        <f>SUM(M178:M180)</f>
        <v>-12973.62</v>
      </c>
      <c r="N181" s="15">
        <f>SUM(N178:N180)</f>
        <v>0</v>
      </c>
      <c r="O181" s="22">
        <f>SUM(M181-N181)</f>
        <v>-12973.62</v>
      </c>
      <c r="P181" s="22">
        <f>SUM(P178:P180)</f>
        <v>0</v>
      </c>
      <c r="Q181" s="38">
        <f>SUM(M181-P181)</f>
        <v>-12973.62</v>
      </c>
      <c r="R181" s="55">
        <f>SUM(R178:R180)</f>
        <v>-4288.570000000001</v>
      </c>
      <c r="U181" s="24"/>
    </row>
    <row r="182" spans="1:21" ht="12">
      <c r="A182" s="23"/>
      <c r="B182" s="23"/>
      <c r="C182" s="3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38"/>
      <c r="R182" s="55"/>
      <c r="U182" s="24"/>
    </row>
    <row r="183" spans="1:21" ht="12.75">
      <c r="A183" s="19"/>
      <c r="B183" s="19"/>
      <c r="C183" s="16" t="s">
        <v>14</v>
      </c>
      <c r="D183" s="17">
        <f>D176-D181</f>
        <v>-1702728.5999999996</v>
      </c>
      <c r="E183" s="17">
        <f>E176-E181</f>
        <v>-1428036.25</v>
      </c>
      <c r="F183" s="17">
        <f>SUM(D183-E183)</f>
        <v>-274692.3499999996</v>
      </c>
      <c r="G183" s="17">
        <f>G176-G181</f>
        <v>264754.5399999977</v>
      </c>
      <c r="H183" s="17">
        <f>H176-H181</f>
        <v>-369518.5</v>
      </c>
      <c r="I183" s="17">
        <f>SUM(G183-H183)</f>
        <v>634273.0399999977</v>
      </c>
      <c r="J183" s="17">
        <f>J176-J181</f>
        <v>1854379.260000002</v>
      </c>
      <c r="K183" s="17">
        <f>K176-K181</f>
        <v>526350.25</v>
      </c>
      <c r="L183" s="17">
        <f>SUM(J183-K183)</f>
        <v>1328029.010000002</v>
      </c>
      <c r="M183" s="17">
        <f>M176-M181</f>
        <v>-228333.0700000031</v>
      </c>
      <c r="N183" s="17">
        <f>N176-N181</f>
        <v>35093</v>
      </c>
      <c r="O183" s="17">
        <f>SUM(M183-N183)</f>
        <v>-263426.0700000031</v>
      </c>
      <c r="P183" s="17">
        <f>P176-P181</f>
        <v>35093</v>
      </c>
      <c r="Q183" s="40">
        <f>SUM(M183-P183)</f>
        <v>-263426.0700000031</v>
      </c>
      <c r="R183" s="58">
        <f>R176-R181</f>
        <v>241239.46000000503</v>
      </c>
      <c r="U183" s="24"/>
    </row>
    <row r="184" spans="5:21" ht="15.75" customHeight="1"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U184" s="24"/>
    </row>
    <row r="185" ht="12">
      <c r="U185" s="24"/>
    </row>
    <row r="186" ht="12">
      <c r="U186" s="24"/>
    </row>
    <row r="187" ht="12">
      <c r="U187" s="24"/>
    </row>
    <row r="188" ht="12">
      <c r="U188" s="24"/>
    </row>
    <row r="189" ht="12">
      <c r="U189" s="24"/>
    </row>
    <row r="190" ht="12">
      <c r="U190" s="24"/>
    </row>
    <row r="191" ht="12">
      <c r="U191" s="24"/>
    </row>
    <row r="192" ht="12">
      <c r="U192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74"/>
  <sheetViews>
    <sheetView zoomScalePageLayoutView="0" workbookViewId="0" topLeftCell="A1">
      <selection activeCell="T20" sqref="T2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1.8515625" style="2" customWidth="1"/>
    <col min="10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119</v>
      </c>
      <c r="C1" s="1" t="s">
        <v>148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+D31-D173</f>
        <v>0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-6.984919309616089E-10</v>
      </c>
      <c r="K3" s="51">
        <f t="shared" si="0"/>
        <v>0</v>
      </c>
      <c r="L3" s="51">
        <f t="shared" si="0"/>
        <v>0</v>
      </c>
      <c r="M3" s="51">
        <f t="shared" si="0"/>
        <v>-2.0954757928848267E-09</v>
      </c>
      <c r="N3" s="51">
        <f t="shared" si="0"/>
        <v>0</v>
      </c>
      <c r="O3" s="51">
        <f t="shared" si="0"/>
        <v>-1.6625563148409128E-09</v>
      </c>
      <c r="P3" s="51">
        <f t="shared" si="0"/>
        <v>0</v>
      </c>
      <c r="R3" s="51">
        <f>+R31-R173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+Totalt!D6</f>
        <v>202303</v>
      </c>
      <c r="E6" s="43">
        <f>Totalt!E6</f>
        <v>202303</v>
      </c>
      <c r="F6" s="43">
        <f>Totalt!F6</f>
        <v>0</v>
      </c>
      <c r="G6" s="43">
        <f>+Totalt!G6</f>
        <v>202306</v>
      </c>
      <c r="H6" s="43">
        <f>Totalt!H6</f>
        <v>202306</v>
      </c>
      <c r="I6" s="43">
        <f>Totalt!I6</f>
        <v>0</v>
      </c>
      <c r="J6" s="43">
        <f>+Totalt!J6</f>
        <v>202309</v>
      </c>
      <c r="K6" s="43">
        <f>Totalt!K6</f>
        <v>202309</v>
      </c>
      <c r="L6" s="43">
        <f>Totalt!L6</f>
        <v>0</v>
      </c>
      <c r="M6" s="43">
        <f>Totalt!M6</f>
        <v>202312</v>
      </c>
      <c r="N6" s="43">
        <f>Totalt!N6</f>
        <v>202312</v>
      </c>
      <c r="O6" s="43">
        <f>Totalt!O6</f>
        <v>0</v>
      </c>
      <c r="P6" s="43">
        <f>Totalt!P6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1112954.98</v>
      </c>
      <c r="E9" s="21">
        <v>1140000</v>
      </c>
      <c r="F9" s="21">
        <f aca="true" t="shared" si="1" ref="F9:F15">D9-E9</f>
        <v>-27045.02000000002</v>
      </c>
      <c r="G9" s="21">
        <v>898621.84</v>
      </c>
      <c r="H9" s="21">
        <v>1300000</v>
      </c>
      <c r="I9" s="21">
        <f aca="true" t="shared" si="2" ref="I9:I15">G9-H9</f>
        <v>-401378.16000000003</v>
      </c>
      <c r="J9" s="21">
        <v>1441304.69</v>
      </c>
      <c r="K9" s="21">
        <v>1400000</v>
      </c>
      <c r="L9" s="21">
        <f aca="true" t="shared" si="3" ref="L9:L15">J9-K9</f>
        <v>41304.689999999944</v>
      </c>
      <c r="M9" s="21">
        <v>1495588.64</v>
      </c>
      <c r="N9" s="21">
        <v>1650000</v>
      </c>
      <c r="O9" s="21">
        <f aca="true" t="shared" si="4" ref="O9:O15">M9-N9</f>
        <v>-154411.3600000001</v>
      </c>
      <c r="P9" s="21">
        <v>1650000</v>
      </c>
      <c r="Q9" s="37" t="e">
        <f>M9-#REF!</f>
        <v>#REF!</v>
      </c>
      <c r="R9" s="54">
        <v>1411020</v>
      </c>
    </row>
    <row r="10" spans="1:18" ht="12">
      <c r="A10" s="2">
        <v>322</v>
      </c>
      <c r="B10" s="2">
        <v>322</v>
      </c>
      <c r="C10" s="3" t="s">
        <v>38</v>
      </c>
      <c r="D10" s="22">
        <v>35000</v>
      </c>
      <c r="E10" s="22">
        <v>20000</v>
      </c>
      <c r="F10" s="22">
        <f t="shared" si="1"/>
        <v>15000</v>
      </c>
      <c r="G10" s="22">
        <v>183625</v>
      </c>
      <c r="H10" s="22">
        <v>200000</v>
      </c>
      <c r="I10" s="22">
        <f t="shared" si="2"/>
        <v>-16375</v>
      </c>
      <c r="J10" s="22">
        <v>183625</v>
      </c>
      <c r="K10" s="22">
        <v>220000</v>
      </c>
      <c r="L10" s="22">
        <f t="shared" si="3"/>
        <v>-36375</v>
      </c>
      <c r="M10" s="22">
        <v>128280</v>
      </c>
      <c r="N10" s="22">
        <v>240000</v>
      </c>
      <c r="O10" s="22">
        <f t="shared" si="4"/>
        <v>-111720</v>
      </c>
      <c r="P10" s="22">
        <v>240000</v>
      </c>
      <c r="Q10" s="38" t="e">
        <f>M10-#REF!</f>
        <v>#REF!</v>
      </c>
      <c r="R10" s="55">
        <v>237699.5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0</v>
      </c>
      <c r="F11" s="22">
        <f t="shared" si="1"/>
        <v>0</v>
      </c>
      <c r="G11" s="22">
        <v>3635.39</v>
      </c>
      <c r="H11" s="22">
        <v>0</v>
      </c>
      <c r="I11" s="22">
        <f t="shared" si="2"/>
        <v>3635.39</v>
      </c>
      <c r="J11" s="22">
        <v>3635.39</v>
      </c>
      <c r="K11" s="22">
        <v>0</v>
      </c>
      <c r="L11" s="22">
        <f t="shared" si="3"/>
        <v>3635.39</v>
      </c>
      <c r="M11" s="22">
        <v>3635.39</v>
      </c>
      <c r="N11" s="22">
        <v>50000</v>
      </c>
      <c r="O11" s="22">
        <f t="shared" si="4"/>
        <v>-46364.61</v>
      </c>
      <c r="P11" s="22">
        <v>50000</v>
      </c>
      <c r="Q11" s="38" t="e">
        <f>M11-#REF!</f>
        <v>#REF!</v>
      </c>
      <c r="R11" s="55">
        <v>0</v>
      </c>
    </row>
    <row r="12" spans="1:18" ht="12">
      <c r="A12" s="2">
        <v>324</v>
      </c>
      <c r="B12" s="2">
        <v>324</v>
      </c>
      <c r="C12" s="3" t="s">
        <v>40</v>
      </c>
      <c r="D12" s="22">
        <v>291897.06</v>
      </c>
      <c r="E12" s="22">
        <v>125000</v>
      </c>
      <c r="F12" s="22">
        <f t="shared" si="1"/>
        <v>166897.06</v>
      </c>
      <c r="G12" s="22">
        <v>704939.14</v>
      </c>
      <c r="H12" s="22">
        <v>550000</v>
      </c>
      <c r="I12" s="22">
        <f t="shared" si="2"/>
        <v>154939.14</v>
      </c>
      <c r="J12" s="22">
        <v>972416.98</v>
      </c>
      <c r="K12" s="22">
        <v>800000</v>
      </c>
      <c r="L12" s="22">
        <f t="shared" si="3"/>
        <v>172416.97999999998</v>
      </c>
      <c r="M12" s="22">
        <v>1625488.71</v>
      </c>
      <c r="N12" s="22">
        <v>1100000</v>
      </c>
      <c r="O12" s="22">
        <f t="shared" si="4"/>
        <v>525488.71</v>
      </c>
      <c r="P12" s="22">
        <v>1100000</v>
      </c>
      <c r="Q12" s="38" t="e">
        <f>M12-#REF!</f>
        <v>#REF!</v>
      </c>
      <c r="R12" s="55">
        <v>981839.22</v>
      </c>
    </row>
    <row r="13" spans="1:18" ht="12">
      <c r="A13" s="2">
        <v>325</v>
      </c>
      <c r="B13" s="2">
        <v>325</v>
      </c>
      <c r="C13" s="3" t="s">
        <v>41</v>
      </c>
      <c r="D13" s="22">
        <v>64928.47</v>
      </c>
      <c r="E13" s="22">
        <v>250000</v>
      </c>
      <c r="F13" s="22">
        <f t="shared" si="1"/>
        <v>-185071.53</v>
      </c>
      <c r="G13" s="22">
        <v>464811.51</v>
      </c>
      <c r="H13" s="22">
        <v>700000</v>
      </c>
      <c r="I13" s="22">
        <f t="shared" si="2"/>
        <v>-235188.49</v>
      </c>
      <c r="J13" s="22">
        <v>2018176.43</v>
      </c>
      <c r="K13" s="22">
        <v>1450000</v>
      </c>
      <c r="L13" s="22">
        <f t="shared" si="3"/>
        <v>568176.4299999999</v>
      </c>
      <c r="M13" s="22">
        <v>2589301.13</v>
      </c>
      <c r="N13" s="22">
        <v>2400000</v>
      </c>
      <c r="O13" s="22">
        <f t="shared" si="4"/>
        <v>189301.1299999999</v>
      </c>
      <c r="P13" s="22">
        <v>2400000</v>
      </c>
      <c r="Q13" s="38" t="e">
        <f>M13-#REF!</f>
        <v>#REF!</v>
      </c>
      <c r="R13" s="55">
        <v>1970740.62</v>
      </c>
    </row>
    <row r="14" spans="1:18" ht="12">
      <c r="A14" s="2">
        <v>326</v>
      </c>
      <c r="B14" s="2">
        <v>326</v>
      </c>
      <c r="C14" s="3" t="s">
        <v>1</v>
      </c>
      <c r="D14" s="22">
        <v>48200</v>
      </c>
      <c r="E14" s="22">
        <v>48000</v>
      </c>
      <c r="F14" s="22">
        <f t="shared" si="1"/>
        <v>200</v>
      </c>
      <c r="G14" s="22">
        <v>116450</v>
      </c>
      <c r="H14" s="22">
        <v>96000</v>
      </c>
      <c r="I14" s="22">
        <f t="shared" si="2"/>
        <v>20450</v>
      </c>
      <c r="J14" s="22">
        <v>157700</v>
      </c>
      <c r="K14" s="22">
        <v>144000</v>
      </c>
      <c r="L14" s="22">
        <f t="shared" si="3"/>
        <v>13700</v>
      </c>
      <c r="M14" s="22">
        <v>212000</v>
      </c>
      <c r="N14" s="22">
        <v>197000</v>
      </c>
      <c r="O14" s="22">
        <f t="shared" si="4"/>
        <v>15000</v>
      </c>
      <c r="P14" s="22">
        <v>197000</v>
      </c>
      <c r="Q14" s="38" t="e">
        <f>M14-#REF!</f>
        <v>#REF!</v>
      </c>
      <c r="R14" s="55">
        <v>174885</v>
      </c>
    </row>
    <row r="15" spans="1:18" ht="12.75">
      <c r="A15" s="12"/>
      <c r="B15" s="13"/>
      <c r="C15" s="14" t="s">
        <v>156</v>
      </c>
      <c r="D15" s="15">
        <f>SUM(D9:D14)</f>
        <v>1552980.51</v>
      </c>
      <c r="E15" s="15">
        <f>SUM(E9:E14)</f>
        <v>1583000</v>
      </c>
      <c r="F15" s="15">
        <f t="shared" si="1"/>
        <v>-30019.48999999999</v>
      </c>
      <c r="G15" s="15">
        <f>SUM(G9:G14)</f>
        <v>2372082.88</v>
      </c>
      <c r="H15" s="15">
        <f>SUM(H9:H14)</f>
        <v>2846000</v>
      </c>
      <c r="I15" s="15">
        <f t="shared" si="2"/>
        <v>-473917.1200000001</v>
      </c>
      <c r="J15" s="15">
        <f>SUM(J9:J14)</f>
        <v>4776858.489999999</v>
      </c>
      <c r="K15" s="15">
        <f>SUM(K9:K14)</f>
        <v>4014000</v>
      </c>
      <c r="L15" s="15">
        <f t="shared" si="3"/>
        <v>762858.4899999993</v>
      </c>
      <c r="M15" s="15">
        <f>SUM(M9:M14)</f>
        <v>6054293.869999999</v>
      </c>
      <c r="N15" s="15">
        <f>SUM(N9:N14)</f>
        <v>5637000</v>
      </c>
      <c r="O15" s="15">
        <f t="shared" si="4"/>
        <v>417293.8699999992</v>
      </c>
      <c r="P15" s="15">
        <f>SUM(P9:P14)</f>
        <v>5637000</v>
      </c>
      <c r="Q15" s="39" t="e">
        <f>M15-#REF!</f>
        <v>#REF!</v>
      </c>
      <c r="R15" s="56">
        <f>SUM(R9:R14)</f>
        <v>4776184.34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27370.5</v>
      </c>
      <c r="E17" s="22">
        <v>5000</v>
      </c>
      <c r="F17" s="22">
        <f>+E17-D17</f>
        <v>-22370.5</v>
      </c>
      <c r="G17" s="22">
        <v>29560</v>
      </c>
      <c r="H17" s="22">
        <v>10000</v>
      </c>
      <c r="I17" s="22">
        <f aca="true" t="shared" si="5" ref="I17:I24">G17-H17</f>
        <v>19560</v>
      </c>
      <c r="J17" s="22">
        <v>57238.5</v>
      </c>
      <c r="K17" s="22">
        <v>20000</v>
      </c>
      <c r="L17" s="22">
        <f aca="true" t="shared" si="6" ref="L17:L24">J17-K17</f>
        <v>37238.5</v>
      </c>
      <c r="M17" s="22">
        <v>117521.5</v>
      </c>
      <c r="N17" s="22">
        <v>30000</v>
      </c>
      <c r="O17" s="22">
        <f aca="true" t="shared" si="7" ref="O17:O24">M17-N17</f>
        <v>87521.5</v>
      </c>
      <c r="P17" s="22">
        <v>30000</v>
      </c>
      <c r="Q17" s="38" t="e">
        <f>M17-#REF!</f>
        <v>#REF!</v>
      </c>
      <c r="R17" s="55">
        <v>52985.79</v>
      </c>
    </row>
    <row r="18" spans="1:18" ht="12">
      <c r="A18" s="2">
        <v>410</v>
      </c>
      <c r="B18" s="2">
        <v>410</v>
      </c>
      <c r="C18" s="3" t="s">
        <v>43</v>
      </c>
      <c r="D18" s="22">
        <v>0</v>
      </c>
      <c r="E18" s="22">
        <v>800</v>
      </c>
      <c r="F18" s="22">
        <f>+E18-D18</f>
        <v>800</v>
      </c>
      <c r="G18" s="22">
        <v>1022.9</v>
      </c>
      <c r="H18" s="22">
        <v>800</v>
      </c>
      <c r="I18" s="22">
        <f t="shared" si="5"/>
        <v>222.89999999999998</v>
      </c>
      <c r="J18" s="22">
        <v>1022.9</v>
      </c>
      <c r="K18" s="22">
        <v>800</v>
      </c>
      <c r="L18" s="22">
        <f t="shared" si="6"/>
        <v>222.89999999999998</v>
      </c>
      <c r="M18" s="22">
        <v>9696.6</v>
      </c>
      <c r="N18" s="22">
        <v>800</v>
      </c>
      <c r="O18" s="22">
        <f t="shared" si="7"/>
        <v>8896.6</v>
      </c>
      <c r="P18" s="22">
        <v>800</v>
      </c>
      <c r="Q18" s="38" t="e">
        <f>M18-#REF!</f>
        <v>#REF!</v>
      </c>
      <c r="R18" s="55">
        <v>1151.4</v>
      </c>
    </row>
    <row r="19" spans="1:18" ht="12">
      <c r="A19" s="2">
        <v>420</v>
      </c>
      <c r="B19" s="2">
        <v>420</v>
      </c>
      <c r="C19" s="3" t="s">
        <v>44</v>
      </c>
      <c r="D19" s="22">
        <v>303665.05</v>
      </c>
      <c r="E19" s="22">
        <v>155000</v>
      </c>
      <c r="F19" s="22">
        <f>+E19-D19</f>
        <v>-148665.05</v>
      </c>
      <c r="G19" s="22">
        <v>746874.06</v>
      </c>
      <c r="H19" s="22">
        <v>560000</v>
      </c>
      <c r="I19" s="22">
        <f t="shared" si="5"/>
        <v>186874.06000000006</v>
      </c>
      <c r="J19" s="22">
        <v>1027312.95</v>
      </c>
      <c r="K19" s="22">
        <v>660000</v>
      </c>
      <c r="L19" s="22">
        <f t="shared" si="6"/>
        <v>367312.94999999995</v>
      </c>
      <c r="M19" s="22">
        <v>1335050.9</v>
      </c>
      <c r="N19" s="22">
        <v>915000</v>
      </c>
      <c r="O19" s="22">
        <f t="shared" si="7"/>
        <v>420050.8999999999</v>
      </c>
      <c r="P19" s="22">
        <v>915000</v>
      </c>
      <c r="Q19" s="38" t="e">
        <f>M19-#REF!</f>
        <v>#REF!</v>
      </c>
      <c r="R19" s="55">
        <v>946750.63</v>
      </c>
    </row>
    <row r="20" spans="1:18" ht="12">
      <c r="A20" s="2">
        <v>500</v>
      </c>
      <c r="B20" s="2">
        <v>500</v>
      </c>
      <c r="C20" s="3" t="s">
        <v>45</v>
      </c>
      <c r="D20" s="22">
        <v>764736.84</v>
      </c>
      <c r="E20" s="22">
        <v>718500</v>
      </c>
      <c r="F20" s="22">
        <f>+E20-D20</f>
        <v>-46236.83999999997</v>
      </c>
      <c r="G20" s="22">
        <v>1255694.21</v>
      </c>
      <c r="H20" s="22">
        <v>1437000</v>
      </c>
      <c r="I20" s="22">
        <f t="shared" si="5"/>
        <v>-181305.79000000004</v>
      </c>
      <c r="J20" s="22">
        <v>1935164.87</v>
      </c>
      <c r="K20" s="22">
        <v>2155500</v>
      </c>
      <c r="L20" s="22">
        <f t="shared" si="6"/>
        <v>-220335.1299999999</v>
      </c>
      <c r="M20" s="22">
        <v>2663092.93</v>
      </c>
      <c r="N20" s="22">
        <v>2874000</v>
      </c>
      <c r="O20" s="22">
        <f t="shared" si="7"/>
        <v>-210907.06999999983</v>
      </c>
      <c r="P20" s="22">
        <v>2874000</v>
      </c>
      <c r="Q20" s="38" t="e">
        <f>M20-#REF!</f>
        <v>#REF!</v>
      </c>
      <c r="R20" s="55">
        <v>1951417.27</v>
      </c>
    </row>
    <row r="21" spans="1:18" ht="12">
      <c r="A21" s="2">
        <v>610</v>
      </c>
      <c r="B21" s="2">
        <v>610</v>
      </c>
      <c r="C21" s="3" t="s">
        <v>4</v>
      </c>
      <c r="D21" s="22">
        <v>564987.54</v>
      </c>
      <c r="E21" s="22">
        <v>447200</v>
      </c>
      <c r="F21" s="22">
        <f>+E21-D21</f>
        <v>-117787.54000000004</v>
      </c>
      <c r="G21" s="22">
        <v>825778.81</v>
      </c>
      <c r="H21" s="22">
        <v>828900</v>
      </c>
      <c r="I21" s="22">
        <f t="shared" si="5"/>
        <v>-3121.189999999944</v>
      </c>
      <c r="J21" s="22">
        <v>1232081.52</v>
      </c>
      <c r="K21" s="22">
        <v>1181100</v>
      </c>
      <c r="L21" s="22">
        <f t="shared" si="6"/>
        <v>50981.52000000002</v>
      </c>
      <c r="M21" s="22">
        <v>1593065.88</v>
      </c>
      <c r="N21" s="22">
        <v>1482800</v>
      </c>
      <c r="O21" s="22">
        <f t="shared" si="7"/>
        <v>110265.87999999989</v>
      </c>
      <c r="P21" s="22">
        <v>1482800</v>
      </c>
      <c r="Q21" s="38" t="e">
        <f>M21-#REF!</f>
        <v>#REF!</v>
      </c>
      <c r="R21" s="55">
        <v>1704730.69</v>
      </c>
    </row>
    <row r="22" spans="1:18" ht="12.75">
      <c r="A22" s="12"/>
      <c r="B22" s="13"/>
      <c r="C22" s="14" t="s">
        <v>155</v>
      </c>
      <c r="D22" s="15">
        <f>SUM(D17:D21)</f>
        <v>1660759.93</v>
      </c>
      <c r="E22" s="15">
        <f aca="true" t="shared" si="8" ref="E22:P22">SUM(E17:E21)</f>
        <v>1326500</v>
      </c>
      <c r="F22" s="15">
        <f t="shared" si="8"/>
        <v>-334259.93</v>
      </c>
      <c r="G22" s="15">
        <f t="shared" si="8"/>
        <v>2858929.98</v>
      </c>
      <c r="H22" s="15">
        <f t="shared" si="8"/>
        <v>2836700</v>
      </c>
      <c r="I22" s="15">
        <f t="shared" si="8"/>
        <v>22229.98000000007</v>
      </c>
      <c r="J22" s="15">
        <f t="shared" si="8"/>
        <v>4252820.74</v>
      </c>
      <c r="K22" s="15">
        <f t="shared" si="8"/>
        <v>4017400</v>
      </c>
      <c r="L22" s="15">
        <f t="shared" si="8"/>
        <v>235420.7400000001</v>
      </c>
      <c r="M22" s="15">
        <f t="shared" si="8"/>
        <v>5718427.8100000005</v>
      </c>
      <c r="N22" s="15">
        <f t="shared" si="8"/>
        <v>5302600</v>
      </c>
      <c r="O22" s="15">
        <f t="shared" si="8"/>
        <v>415827.80999999994</v>
      </c>
      <c r="P22" s="15">
        <f t="shared" si="8"/>
        <v>5302600</v>
      </c>
      <c r="Q22" s="39" t="e">
        <f>M22-#REF!</f>
        <v>#REF!</v>
      </c>
      <c r="R22" s="56">
        <f>SUM(R17:R21)</f>
        <v>4657035.779999999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79536.01</v>
      </c>
      <c r="E24" s="48">
        <v>79536</v>
      </c>
      <c r="F24" s="48">
        <f>+E24-D24</f>
        <v>-0.00999999999476131</v>
      </c>
      <c r="G24" s="48">
        <v>147387.01</v>
      </c>
      <c r="H24" s="48">
        <v>147387</v>
      </c>
      <c r="I24" s="48">
        <f t="shared" si="5"/>
        <v>0.010000000009313226</v>
      </c>
      <c r="J24" s="48">
        <v>215238.01</v>
      </c>
      <c r="K24" s="48">
        <v>215239</v>
      </c>
      <c r="L24" s="48">
        <f t="shared" si="6"/>
        <v>-0.9899999999906868</v>
      </c>
      <c r="M24" s="48">
        <v>296351.49</v>
      </c>
      <c r="N24" s="48">
        <v>283090</v>
      </c>
      <c r="O24" s="48">
        <f t="shared" si="7"/>
        <v>13261.48999999999</v>
      </c>
      <c r="P24" s="48">
        <v>283090</v>
      </c>
      <c r="Q24" s="50" t="e">
        <f>M24-#REF!</f>
        <v>#REF!</v>
      </c>
      <c r="R24" s="57">
        <v>120614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-187315.42999999993</v>
      </c>
      <c r="E26" s="15">
        <f aca="true" t="shared" si="9" ref="E26:P26">E15-E22-E24</f>
        <v>176964</v>
      </c>
      <c r="F26" s="15">
        <f>F15+F22+F24</f>
        <v>-364279.43</v>
      </c>
      <c r="G26" s="15">
        <f t="shared" si="9"/>
        <v>-634234.1100000001</v>
      </c>
      <c r="H26" s="15">
        <f t="shared" si="9"/>
        <v>-138087</v>
      </c>
      <c r="I26" s="15">
        <f t="shared" si="9"/>
        <v>-496147.1100000002</v>
      </c>
      <c r="J26" s="15">
        <f t="shared" si="9"/>
        <v>308799.73999999906</v>
      </c>
      <c r="K26" s="15">
        <f t="shared" si="9"/>
        <v>-218639</v>
      </c>
      <c r="L26" s="15">
        <f t="shared" si="9"/>
        <v>527438.7399999992</v>
      </c>
      <c r="M26" s="15">
        <f t="shared" si="9"/>
        <v>39514.56999999867</v>
      </c>
      <c r="N26" s="15">
        <f t="shared" si="9"/>
        <v>51310</v>
      </c>
      <c r="O26" s="15">
        <f t="shared" si="9"/>
        <v>-11795.43000000075</v>
      </c>
      <c r="P26" s="15">
        <f t="shared" si="9"/>
        <v>51310</v>
      </c>
      <c r="Q26" s="39" t="e">
        <f>M26-#REF!</f>
        <v>#REF!</v>
      </c>
      <c r="R26" s="56">
        <f>R15-R22-R24</f>
        <v>-1465.4399999994785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-12139.43</v>
      </c>
      <c r="N28" s="22">
        <v>0</v>
      </c>
      <c r="O28" s="22">
        <f>M28-N28</f>
        <v>-12139.43</v>
      </c>
      <c r="P28" s="22">
        <v>0</v>
      </c>
      <c r="Q28" s="38" t="e">
        <f>M28-#REF!</f>
        <v>#REF!</v>
      </c>
      <c r="R28" s="55">
        <v>-4281.76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-187315.42999999993</v>
      </c>
      <c r="E31" s="17">
        <f>E26+E28*-1-E29</f>
        <v>176964</v>
      </c>
      <c r="F31" s="17">
        <f>D31-E31</f>
        <v>-364279.42999999993</v>
      </c>
      <c r="G31" s="17">
        <f>G26+G28*-1-G29</f>
        <v>-634234.1100000001</v>
      </c>
      <c r="H31" s="17">
        <f>H26+H28*-1-H29</f>
        <v>-138087</v>
      </c>
      <c r="I31" s="17">
        <f>G31-H31</f>
        <v>-496147.1100000001</v>
      </c>
      <c r="J31" s="17">
        <f>J26+J28*-1-J29</f>
        <v>308799.73999999906</v>
      </c>
      <c r="K31" s="17">
        <f>K26+K28*-1-K29</f>
        <v>-218639</v>
      </c>
      <c r="L31" s="17">
        <f>J31-K31</f>
        <v>527438.7399999991</v>
      </c>
      <c r="M31" s="17">
        <f>M26+M28*-1-M29</f>
        <v>51653.99999999867</v>
      </c>
      <c r="N31" s="17">
        <f>N26+N28*-1-N29</f>
        <v>51310</v>
      </c>
      <c r="O31" s="17">
        <f>M31-N31</f>
        <v>343.9999999986685</v>
      </c>
      <c r="P31" s="17">
        <f>P26+P28*-1-P29</f>
        <v>51310</v>
      </c>
      <c r="Q31" s="40" t="e">
        <f>M31-#REF!</f>
        <v>#REF!</v>
      </c>
      <c r="R31" s="58">
        <f>R26+R28*-1-R29</f>
        <v>2816.3200000005218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20" t="s">
        <v>61</v>
      </c>
      <c r="R35" s="59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>D37-E37</f>
        <v>0</v>
      </c>
      <c r="G37" s="22">
        <v>0</v>
      </c>
      <c r="H37" s="22">
        <v>0</v>
      </c>
      <c r="I37" s="22">
        <f>G37-H37</f>
        <v>0</v>
      </c>
      <c r="J37" s="22">
        <v>0</v>
      </c>
      <c r="K37" s="22">
        <v>0</v>
      </c>
      <c r="L37" s="22">
        <f>J37-K37</f>
        <v>0</v>
      </c>
      <c r="M37" s="22">
        <v>0</v>
      </c>
      <c r="N37" s="22">
        <v>0</v>
      </c>
      <c r="O37" s="22">
        <f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35000</v>
      </c>
      <c r="E38" s="22">
        <v>20000</v>
      </c>
      <c r="F38" s="22">
        <f aca="true" t="shared" si="10" ref="F38:F55">D38-E38</f>
        <v>15000</v>
      </c>
      <c r="G38" s="22">
        <v>183625</v>
      </c>
      <c r="H38" s="22">
        <v>200000</v>
      </c>
      <c r="I38" s="22">
        <f aca="true" t="shared" si="11" ref="I38:I55">G38-H38</f>
        <v>-16375</v>
      </c>
      <c r="J38" s="22">
        <v>183625</v>
      </c>
      <c r="K38" s="22">
        <v>220000</v>
      </c>
      <c r="L38" s="22">
        <f aca="true" t="shared" si="12" ref="L38:L55">J38-K38</f>
        <v>-36375</v>
      </c>
      <c r="M38" s="22">
        <v>128280</v>
      </c>
      <c r="N38" s="22">
        <v>240000</v>
      </c>
      <c r="O38" s="22">
        <f aca="true" t="shared" si="13" ref="O38:O55">M38-N38</f>
        <v>-111720</v>
      </c>
      <c r="P38" s="22">
        <v>240000</v>
      </c>
      <c r="Q38" s="38" t="e">
        <f>M38-#REF!</f>
        <v>#REF!</v>
      </c>
      <c r="R38" s="55">
        <v>237699.5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291897.06</v>
      </c>
      <c r="E40" s="22">
        <v>125000</v>
      </c>
      <c r="F40" s="22">
        <f t="shared" si="10"/>
        <v>166897.06</v>
      </c>
      <c r="G40" s="22">
        <v>704939.14</v>
      </c>
      <c r="H40" s="22">
        <v>550000</v>
      </c>
      <c r="I40" s="22">
        <f t="shared" si="11"/>
        <v>154939.14</v>
      </c>
      <c r="J40" s="22">
        <v>972416.98</v>
      </c>
      <c r="K40" s="22">
        <v>800000</v>
      </c>
      <c r="L40" s="22">
        <f t="shared" si="12"/>
        <v>172416.97999999998</v>
      </c>
      <c r="M40" s="22">
        <v>1625488.71</v>
      </c>
      <c r="N40" s="22">
        <v>1100000</v>
      </c>
      <c r="O40" s="22">
        <f t="shared" si="13"/>
        <v>525488.71</v>
      </c>
      <c r="P40" s="22">
        <v>1100000</v>
      </c>
      <c r="Q40" s="38" t="e">
        <f>M40-#REF!</f>
        <v>#REF!</v>
      </c>
      <c r="R40" s="55">
        <v>981839.22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2400</v>
      </c>
      <c r="E42" s="22">
        <v>40000</v>
      </c>
      <c r="F42" s="22">
        <f t="shared" si="10"/>
        <v>-37600</v>
      </c>
      <c r="G42" s="22">
        <v>29023</v>
      </c>
      <c r="H42" s="22">
        <v>150000</v>
      </c>
      <c r="I42" s="22">
        <f t="shared" si="11"/>
        <v>-120977</v>
      </c>
      <c r="J42" s="22">
        <v>172146.64</v>
      </c>
      <c r="K42" s="22">
        <v>200000</v>
      </c>
      <c r="L42" s="22">
        <f t="shared" si="12"/>
        <v>-27853.359999999986</v>
      </c>
      <c r="M42" s="22">
        <v>212039.64</v>
      </c>
      <c r="N42" s="22">
        <v>400000</v>
      </c>
      <c r="O42" s="22">
        <f t="shared" si="13"/>
        <v>-187960.36</v>
      </c>
      <c r="P42" s="22">
        <v>400000</v>
      </c>
      <c r="Q42" s="38" t="e">
        <f>M42-#REF!</f>
        <v>#REF!</v>
      </c>
      <c r="R42" s="55">
        <v>279751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190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1110554.98</v>
      </c>
      <c r="E46" s="22">
        <v>1100000</v>
      </c>
      <c r="F46" s="22">
        <f t="shared" si="10"/>
        <v>10554.979999999981</v>
      </c>
      <c r="G46" s="22">
        <v>869598.84</v>
      </c>
      <c r="H46" s="22">
        <v>1150000</v>
      </c>
      <c r="I46" s="22">
        <f t="shared" si="11"/>
        <v>-280401.16000000003</v>
      </c>
      <c r="J46" s="22">
        <v>1269158.05</v>
      </c>
      <c r="K46" s="22">
        <v>1200000</v>
      </c>
      <c r="L46" s="22">
        <f t="shared" si="12"/>
        <v>69158.05000000005</v>
      </c>
      <c r="M46" s="22">
        <v>1283549</v>
      </c>
      <c r="N46" s="22">
        <v>1250000</v>
      </c>
      <c r="O46" s="22">
        <f t="shared" si="13"/>
        <v>33549</v>
      </c>
      <c r="P46" s="22">
        <v>1250000</v>
      </c>
      <c r="Q46" s="38" t="e">
        <f>M46-#REF!</f>
        <v>#REF!</v>
      </c>
      <c r="R46" s="55">
        <v>1131269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3635.39</v>
      </c>
      <c r="H48" s="22">
        <v>0</v>
      </c>
      <c r="I48" s="22">
        <f t="shared" si="11"/>
        <v>3635.39</v>
      </c>
      <c r="J48" s="22">
        <v>3635.39</v>
      </c>
      <c r="K48" s="22">
        <v>0</v>
      </c>
      <c r="L48" s="22">
        <f t="shared" si="12"/>
        <v>3635.39</v>
      </c>
      <c r="M48" s="22">
        <v>3635.39</v>
      </c>
      <c r="N48" s="22">
        <v>0</v>
      </c>
      <c r="O48" s="22">
        <f t="shared" si="13"/>
        <v>3635.39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3325</v>
      </c>
      <c r="B49" s="23">
        <v>3325</v>
      </c>
      <c r="C49" s="3" t="s">
        <v>22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50000</v>
      </c>
      <c r="O49" s="22">
        <f t="shared" si="13"/>
        <v>-50000</v>
      </c>
      <c r="P49" s="22">
        <v>50000</v>
      </c>
      <c r="Q49" s="38" t="e">
        <f>M49-#REF!</f>
        <v>#REF!</v>
      </c>
      <c r="R49" s="55">
        <v>0</v>
      </c>
    </row>
    <row r="50" spans="1:18" ht="12">
      <c r="A50" s="23">
        <v>3350</v>
      </c>
      <c r="B50" s="23">
        <v>3350</v>
      </c>
      <c r="C50" s="3" t="s">
        <v>76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0</v>
      </c>
      <c r="N50" s="22">
        <v>0</v>
      </c>
      <c r="O50" s="22">
        <f t="shared" si="13"/>
        <v>0</v>
      </c>
      <c r="P50" s="22">
        <v>0</v>
      </c>
      <c r="Q50" s="38" t="e">
        <f>M50-#REF!</f>
        <v>#REF!</v>
      </c>
      <c r="R50" s="55">
        <v>0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33000</v>
      </c>
      <c r="E55" s="22">
        <v>33000</v>
      </c>
      <c r="F55" s="22">
        <f t="shared" si="10"/>
        <v>0</v>
      </c>
      <c r="G55" s="22">
        <v>66000</v>
      </c>
      <c r="H55" s="22">
        <v>66000</v>
      </c>
      <c r="I55" s="22">
        <f t="shared" si="11"/>
        <v>0</v>
      </c>
      <c r="J55" s="22">
        <v>99000</v>
      </c>
      <c r="K55" s="22">
        <v>99000</v>
      </c>
      <c r="L55" s="22">
        <f t="shared" si="12"/>
        <v>0</v>
      </c>
      <c r="M55" s="22">
        <v>132000</v>
      </c>
      <c r="N55" s="22">
        <v>132000</v>
      </c>
      <c r="O55" s="22">
        <f t="shared" si="13"/>
        <v>0</v>
      </c>
      <c r="P55" s="22">
        <v>132000</v>
      </c>
      <c r="Q55" s="38" t="e">
        <f>M55-#REF!</f>
        <v>#REF!</v>
      </c>
      <c r="R55" s="55">
        <v>132000</v>
      </c>
    </row>
    <row r="56" spans="1:18" ht="12.75">
      <c r="A56" s="23"/>
      <c r="B56" s="23"/>
      <c r="C56" s="14" t="s">
        <v>6</v>
      </c>
      <c r="D56" s="15">
        <f>SUM(D37:D55)</f>
        <v>1472852.04</v>
      </c>
      <c r="E56" s="15">
        <f>SUM(E37:E55)</f>
        <v>1318000</v>
      </c>
      <c r="F56" s="15">
        <f>D56-E56</f>
        <v>154852.04000000004</v>
      </c>
      <c r="G56" s="15">
        <f>SUM(G37:G55)</f>
        <v>1856821.3699999999</v>
      </c>
      <c r="H56" s="15">
        <f>SUM(H37:H55)</f>
        <v>2116000</v>
      </c>
      <c r="I56" s="15">
        <f>G56-H56</f>
        <v>-259178.63000000012</v>
      </c>
      <c r="J56" s="15">
        <f>SUM(J37:J55)</f>
        <v>2699982.06</v>
      </c>
      <c r="K56" s="15">
        <f>SUM(K37:K55)</f>
        <v>2519000</v>
      </c>
      <c r="L56" s="15">
        <f>J56-K56</f>
        <v>180982.06000000006</v>
      </c>
      <c r="M56" s="15">
        <f>SUM(M37:M55)</f>
        <v>3384992.74</v>
      </c>
      <c r="N56" s="15">
        <f>SUM(N37:N55)</f>
        <v>3172000</v>
      </c>
      <c r="O56" s="15">
        <f>M56-N56</f>
        <v>212992.74000000022</v>
      </c>
      <c r="P56" s="15">
        <f>SUM(P37:P55)</f>
        <v>3172000</v>
      </c>
      <c r="Q56" s="39" t="e">
        <f>M56-#REF!</f>
        <v>#REF!</v>
      </c>
      <c r="R56" s="56">
        <f>SUM(R37:R55)</f>
        <v>2762558.7199999997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64928.47</v>
      </c>
      <c r="E58" s="22">
        <v>250000</v>
      </c>
      <c r="F58" s="22">
        <f aca="true" t="shared" si="14" ref="F58:F64">D58-E58</f>
        <v>-185071.53</v>
      </c>
      <c r="G58" s="22">
        <v>464811.51</v>
      </c>
      <c r="H58" s="22">
        <v>700000</v>
      </c>
      <c r="I58" s="22">
        <f aca="true" t="shared" si="15" ref="I58:I64">G58-H58</f>
        <v>-235188.49</v>
      </c>
      <c r="J58" s="22">
        <v>1481629.43</v>
      </c>
      <c r="K58" s="22">
        <v>1100000</v>
      </c>
      <c r="L58" s="22">
        <f aca="true" t="shared" si="16" ref="L58:L64">J58-K58</f>
        <v>381629.42999999993</v>
      </c>
      <c r="M58" s="22">
        <v>1684740.13</v>
      </c>
      <c r="N58" s="22">
        <v>1550000</v>
      </c>
      <c r="O58" s="22">
        <f aca="true" t="shared" si="17" ref="O58:O64">M58-N58</f>
        <v>134740.1299999999</v>
      </c>
      <c r="P58" s="22">
        <v>1550000</v>
      </c>
      <c r="Q58" s="38" t="e">
        <f>M58-#REF!</f>
        <v>#REF!</v>
      </c>
      <c r="R58" s="55">
        <v>1170833.62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297224</v>
      </c>
      <c r="N59" s="22">
        <v>350000</v>
      </c>
      <c r="O59" s="22">
        <f t="shared" si="17"/>
        <v>-52776</v>
      </c>
      <c r="P59" s="22">
        <v>350000</v>
      </c>
      <c r="Q59" s="38" t="e">
        <f>M59-#REF!</f>
        <v>#REF!</v>
      </c>
      <c r="R59" s="55">
        <v>324051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536547</v>
      </c>
      <c r="K60" s="22">
        <v>350000</v>
      </c>
      <c r="L60" s="22">
        <f t="shared" si="16"/>
        <v>186547</v>
      </c>
      <c r="M60" s="22">
        <v>607337</v>
      </c>
      <c r="N60" s="22">
        <v>500000</v>
      </c>
      <c r="O60" s="22">
        <f t="shared" si="17"/>
        <v>107337</v>
      </c>
      <c r="P60" s="22">
        <v>500000</v>
      </c>
      <c r="Q60" s="38" t="e">
        <f>M60-#REF!</f>
        <v>#REF!</v>
      </c>
      <c r="R60" s="55">
        <v>475856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0</v>
      </c>
      <c r="N62" s="22">
        <v>0</v>
      </c>
      <c r="O62" s="22">
        <f>M62-N62</f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3990</v>
      </c>
      <c r="B63" s="23">
        <v>3990</v>
      </c>
      <c r="C63" s="3" t="s">
        <v>83</v>
      </c>
      <c r="D63" s="22">
        <v>15200</v>
      </c>
      <c r="E63" s="22">
        <v>15000</v>
      </c>
      <c r="F63" s="22">
        <f t="shared" si="14"/>
        <v>200</v>
      </c>
      <c r="G63" s="22">
        <v>50450</v>
      </c>
      <c r="H63" s="22">
        <v>30000</v>
      </c>
      <c r="I63" s="22">
        <f t="shared" si="15"/>
        <v>20450</v>
      </c>
      <c r="J63" s="22">
        <v>58700</v>
      </c>
      <c r="K63" s="22">
        <v>45000</v>
      </c>
      <c r="L63" s="22">
        <f t="shared" si="16"/>
        <v>13700</v>
      </c>
      <c r="M63" s="22">
        <v>80000</v>
      </c>
      <c r="N63" s="22">
        <v>65000</v>
      </c>
      <c r="O63" s="22">
        <f t="shared" si="17"/>
        <v>15000</v>
      </c>
      <c r="P63" s="22">
        <v>65000</v>
      </c>
      <c r="Q63" s="38" t="e">
        <f>M63-#REF!</f>
        <v>#REF!</v>
      </c>
      <c r="R63" s="55">
        <v>42885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80128.47</v>
      </c>
      <c r="E65" s="15">
        <f aca="true" t="shared" si="18" ref="E65:P65">SUM(E58:E64)</f>
        <v>265000</v>
      </c>
      <c r="F65" s="15">
        <f t="shared" si="18"/>
        <v>-184871.53</v>
      </c>
      <c r="G65" s="15">
        <f t="shared" si="18"/>
        <v>515261.51</v>
      </c>
      <c r="H65" s="15">
        <f t="shared" si="18"/>
        <v>730000</v>
      </c>
      <c r="I65" s="15">
        <f t="shared" si="18"/>
        <v>-214738.49</v>
      </c>
      <c r="J65" s="15">
        <f t="shared" si="18"/>
        <v>2076876.43</v>
      </c>
      <c r="K65" s="15">
        <f t="shared" si="18"/>
        <v>1495000</v>
      </c>
      <c r="L65" s="15">
        <f t="shared" si="18"/>
        <v>581876.4299999999</v>
      </c>
      <c r="M65" s="15">
        <f t="shared" si="18"/>
        <v>2669301.13</v>
      </c>
      <c r="N65" s="15">
        <f t="shared" si="18"/>
        <v>2465000</v>
      </c>
      <c r="O65" s="15">
        <f t="shared" si="18"/>
        <v>204301.1299999999</v>
      </c>
      <c r="P65" s="15">
        <f t="shared" si="18"/>
        <v>2465000</v>
      </c>
      <c r="Q65" s="39" t="e">
        <f>M65-#REF!</f>
        <v>#REF!</v>
      </c>
      <c r="R65" s="56">
        <f>SUM(R58:R64)</f>
        <v>2013625.62</v>
      </c>
    </row>
    <row r="66" spans="1:18" ht="12.75">
      <c r="A66" s="19"/>
      <c r="B66" s="19"/>
      <c r="C66" s="14" t="s">
        <v>2</v>
      </c>
      <c r="D66" s="15">
        <f>D56+D65</f>
        <v>1552980.51</v>
      </c>
      <c r="E66" s="15">
        <f aca="true" t="shared" si="19" ref="E66:P66">E56+E65</f>
        <v>1583000</v>
      </c>
      <c r="F66" s="15">
        <f t="shared" si="19"/>
        <v>-30019.48999999996</v>
      </c>
      <c r="G66" s="15">
        <f t="shared" si="19"/>
        <v>2372082.88</v>
      </c>
      <c r="H66" s="15">
        <f t="shared" si="19"/>
        <v>2846000</v>
      </c>
      <c r="I66" s="15">
        <f t="shared" si="19"/>
        <v>-473917.1200000001</v>
      </c>
      <c r="J66" s="15">
        <f t="shared" si="19"/>
        <v>4776858.49</v>
      </c>
      <c r="K66" s="15">
        <f t="shared" si="19"/>
        <v>4014000</v>
      </c>
      <c r="L66" s="15">
        <f t="shared" si="19"/>
        <v>762858.49</v>
      </c>
      <c r="M66" s="15">
        <f t="shared" si="19"/>
        <v>6054293.87</v>
      </c>
      <c r="N66" s="15">
        <f t="shared" si="19"/>
        <v>5637000</v>
      </c>
      <c r="O66" s="15">
        <f t="shared" si="19"/>
        <v>417293.8700000001</v>
      </c>
      <c r="P66" s="15">
        <f t="shared" si="19"/>
        <v>5637000</v>
      </c>
      <c r="Q66" s="39" t="e">
        <f>M66-#REF!</f>
        <v>#REF!</v>
      </c>
      <c r="R66" s="56">
        <f>R56+R65</f>
        <v>4776184.34</v>
      </c>
    </row>
    <row r="67" spans="1:20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  <c r="T67" s="24"/>
    </row>
    <row r="68" spans="1:20" ht="12">
      <c r="A68" s="23">
        <v>4220</v>
      </c>
      <c r="B68" s="23">
        <v>4220</v>
      </c>
      <c r="C68" s="3" t="s">
        <v>85</v>
      </c>
      <c r="D68" s="22">
        <v>0</v>
      </c>
      <c r="E68" s="22">
        <v>0</v>
      </c>
      <c r="F68" s="22">
        <f aca="true" t="shared" si="20" ref="F68:F80">+E68-D68</f>
        <v>0</v>
      </c>
      <c r="G68" s="22">
        <v>0</v>
      </c>
      <c r="H68" s="22">
        <v>0</v>
      </c>
      <c r="I68" s="22">
        <f aca="true" t="shared" si="21" ref="I68:I79">G68-H68</f>
        <v>0</v>
      </c>
      <c r="J68" s="22">
        <v>0</v>
      </c>
      <c r="K68" s="22">
        <v>0</v>
      </c>
      <c r="L68" s="22">
        <f aca="true" t="shared" si="22" ref="L68:L79">J68-K68</f>
        <v>0</v>
      </c>
      <c r="M68" s="22">
        <v>0</v>
      </c>
      <c r="N68" s="22">
        <v>0</v>
      </c>
      <c r="O68" s="22">
        <f aca="true" t="shared" si="23" ref="O68:O79">M68-N68</f>
        <v>0</v>
      </c>
      <c r="P68" s="22">
        <v>0</v>
      </c>
      <c r="Q68" s="38" t="e">
        <f>M68-#REF!</f>
        <v>#REF!</v>
      </c>
      <c r="R68" s="55">
        <v>600</v>
      </c>
      <c r="T68" s="24"/>
    </row>
    <row r="69" spans="1:20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  <c r="T69" s="24"/>
    </row>
    <row r="70" spans="1:20" ht="12">
      <c r="A70" s="23">
        <v>4230</v>
      </c>
      <c r="B70" s="23">
        <v>4230</v>
      </c>
      <c r="C70" s="3" t="s">
        <v>169</v>
      </c>
      <c r="D70" s="22">
        <v>0</v>
      </c>
      <c r="E70" s="22">
        <v>0</v>
      </c>
      <c r="F70" s="22">
        <f t="shared" si="20"/>
        <v>0</v>
      </c>
      <c r="G70" s="22">
        <v>0</v>
      </c>
      <c r="H70" s="22">
        <v>0</v>
      </c>
      <c r="I70" s="22">
        <f>G70-H70</f>
        <v>0</v>
      </c>
      <c r="J70" s="22">
        <v>0</v>
      </c>
      <c r="K70" s="22">
        <v>0</v>
      </c>
      <c r="L70" s="22">
        <f>J70-K70</f>
        <v>0</v>
      </c>
      <c r="M70" s="22">
        <v>0</v>
      </c>
      <c r="N70" s="22">
        <v>0</v>
      </c>
      <c r="O70" s="22">
        <f>M70-N70</f>
        <v>0</v>
      </c>
      <c r="P70" s="22">
        <v>0</v>
      </c>
      <c r="Q70" s="38" t="e">
        <f>M70-#REF!</f>
        <v>#REF!</v>
      </c>
      <c r="R70" s="55">
        <v>4425</v>
      </c>
      <c r="T70" s="24"/>
    </row>
    <row r="71" spans="1:20" ht="12">
      <c r="A71" s="23">
        <v>4241</v>
      </c>
      <c r="B71" s="23">
        <v>4241</v>
      </c>
      <c r="C71" s="3" t="s">
        <v>87</v>
      </c>
      <c r="D71" s="22">
        <v>0</v>
      </c>
      <c r="E71" s="22">
        <v>0</v>
      </c>
      <c r="F71" s="22">
        <f t="shared" si="20"/>
        <v>0</v>
      </c>
      <c r="G71" s="22">
        <v>0</v>
      </c>
      <c r="H71" s="22">
        <v>0</v>
      </c>
      <c r="I71" s="22">
        <f t="shared" si="21"/>
        <v>0</v>
      </c>
      <c r="J71" s="22">
        <v>0</v>
      </c>
      <c r="K71" s="22">
        <v>0</v>
      </c>
      <c r="L71" s="22">
        <f t="shared" si="22"/>
        <v>0</v>
      </c>
      <c r="M71" s="22">
        <v>600</v>
      </c>
      <c r="N71" s="22">
        <v>0</v>
      </c>
      <c r="O71" s="22">
        <f t="shared" si="23"/>
        <v>600</v>
      </c>
      <c r="P71" s="22">
        <v>0</v>
      </c>
      <c r="Q71" s="38" t="e">
        <f>M71-#REF!</f>
        <v>#REF!</v>
      </c>
      <c r="R71" s="55">
        <v>5575</v>
      </c>
      <c r="T71" s="24"/>
    </row>
    <row r="72" spans="1:20" ht="12">
      <c r="A72" s="23">
        <v>4280</v>
      </c>
      <c r="B72" s="23">
        <v>4280</v>
      </c>
      <c r="C72" s="3" t="s">
        <v>89</v>
      </c>
      <c r="D72" s="22">
        <v>0</v>
      </c>
      <c r="E72" s="22">
        <v>0</v>
      </c>
      <c r="F72" s="22">
        <f t="shared" si="20"/>
        <v>0</v>
      </c>
      <c r="G72" s="22">
        <v>0</v>
      </c>
      <c r="H72" s="22">
        <v>0</v>
      </c>
      <c r="I72" s="22">
        <f t="shared" si="21"/>
        <v>0</v>
      </c>
      <c r="J72" s="22">
        <v>0</v>
      </c>
      <c r="K72" s="22">
        <v>0</v>
      </c>
      <c r="L72" s="22">
        <f t="shared" si="22"/>
        <v>0</v>
      </c>
      <c r="M72" s="22">
        <v>0</v>
      </c>
      <c r="N72" s="22">
        <v>0</v>
      </c>
      <c r="O72" s="22">
        <f t="shared" si="23"/>
        <v>0</v>
      </c>
      <c r="P72" s="22">
        <v>0</v>
      </c>
      <c r="Q72" s="38" t="e">
        <f>M72-#REF!</f>
        <v>#REF!</v>
      </c>
      <c r="R72" s="55">
        <v>0</v>
      </c>
      <c r="T72" s="24"/>
    </row>
    <row r="73" spans="1:20" ht="12">
      <c r="A73" s="23">
        <v>6550</v>
      </c>
      <c r="B73" s="23">
        <v>6550</v>
      </c>
      <c r="C73" s="3" t="s">
        <v>110</v>
      </c>
      <c r="D73" s="22">
        <v>27370.5</v>
      </c>
      <c r="E73" s="22">
        <v>5000</v>
      </c>
      <c r="F73" s="22">
        <f t="shared" si="20"/>
        <v>-22370.5</v>
      </c>
      <c r="G73" s="22">
        <v>29560</v>
      </c>
      <c r="H73" s="22">
        <v>10000</v>
      </c>
      <c r="I73" s="22">
        <f t="shared" si="21"/>
        <v>19560</v>
      </c>
      <c r="J73" s="22">
        <v>57238.5</v>
      </c>
      <c r="K73" s="22">
        <v>20000</v>
      </c>
      <c r="L73" s="22">
        <f t="shared" si="22"/>
        <v>37238.5</v>
      </c>
      <c r="M73" s="22">
        <v>116921.5</v>
      </c>
      <c r="N73" s="22">
        <v>30000</v>
      </c>
      <c r="O73" s="22">
        <f t="shared" si="23"/>
        <v>86921.5</v>
      </c>
      <c r="P73" s="22">
        <v>30000</v>
      </c>
      <c r="Q73" s="38" t="e">
        <f>M73-#REF!</f>
        <v>#REF!</v>
      </c>
      <c r="R73" s="55">
        <v>42385.79</v>
      </c>
      <c r="T73" s="24"/>
    </row>
    <row r="74" spans="1:20" ht="12">
      <c r="A74" s="23">
        <v>6555</v>
      </c>
      <c r="B74" s="23">
        <v>6555</v>
      </c>
      <c r="C74" s="3" t="s">
        <v>111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  <c r="T74" s="24"/>
    </row>
    <row r="75" spans="1:20" ht="12.75">
      <c r="A75" s="19"/>
      <c r="B75" s="19"/>
      <c r="C75" s="14" t="s">
        <v>46</v>
      </c>
      <c r="D75" s="15">
        <f>SUM(D68:D74)</f>
        <v>27370.5</v>
      </c>
      <c r="E75" s="15">
        <f aca="true" t="shared" si="24" ref="E75:P75">SUM(E68:E74)</f>
        <v>5000</v>
      </c>
      <c r="F75" s="15">
        <f t="shared" si="24"/>
        <v>-22370.5</v>
      </c>
      <c r="G75" s="15">
        <f t="shared" si="24"/>
        <v>29560</v>
      </c>
      <c r="H75" s="15">
        <f t="shared" si="24"/>
        <v>10000</v>
      </c>
      <c r="I75" s="15">
        <f t="shared" si="24"/>
        <v>19560</v>
      </c>
      <c r="J75" s="15">
        <f t="shared" si="24"/>
        <v>57238.5</v>
      </c>
      <c r="K75" s="15">
        <f t="shared" si="24"/>
        <v>20000</v>
      </c>
      <c r="L75" s="15">
        <f t="shared" si="24"/>
        <v>37238.5</v>
      </c>
      <c r="M75" s="15">
        <f t="shared" si="24"/>
        <v>117521.5</v>
      </c>
      <c r="N75" s="15">
        <f t="shared" si="24"/>
        <v>30000</v>
      </c>
      <c r="O75" s="15">
        <f t="shared" si="24"/>
        <v>87521.5</v>
      </c>
      <c r="P75" s="15">
        <f t="shared" si="24"/>
        <v>30000</v>
      </c>
      <c r="Q75" s="39" t="e">
        <f>M75-#REF!</f>
        <v>#REF!</v>
      </c>
      <c r="R75" s="56">
        <f>SUM(R68:R74)</f>
        <v>52985.79</v>
      </c>
      <c r="T75" s="24"/>
    </row>
    <row r="76" spans="1:20" ht="12">
      <c r="A76" s="23"/>
      <c r="B76" s="23"/>
      <c r="C76" s="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38" t="e">
        <f>M76-#REF!</f>
        <v>#REF!</v>
      </c>
      <c r="R76" s="55"/>
      <c r="T76" s="24"/>
    </row>
    <row r="77" spans="1:20" ht="12">
      <c r="A77" s="23">
        <v>4225</v>
      </c>
      <c r="B77" s="23">
        <v>4225</v>
      </c>
      <c r="C77" s="3" t="s">
        <v>170</v>
      </c>
      <c r="D77" s="22">
        <v>0</v>
      </c>
      <c r="E77" s="22">
        <v>0</v>
      </c>
      <c r="F77" s="22">
        <f t="shared" si="20"/>
        <v>0</v>
      </c>
      <c r="G77" s="22">
        <v>1022.9</v>
      </c>
      <c r="H77" s="22">
        <v>0</v>
      </c>
      <c r="I77" s="22">
        <f t="shared" si="21"/>
        <v>1022.9</v>
      </c>
      <c r="J77" s="22">
        <v>1022.9</v>
      </c>
      <c r="K77" s="22">
        <v>0</v>
      </c>
      <c r="L77" s="22">
        <f t="shared" si="22"/>
        <v>1022.9</v>
      </c>
      <c r="M77" s="22">
        <v>9696.6</v>
      </c>
      <c r="N77" s="22">
        <v>0</v>
      </c>
      <c r="O77" s="22">
        <f t="shared" si="23"/>
        <v>9696.6</v>
      </c>
      <c r="P77" s="22">
        <v>0</v>
      </c>
      <c r="Q77" s="38" t="e">
        <f>M77-#REF!</f>
        <v>#REF!</v>
      </c>
      <c r="R77" s="55">
        <v>1151.4</v>
      </c>
      <c r="T77" s="24"/>
    </row>
    <row r="78" spans="1:20" ht="12">
      <c r="A78" s="23">
        <v>4228</v>
      </c>
      <c r="B78" s="23">
        <v>4228</v>
      </c>
      <c r="C78" s="3" t="s">
        <v>171</v>
      </c>
      <c r="D78" s="22">
        <v>0</v>
      </c>
      <c r="E78" s="22">
        <v>0</v>
      </c>
      <c r="F78" s="22">
        <f t="shared" si="20"/>
        <v>0</v>
      </c>
      <c r="G78" s="22">
        <v>0</v>
      </c>
      <c r="H78" s="22">
        <v>0</v>
      </c>
      <c r="I78" s="22">
        <f t="shared" si="21"/>
        <v>0</v>
      </c>
      <c r="J78" s="22">
        <v>0</v>
      </c>
      <c r="K78" s="22">
        <v>0</v>
      </c>
      <c r="L78" s="22">
        <f t="shared" si="22"/>
        <v>0</v>
      </c>
      <c r="M78" s="22">
        <v>0</v>
      </c>
      <c r="N78" s="22">
        <v>0</v>
      </c>
      <c r="O78" s="22">
        <f t="shared" si="23"/>
        <v>0</v>
      </c>
      <c r="P78" s="22">
        <v>0</v>
      </c>
      <c r="Q78" s="38" t="e">
        <f>M78-#REF!</f>
        <v>#REF!</v>
      </c>
      <c r="R78" s="55">
        <v>0</v>
      </c>
      <c r="T78" s="24"/>
    </row>
    <row r="79" spans="1:20" ht="12">
      <c r="A79" s="23">
        <v>4331</v>
      </c>
      <c r="B79" s="23">
        <v>4331</v>
      </c>
      <c r="C79" s="3" t="s">
        <v>91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  <c r="T79" s="24"/>
    </row>
    <row r="80" spans="1:20" ht="12">
      <c r="A80" s="23">
        <v>7400</v>
      </c>
      <c r="B80" s="23">
        <v>7400</v>
      </c>
      <c r="C80" s="3" t="s">
        <v>130</v>
      </c>
      <c r="D80" s="22">
        <v>0</v>
      </c>
      <c r="E80" s="22">
        <v>800</v>
      </c>
      <c r="F80" s="22">
        <f t="shared" si="20"/>
        <v>800</v>
      </c>
      <c r="G80" s="22">
        <v>0</v>
      </c>
      <c r="H80" s="22">
        <v>800</v>
      </c>
      <c r="I80" s="22">
        <f>G80-H80</f>
        <v>-800</v>
      </c>
      <c r="J80" s="22">
        <v>0</v>
      </c>
      <c r="K80" s="22">
        <v>800</v>
      </c>
      <c r="L80" s="22">
        <f>J80-K80</f>
        <v>-800</v>
      </c>
      <c r="M80" s="22">
        <v>0</v>
      </c>
      <c r="N80" s="22">
        <v>800</v>
      </c>
      <c r="O80" s="22">
        <f>M80-N80</f>
        <v>-800</v>
      </c>
      <c r="P80" s="22">
        <v>800</v>
      </c>
      <c r="Q80" s="38" t="e">
        <f>M80-#REF!</f>
        <v>#REF!</v>
      </c>
      <c r="R80" s="55">
        <v>0</v>
      </c>
      <c r="T80" s="24"/>
    </row>
    <row r="81" spans="1:20" ht="12.75">
      <c r="A81" s="19"/>
      <c r="B81" s="19"/>
      <c r="C81" s="14" t="s">
        <v>47</v>
      </c>
      <c r="D81" s="15">
        <f>SUM(D77:D80)</f>
        <v>0</v>
      </c>
      <c r="E81" s="15">
        <f aca="true" t="shared" si="25" ref="E81:P81">SUM(E77:E80)</f>
        <v>800</v>
      </c>
      <c r="F81" s="15">
        <f t="shared" si="25"/>
        <v>800</v>
      </c>
      <c r="G81" s="15">
        <f t="shared" si="25"/>
        <v>1022.9</v>
      </c>
      <c r="H81" s="15">
        <f t="shared" si="25"/>
        <v>800</v>
      </c>
      <c r="I81" s="15">
        <f t="shared" si="25"/>
        <v>222.89999999999998</v>
      </c>
      <c r="J81" s="15">
        <f t="shared" si="25"/>
        <v>1022.9</v>
      </c>
      <c r="K81" s="15">
        <f t="shared" si="25"/>
        <v>800</v>
      </c>
      <c r="L81" s="15">
        <f t="shared" si="25"/>
        <v>222.89999999999998</v>
      </c>
      <c r="M81" s="15">
        <f t="shared" si="25"/>
        <v>9696.6</v>
      </c>
      <c r="N81" s="15">
        <f t="shared" si="25"/>
        <v>800</v>
      </c>
      <c r="O81" s="15">
        <f t="shared" si="25"/>
        <v>8896.6</v>
      </c>
      <c r="P81" s="15">
        <f t="shared" si="25"/>
        <v>800</v>
      </c>
      <c r="Q81" s="39" t="e">
        <f>M81-#REF!</f>
        <v>#REF!</v>
      </c>
      <c r="R81" s="56">
        <f>SUM(R77:R80)</f>
        <v>1151.4</v>
      </c>
      <c r="T81" s="24"/>
    </row>
    <row r="82" spans="1:20" ht="12">
      <c r="A82" s="23"/>
      <c r="B82" s="23"/>
      <c r="C82" s="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38" t="e">
        <f>M82-#REF!</f>
        <v>#REF!</v>
      </c>
      <c r="R82" s="55"/>
      <c r="T82" s="24"/>
    </row>
    <row r="83" spans="1:20" ht="12">
      <c r="A83" s="23">
        <v>4300</v>
      </c>
      <c r="B83" s="23">
        <v>4300</v>
      </c>
      <c r="C83" s="3" t="s">
        <v>90</v>
      </c>
      <c r="D83" s="22">
        <v>333433.05</v>
      </c>
      <c r="E83" s="22">
        <v>100000</v>
      </c>
      <c r="F83" s="22">
        <f>+E83-D83</f>
        <v>-233433.05</v>
      </c>
      <c r="G83" s="22">
        <v>883920.68</v>
      </c>
      <c r="H83" s="22">
        <v>500000</v>
      </c>
      <c r="I83" s="22">
        <f>G83-H83</f>
        <v>383920.68000000005</v>
      </c>
      <c r="J83" s="22">
        <v>1135807.32</v>
      </c>
      <c r="K83" s="22">
        <v>600000</v>
      </c>
      <c r="L83" s="22">
        <f>J83-K83</f>
        <v>535807.3200000001</v>
      </c>
      <c r="M83" s="22">
        <v>1581624.64</v>
      </c>
      <c r="N83" s="22">
        <v>850000</v>
      </c>
      <c r="O83" s="22">
        <f>M83-N83</f>
        <v>731624.6399999999</v>
      </c>
      <c r="P83" s="22">
        <v>850000</v>
      </c>
      <c r="Q83" s="38"/>
      <c r="R83" s="55">
        <v>797186.5</v>
      </c>
      <c r="T83" s="24"/>
    </row>
    <row r="84" spans="1:20" ht="12">
      <c r="A84" s="23">
        <v>4400</v>
      </c>
      <c r="B84" s="23">
        <v>4400</v>
      </c>
      <c r="C84" s="3" t="s">
        <v>172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  <c r="T84" s="24"/>
    </row>
    <row r="85" spans="1:20" ht="12">
      <c r="A85" s="23">
        <v>4990</v>
      </c>
      <c r="B85" s="23">
        <v>4990</v>
      </c>
      <c r="C85" s="3" t="s">
        <v>92</v>
      </c>
      <c r="D85" s="22">
        <v>-32688</v>
      </c>
      <c r="E85" s="22">
        <v>50000</v>
      </c>
      <c r="F85" s="22">
        <f>+E85-D85</f>
        <v>82688</v>
      </c>
      <c r="G85" s="22">
        <v>-154112</v>
      </c>
      <c r="H85" s="22">
        <v>50000</v>
      </c>
      <c r="I85" s="22">
        <f>G85-H85</f>
        <v>-204112</v>
      </c>
      <c r="J85" s="22">
        <v>-126746</v>
      </c>
      <c r="K85" s="22">
        <v>50000</v>
      </c>
      <c r="L85" s="22">
        <f>J85-K85</f>
        <v>-176746</v>
      </c>
      <c r="M85" s="22">
        <v>-266196</v>
      </c>
      <c r="N85" s="22">
        <v>50000</v>
      </c>
      <c r="O85" s="22">
        <f>M85-N85</f>
        <v>-316196</v>
      </c>
      <c r="P85" s="22">
        <v>50000</v>
      </c>
      <c r="Q85" s="38"/>
      <c r="R85" s="55">
        <v>94804</v>
      </c>
      <c r="T85" s="24"/>
    </row>
    <row r="86" spans="1:20" ht="12.75">
      <c r="A86" s="19"/>
      <c r="B86" s="19"/>
      <c r="C86" s="14" t="s">
        <v>48</v>
      </c>
      <c r="D86" s="15">
        <f aca="true" t="shared" si="26" ref="D86:P86">SUM(D83:D85)</f>
        <v>300745.05</v>
      </c>
      <c r="E86" s="15">
        <f t="shared" si="26"/>
        <v>150000</v>
      </c>
      <c r="F86" s="15">
        <f t="shared" si="26"/>
        <v>-150745.05</v>
      </c>
      <c r="G86" s="15">
        <f t="shared" si="26"/>
        <v>729808.68</v>
      </c>
      <c r="H86" s="15">
        <f t="shared" si="26"/>
        <v>550000</v>
      </c>
      <c r="I86" s="15">
        <f t="shared" si="26"/>
        <v>179808.68000000005</v>
      </c>
      <c r="J86" s="15">
        <f t="shared" si="26"/>
        <v>1009061.3200000001</v>
      </c>
      <c r="K86" s="15">
        <f t="shared" si="26"/>
        <v>650000</v>
      </c>
      <c r="L86" s="15">
        <f t="shared" si="26"/>
        <v>359061.32000000007</v>
      </c>
      <c r="M86" s="15">
        <f t="shared" si="26"/>
        <v>1315428.64</v>
      </c>
      <c r="N86" s="15">
        <f t="shared" si="26"/>
        <v>900000</v>
      </c>
      <c r="O86" s="15">
        <f t="shared" si="26"/>
        <v>415428.6399999999</v>
      </c>
      <c r="P86" s="15">
        <f t="shared" si="26"/>
        <v>900000</v>
      </c>
      <c r="Q86" s="39"/>
      <c r="R86" s="56">
        <f>SUM(R83:R85)</f>
        <v>891990.5</v>
      </c>
      <c r="T86" s="24"/>
    </row>
    <row r="87" spans="1:20" ht="12">
      <c r="A87" s="23"/>
      <c r="B87" s="23"/>
      <c r="C87" s="3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38"/>
      <c r="R87" s="55"/>
      <c r="T87" s="24"/>
    </row>
    <row r="88" spans="1:20" ht="12.75">
      <c r="A88" s="19"/>
      <c r="B88" s="19"/>
      <c r="C88" s="14" t="s">
        <v>7</v>
      </c>
      <c r="D88" s="15">
        <f aca="true" t="shared" si="27" ref="D88:P88">+D86+D81+D75</f>
        <v>328115.55</v>
      </c>
      <c r="E88" s="15">
        <f t="shared" si="27"/>
        <v>155800</v>
      </c>
      <c r="F88" s="15">
        <f t="shared" si="27"/>
        <v>-172315.55</v>
      </c>
      <c r="G88" s="15">
        <f t="shared" si="27"/>
        <v>760391.5800000001</v>
      </c>
      <c r="H88" s="15">
        <f t="shared" si="27"/>
        <v>560800</v>
      </c>
      <c r="I88" s="15">
        <f t="shared" si="27"/>
        <v>199591.58000000005</v>
      </c>
      <c r="J88" s="15">
        <f t="shared" si="27"/>
        <v>1067322.7200000002</v>
      </c>
      <c r="K88" s="15">
        <f t="shared" si="27"/>
        <v>670800</v>
      </c>
      <c r="L88" s="15">
        <f t="shared" si="27"/>
        <v>396522.7200000001</v>
      </c>
      <c r="M88" s="15">
        <f t="shared" si="27"/>
        <v>1442646.74</v>
      </c>
      <c r="N88" s="15">
        <f t="shared" si="27"/>
        <v>930800</v>
      </c>
      <c r="O88" s="15">
        <f t="shared" si="27"/>
        <v>511846.7399999999</v>
      </c>
      <c r="P88" s="15">
        <f t="shared" si="27"/>
        <v>930800</v>
      </c>
      <c r="Q88" s="39" t="e">
        <f>M88-#REF!</f>
        <v>#REF!</v>
      </c>
      <c r="R88" s="56">
        <f>+R86+R81+R75</f>
        <v>946127.6900000001</v>
      </c>
      <c r="T88" s="24"/>
    </row>
    <row r="89" spans="1:20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/>
      <c r="R89" s="55"/>
      <c r="T89" s="24"/>
    </row>
    <row r="90" spans="1:20" ht="12">
      <c r="A90" s="23">
        <v>4240</v>
      </c>
      <c r="B90" s="23">
        <v>4240</v>
      </c>
      <c r="C90" s="3" t="s">
        <v>86</v>
      </c>
      <c r="D90" s="22">
        <v>4200</v>
      </c>
      <c r="E90" s="22">
        <v>15000</v>
      </c>
      <c r="F90" s="22">
        <f aca="true" t="shared" si="28" ref="F90:F115">+E90-D90</f>
        <v>10800</v>
      </c>
      <c r="G90" s="22">
        <v>18725</v>
      </c>
      <c r="H90" s="22">
        <v>30000</v>
      </c>
      <c r="I90" s="22">
        <f aca="true" t="shared" si="29" ref="I90:I115">G90-H90</f>
        <v>-11275</v>
      </c>
      <c r="J90" s="22">
        <v>18725</v>
      </c>
      <c r="K90" s="22">
        <v>45000</v>
      </c>
      <c r="L90" s="22">
        <f aca="true" t="shared" si="30" ref="L90:L115">J90-K90</f>
        <v>-26275</v>
      </c>
      <c r="M90" s="22">
        <v>37306.65</v>
      </c>
      <c r="N90" s="22">
        <v>60000</v>
      </c>
      <c r="O90" s="22">
        <f aca="true" t="shared" si="31" ref="O90:O115">M90-N90</f>
        <v>-22693.35</v>
      </c>
      <c r="P90" s="22">
        <v>60000</v>
      </c>
      <c r="Q90" s="38" t="e">
        <f>M90-#REF!</f>
        <v>#REF!</v>
      </c>
      <c r="R90" s="55">
        <v>47640</v>
      </c>
      <c r="T90" s="24"/>
    </row>
    <row r="91" spans="1:20" ht="12">
      <c r="A91" s="23">
        <v>4250</v>
      </c>
      <c r="B91" s="23">
        <v>4250</v>
      </c>
      <c r="C91" s="3" t="s">
        <v>88</v>
      </c>
      <c r="D91" s="22">
        <v>3937.5</v>
      </c>
      <c r="E91" s="22">
        <v>0</v>
      </c>
      <c r="F91" s="22">
        <f t="shared" si="28"/>
        <v>-3937.5</v>
      </c>
      <c r="G91" s="22">
        <v>3937.5</v>
      </c>
      <c r="H91" s="22">
        <v>0</v>
      </c>
      <c r="I91" s="22">
        <f>G91-H91</f>
        <v>3937.5</v>
      </c>
      <c r="J91" s="22">
        <v>3937.5</v>
      </c>
      <c r="K91" s="22">
        <v>0</v>
      </c>
      <c r="L91" s="22">
        <f>J91-K91</f>
        <v>3937.5</v>
      </c>
      <c r="M91" s="22">
        <v>12287.5</v>
      </c>
      <c r="N91" s="22">
        <v>0</v>
      </c>
      <c r="O91" s="22">
        <f>M91-N91</f>
        <v>12287.5</v>
      </c>
      <c r="P91" s="22">
        <v>0</v>
      </c>
      <c r="Q91" s="38" t="e">
        <f>M91-#REF!</f>
        <v>#REF!</v>
      </c>
      <c r="R91" s="55">
        <v>0</v>
      </c>
      <c r="T91" s="24"/>
    </row>
    <row r="92" spans="1:20" ht="12">
      <c r="A92" s="23">
        <v>5000</v>
      </c>
      <c r="B92" s="23">
        <v>5000</v>
      </c>
      <c r="C92" s="3" t="s">
        <v>93</v>
      </c>
      <c r="D92" s="22">
        <v>453525.84</v>
      </c>
      <c r="E92" s="22">
        <v>450000</v>
      </c>
      <c r="F92" s="22">
        <f t="shared" si="28"/>
        <v>-3525.8400000000256</v>
      </c>
      <c r="G92" s="22">
        <v>758543.04</v>
      </c>
      <c r="H92" s="22">
        <v>900000</v>
      </c>
      <c r="I92" s="22">
        <f>G92-H92</f>
        <v>-141456.95999999996</v>
      </c>
      <c r="J92" s="22">
        <v>1216068.84</v>
      </c>
      <c r="K92" s="22">
        <v>1350000</v>
      </c>
      <c r="L92" s="22">
        <f>J92-K92</f>
        <v>-133931.15999999992</v>
      </c>
      <c r="M92" s="22">
        <v>1669708.64</v>
      </c>
      <c r="N92" s="22">
        <v>1800000</v>
      </c>
      <c r="O92" s="22">
        <f>M92-N92</f>
        <v>-130291.3600000001</v>
      </c>
      <c r="P92" s="22">
        <v>1800000</v>
      </c>
      <c r="Q92" s="38" t="e">
        <f>M92-#REF!</f>
        <v>#REF!</v>
      </c>
      <c r="R92" s="55">
        <v>1317090.39</v>
      </c>
      <c r="T92" s="24"/>
    </row>
    <row r="93" spans="1:20" ht="12">
      <c r="A93" s="23">
        <v>5006</v>
      </c>
      <c r="B93" s="23">
        <v>5006</v>
      </c>
      <c r="C93" s="3" t="s">
        <v>154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0</v>
      </c>
      <c r="T93" s="24"/>
    </row>
    <row r="94" spans="1:20" ht="12">
      <c r="A94" s="23">
        <v>5007</v>
      </c>
      <c r="B94" s="23">
        <v>5007</v>
      </c>
      <c r="C94" s="3" t="s">
        <v>36</v>
      </c>
      <c r="D94" s="22">
        <v>62341.5</v>
      </c>
      <c r="E94" s="22">
        <v>100000</v>
      </c>
      <c r="F94" s="22">
        <f t="shared" si="28"/>
        <v>37658.5</v>
      </c>
      <c r="G94" s="22">
        <v>131509.5</v>
      </c>
      <c r="H94" s="22">
        <v>200000</v>
      </c>
      <c r="I94" s="22">
        <f t="shared" si="29"/>
        <v>-68490.5</v>
      </c>
      <c r="J94" s="22">
        <v>174660</v>
      </c>
      <c r="K94" s="22">
        <v>300000</v>
      </c>
      <c r="L94" s="22">
        <f t="shared" si="30"/>
        <v>-125340</v>
      </c>
      <c r="M94" s="22">
        <v>244653.5</v>
      </c>
      <c r="N94" s="22">
        <v>400000</v>
      </c>
      <c r="O94" s="22">
        <f t="shared" si="31"/>
        <v>-155346.5</v>
      </c>
      <c r="P94" s="22">
        <v>400000</v>
      </c>
      <c r="Q94" s="38" t="e">
        <f>M94-#REF!</f>
        <v>#REF!</v>
      </c>
      <c r="R94" s="55">
        <v>157753</v>
      </c>
      <c r="T94" s="24"/>
    </row>
    <row r="95" spans="1:20" ht="12">
      <c r="A95" s="23">
        <v>5010</v>
      </c>
      <c r="B95" s="23">
        <v>5010</v>
      </c>
      <c r="C95" s="3" t="s">
        <v>94</v>
      </c>
      <c r="D95" s="22">
        <v>4326.8</v>
      </c>
      <c r="E95" s="22">
        <v>4000</v>
      </c>
      <c r="F95" s="22">
        <f t="shared" si="28"/>
        <v>-326.8000000000002</v>
      </c>
      <c r="G95" s="22">
        <v>13396.4</v>
      </c>
      <c r="H95" s="22">
        <v>8000</v>
      </c>
      <c r="I95" s="22">
        <f t="shared" si="29"/>
        <v>5396.4</v>
      </c>
      <c r="J95" s="22">
        <v>20198.6</v>
      </c>
      <c r="K95" s="22">
        <v>12000</v>
      </c>
      <c r="L95" s="22">
        <f t="shared" si="30"/>
        <v>8198.599999999999</v>
      </c>
      <c r="M95" s="22">
        <v>23599.7</v>
      </c>
      <c r="N95" s="22">
        <v>16000</v>
      </c>
      <c r="O95" s="22">
        <f t="shared" si="31"/>
        <v>7599.700000000001</v>
      </c>
      <c r="P95" s="22">
        <v>16000</v>
      </c>
      <c r="Q95" s="38" t="e">
        <f>M95-#REF!</f>
        <v>#REF!</v>
      </c>
      <c r="R95" s="55">
        <v>25567.7</v>
      </c>
      <c r="T95" s="24"/>
    </row>
    <row r="96" spans="1:20" ht="12">
      <c r="A96" s="23">
        <v>5040</v>
      </c>
      <c r="B96" s="23">
        <v>5040</v>
      </c>
      <c r="C96" s="3" t="s">
        <v>26</v>
      </c>
      <c r="D96" s="22">
        <v>50000</v>
      </c>
      <c r="E96" s="22">
        <v>0</v>
      </c>
      <c r="F96" s="22">
        <f t="shared" si="28"/>
        <v>-50000</v>
      </c>
      <c r="G96" s="22">
        <v>50000</v>
      </c>
      <c r="H96" s="22">
        <v>0</v>
      </c>
      <c r="I96" s="22">
        <f t="shared" si="29"/>
        <v>50000</v>
      </c>
      <c r="J96" s="22">
        <v>50000</v>
      </c>
      <c r="K96" s="22">
        <v>0</v>
      </c>
      <c r="L96" s="22">
        <f t="shared" si="30"/>
        <v>50000</v>
      </c>
      <c r="M96" s="22">
        <v>50000</v>
      </c>
      <c r="N96" s="22">
        <v>0</v>
      </c>
      <c r="O96" s="22">
        <f t="shared" si="31"/>
        <v>50000</v>
      </c>
      <c r="P96" s="22">
        <v>0</v>
      </c>
      <c r="Q96" s="38" t="e">
        <f>M96-#REF!</f>
        <v>#REF!</v>
      </c>
      <c r="R96" s="55">
        <v>50000</v>
      </c>
      <c r="T96" s="24"/>
    </row>
    <row r="97" spans="1:20" ht="12">
      <c r="A97" s="23">
        <v>5050</v>
      </c>
      <c r="B97" s="23">
        <v>5050</v>
      </c>
      <c r="C97" s="3" t="s">
        <v>173</v>
      </c>
      <c r="D97" s="22">
        <v>0</v>
      </c>
      <c r="E97" s="22">
        <v>0</v>
      </c>
      <c r="F97" s="22">
        <f>+E97-D97</f>
        <v>0</v>
      </c>
      <c r="G97" s="22">
        <v>-17087</v>
      </c>
      <c r="H97" s="22">
        <v>0</v>
      </c>
      <c r="I97" s="22">
        <f>G97-H97</f>
        <v>-17087</v>
      </c>
      <c r="J97" s="22">
        <v>-371</v>
      </c>
      <c r="K97" s="22">
        <v>0</v>
      </c>
      <c r="L97" s="22">
        <f>J97-K97</f>
        <v>-371</v>
      </c>
      <c r="M97" s="22">
        <v>-371</v>
      </c>
      <c r="N97" s="22">
        <v>0</v>
      </c>
      <c r="O97" s="22">
        <f>M97-N97</f>
        <v>-371</v>
      </c>
      <c r="P97" s="22">
        <v>0</v>
      </c>
      <c r="Q97" s="38" t="e">
        <f>M97-#REF!</f>
        <v>#REF!</v>
      </c>
      <c r="R97" s="55">
        <v>0</v>
      </c>
      <c r="T97" s="24"/>
    </row>
    <row r="98" spans="1:20" ht="12">
      <c r="A98" s="23">
        <v>5090</v>
      </c>
      <c r="B98" s="23">
        <v>5090</v>
      </c>
      <c r="C98" s="3" t="s">
        <v>95</v>
      </c>
      <c r="D98" s="22">
        <v>-1208</v>
      </c>
      <c r="E98" s="22">
        <v>0</v>
      </c>
      <c r="F98" s="22">
        <f t="shared" si="28"/>
        <v>1208</v>
      </c>
      <c r="G98" s="22">
        <v>-3272</v>
      </c>
      <c r="H98" s="22">
        <v>0</v>
      </c>
      <c r="I98" s="22">
        <f t="shared" si="29"/>
        <v>-3272</v>
      </c>
      <c r="J98" s="22">
        <v>-3272</v>
      </c>
      <c r="K98" s="22">
        <v>0</v>
      </c>
      <c r="L98" s="22">
        <f t="shared" si="30"/>
        <v>-3272</v>
      </c>
      <c r="M98" s="22">
        <v>-6271.17</v>
      </c>
      <c r="N98" s="22">
        <v>0</v>
      </c>
      <c r="O98" s="22">
        <f t="shared" si="31"/>
        <v>-6271.17</v>
      </c>
      <c r="P98" s="22">
        <v>0</v>
      </c>
      <c r="Q98" s="38" t="e">
        <f>M98-#REF!</f>
        <v>#REF!</v>
      </c>
      <c r="R98" s="55">
        <v>-64258</v>
      </c>
      <c r="T98" s="24"/>
    </row>
    <row r="99" spans="1:20" ht="12">
      <c r="A99" s="23">
        <v>5100</v>
      </c>
      <c r="B99" s="23">
        <v>5100</v>
      </c>
      <c r="C99" s="3" t="s">
        <v>31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  <c r="T99" s="24"/>
    </row>
    <row r="100" spans="1:20" ht="12">
      <c r="A100" s="23">
        <v>5180</v>
      </c>
      <c r="B100" s="23">
        <v>5180</v>
      </c>
      <c r="C100" s="3" t="s">
        <v>96</v>
      </c>
      <c r="D100" s="22">
        <v>56312.97</v>
      </c>
      <c r="E100" s="22">
        <v>54000</v>
      </c>
      <c r="F100" s="22">
        <f t="shared" si="28"/>
        <v>-2312.970000000001</v>
      </c>
      <c r="G100" s="22">
        <v>95059.41</v>
      </c>
      <c r="H100" s="22">
        <v>108000</v>
      </c>
      <c r="I100" s="22">
        <f t="shared" si="29"/>
        <v>-12940.589999999997</v>
      </c>
      <c r="J100" s="22">
        <v>152206.35</v>
      </c>
      <c r="K100" s="22">
        <v>162000</v>
      </c>
      <c r="L100" s="22">
        <f t="shared" si="30"/>
        <v>-9793.649999999994</v>
      </c>
      <c r="M100" s="22">
        <v>208400.61</v>
      </c>
      <c r="N100" s="22">
        <v>216000</v>
      </c>
      <c r="O100" s="22">
        <f t="shared" si="31"/>
        <v>-7599.390000000014</v>
      </c>
      <c r="P100" s="22">
        <v>216000</v>
      </c>
      <c r="Q100" s="38" t="e">
        <f>M100-#REF!</f>
        <v>#REF!</v>
      </c>
      <c r="R100" s="55">
        <v>168053.96</v>
      </c>
      <c r="T100" s="24"/>
    </row>
    <row r="101" spans="1:20" ht="12">
      <c r="A101" s="23">
        <v>5182</v>
      </c>
      <c r="B101" s="23">
        <v>5182</v>
      </c>
      <c r="C101" s="3" t="s">
        <v>97</v>
      </c>
      <c r="D101" s="22">
        <v>7940.14</v>
      </c>
      <c r="E101" s="22">
        <v>6500</v>
      </c>
      <c r="F101" s="22">
        <f t="shared" si="28"/>
        <v>-1440.1400000000003</v>
      </c>
      <c r="G101" s="22">
        <v>13403.4</v>
      </c>
      <c r="H101" s="22">
        <v>13000</v>
      </c>
      <c r="I101" s="22">
        <f t="shared" si="29"/>
        <v>403.39999999999964</v>
      </c>
      <c r="J101" s="22">
        <v>21461.13</v>
      </c>
      <c r="K101" s="22">
        <v>19500</v>
      </c>
      <c r="L101" s="22">
        <f t="shared" si="30"/>
        <v>1961.130000000001</v>
      </c>
      <c r="M101" s="22">
        <v>29384.53</v>
      </c>
      <c r="N101" s="22">
        <v>26000</v>
      </c>
      <c r="O101" s="22">
        <f t="shared" si="31"/>
        <v>3384.529999999999</v>
      </c>
      <c r="P101" s="22">
        <v>26000</v>
      </c>
      <c r="Q101" s="38" t="e">
        <f>M101-#REF!</f>
        <v>#REF!</v>
      </c>
      <c r="R101" s="55">
        <v>23695.66</v>
      </c>
      <c r="T101" s="24"/>
    </row>
    <row r="102" spans="1:20" ht="12">
      <c r="A102" s="23">
        <v>5210</v>
      </c>
      <c r="B102" s="23">
        <v>5210</v>
      </c>
      <c r="C102" s="3" t="s">
        <v>98</v>
      </c>
      <c r="D102" s="22">
        <v>2196</v>
      </c>
      <c r="E102" s="22">
        <v>1000</v>
      </c>
      <c r="F102" s="22">
        <f t="shared" si="28"/>
        <v>-1196</v>
      </c>
      <c r="G102" s="22">
        <v>3660</v>
      </c>
      <c r="H102" s="22">
        <v>2000</v>
      </c>
      <c r="I102" s="22">
        <f t="shared" si="29"/>
        <v>1660</v>
      </c>
      <c r="J102" s="22">
        <v>5856</v>
      </c>
      <c r="K102" s="22">
        <v>3000</v>
      </c>
      <c r="L102" s="22">
        <f t="shared" si="30"/>
        <v>2856</v>
      </c>
      <c r="M102" s="22">
        <v>8052</v>
      </c>
      <c r="N102" s="22">
        <v>4000</v>
      </c>
      <c r="O102" s="22">
        <f t="shared" si="31"/>
        <v>4052</v>
      </c>
      <c r="P102" s="22">
        <v>4000</v>
      </c>
      <c r="Q102" s="38" t="e">
        <f>M102-#REF!</f>
        <v>#REF!</v>
      </c>
      <c r="R102" s="55">
        <v>5856</v>
      </c>
      <c r="T102" s="24"/>
    </row>
    <row r="103" spans="1:20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  <c r="S103" s="18"/>
      <c r="T103" s="24"/>
    </row>
    <row r="104" spans="1:20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  <c r="T104" s="24"/>
    </row>
    <row r="105" spans="1:20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43515</v>
      </c>
      <c r="H105" s="22">
        <v>0</v>
      </c>
      <c r="I105" s="22">
        <f t="shared" si="29"/>
        <v>43515</v>
      </c>
      <c r="J105" s="22">
        <v>43515</v>
      </c>
      <c r="K105" s="22">
        <v>0</v>
      </c>
      <c r="L105" s="22">
        <f t="shared" si="30"/>
        <v>43515</v>
      </c>
      <c r="M105" s="22">
        <v>77013</v>
      </c>
      <c r="N105" s="22">
        <v>0</v>
      </c>
      <c r="O105" s="22">
        <f t="shared" si="31"/>
        <v>77013</v>
      </c>
      <c r="P105" s="22">
        <v>0</v>
      </c>
      <c r="Q105" s="38" t="e">
        <f>M105-#REF!</f>
        <v>#REF!</v>
      </c>
      <c r="R105" s="55">
        <v>93935</v>
      </c>
      <c r="T105" s="24"/>
    </row>
    <row r="106" spans="1:20" ht="12">
      <c r="A106" s="23">
        <v>5290</v>
      </c>
      <c r="B106" s="23">
        <v>5290</v>
      </c>
      <c r="C106" s="3" t="s">
        <v>100</v>
      </c>
      <c r="D106" s="22">
        <v>-2196</v>
      </c>
      <c r="E106" s="22">
        <v>-1000</v>
      </c>
      <c r="F106" s="22">
        <f t="shared" si="28"/>
        <v>1196</v>
      </c>
      <c r="G106" s="22">
        <v>-47175</v>
      </c>
      <c r="H106" s="22">
        <v>-2000</v>
      </c>
      <c r="I106" s="22">
        <f t="shared" si="29"/>
        <v>-45175</v>
      </c>
      <c r="J106" s="22">
        <v>-49371</v>
      </c>
      <c r="K106" s="22">
        <v>-3000</v>
      </c>
      <c r="L106" s="22">
        <f t="shared" si="30"/>
        <v>-46371</v>
      </c>
      <c r="M106" s="22">
        <v>-85065</v>
      </c>
      <c r="N106" s="22">
        <v>-4000</v>
      </c>
      <c r="O106" s="22">
        <f t="shared" si="31"/>
        <v>-81065</v>
      </c>
      <c r="P106" s="22">
        <v>-4000</v>
      </c>
      <c r="Q106" s="38" t="e">
        <f>M106-#REF!</f>
        <v>#REF!</v>
      </c>
      <c r="R106" s="55">
        <v>-99791</v>
      </c>
      <c r="T106" s="24"/>
    </row>
    <row r="107" spans="1:20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  <c r="T107" s="24"/>
    </row>
    <row r="108" spans="1:20" ht="12">
      <c r="A108" s="23">
        <v>5400</v>
      </c>
      <c r="B108" s="23">
        <v>5400</v>
      </c>
      <c r="C108" s="3" t="s">
        <v>102</v>
      </c>
      <c r="D108" s="22">
        <v>79462.59</v>
      </c>
      <c r="E108" s="22">
        <v>75000</v>
      </c>
      <c r="F108" s="22">
        <f t="shared" si="28"/>
        <v>-4462.5899999999965</v>
      </c>
      <c r="G108" s="22">
        <v>139843.62</v>
      </c>
      <c r="H108" s="22">
        <v>150000</v>
      </c>
      <c r="I108" s="22">
        <f t="shared" si="29"/>
        <v>-10156.380000000005</v>
      </c>
      <c r="J108" s="22">
        <v>211707.79</v>
      </c>
      <c r="K108" s="22">
        <v>225000</v>
      </c>
      <c r="L108" s="22">
        <f t="shared" si="30"/>
        <v>-13292.209999999992</v>
      </c>
      <c r="M108" s="22">
        <v>299634.11</v>
      </c>
      <c r="N108" s="22">
        <v>300000</v>
      </c>
      <c r="O108" s="22">
        <f t="shared" si="31"/>
        <v>-365.89000000001397</v>
      </c>
      <c r="P108" s="22">
        <v>300000</v>
      </c>
      <c r="Q108" s="38" t="e">
        <f>M108-#REF!</f>
        <v>#REF!</v>
      </c>
      <c r="R108" s="55">
        <v>232371.14</v>
      </c>
      <c r="T108" s="24"/>
    </row>
    <row r="109" spans="1:20" ht="12">
      <c r="A109" s="23">
        <v>5401</v>
      </c>
      <c r="B109" s="23">
        <v>5401</v>
      </c>
      <c r="C109" s="3" t="s">
        <v>180</v>
      </c>
      <c r="D109" s="22">
        <v>0</v>
      </c>
      <c r="E109" s="22">
        <v>0</v>
      </c>
      <c r="F109" s="22">
        <f>+E109-D109</f>
        <v>0</v>
      </c>
      <c r="G109" s="22">
        <v>0</v>
      </c>
      <c r="H109" s="22">
        <v>0</v>
      </c>
      <c r="I109" s="22">
        <f>G109-H109</f>
        <v>0</v>
      </c>
      <c r="J109" s="22">
        <v>0</v>
      </c>
      <c r="K109" s="22">
        <v>0</v>
      </c>
      <c r="L109" s="22">
        <f>J109-K109</f>
        <v>0</v>
      </c>
      <c r="M109" s="22">
        <v>0</v>
      </c>
      <c r="N109" s="22">
        <v>0</v>
      </c>
      <c r="O109" s="22">
        <f>M109-N109</f>
        <v>0</v>
      </c>
      <c r="P109" s="22">
        <v>0</v>
      </c>
      <c r="Q109" s="38" t="e">
        <f>M109-#REF!</f>
        <v>#REF!</v>
      </c>
      <c r="R109" s="55">
        <v>0</v>
      </c>
      <c r="T109" s="24"/>
    </row>
    <row r="110" spans="1:20" ht="12">
      <c r="A110" s="23">
        <v>5425</v>
      </c>
      <c r="B110" s="23">
        <v>5425</v>
      </c>
      <c r="C110" s="3" t="s">
        <v>103</v>
      </c>
      <c r="D110" s="22">
        <v>43515.22</v>
      </c>
      <c r="E110" s="22">
        <v>10000</v>
      </c>
      <c r="F110" s="22">
        <f t="shared" si="28"/>
        <v>-33515.22</v>
      </c>
      <c r="G110" s="22">
        <v>43515.22</v>
      </c>
      <c r="H110" s="22">
        <v>20000</v>
      </c>
      <c r="I110" s="22">
        <f t="shared" si="29"/>
        <v>23515.22</v>
      </c>
      <c r="J110" s="22">
        <v>56377.37</v>
      </c>
      <c r="K110" s="22">
        <v>30000</v>
      </c>
      <c r="L110" s="22">
        <f t="shared" si="30"/>
        <v>26377.370000000003</v>
      </c>
      <c r="M110" s="22">
        <v>77012.94</v>
      </c>
      <c r="N110" s="22">
        <v>40000</v>
      </c>
      <c r="O110" s="22">
        <f t="shared" si="31"/>
        <v>37012.94</v>
      </c>
      <c r="P110" s="22">
        <v>40000</v>
      </c>
      <c r="Q110" s="38" t="e">
        <f>M110-#REF!</f>
        <v>#REF!</v>
      </c>
      <c r="R110" s="55">
        <v>-14389.32</v>
      </c>
      <c r="T110" s="24"/>
    </row>
    <row r="111" spans="1:20" ht="12">
      <c r="A111" s="23">
        <v>5800</v>
      </c>
      <c r="B111" s="23">
        <v>5800</v>
      </c>
      <c r="C111" s="3" t="s">
        <v>34</v>
      </c>
      <c r="D111" s="22">
        <v>-6410</v>
      </c>
      <c r="E111" s="22">
        <v>0</v>
      </c>
      <c r="F111" s="22">
        <f t="shared" si="28"/>
        <v>6410</v>
      </c>
      <c r="G111" s="22">
        <v>-6410</v>
      </c>
      <c r="H111" s="22">
        <v>0</v>
      </c>
      <c r="I111" s="22">
        <f t="shared" si="29"/>
        <v>-6410</v>
      </c>
      <c r="J111" s="22">
        <v>-6410</v>
      </c>
      <c r="K111" s="22">
        <v>0</v>
      </c>
      <c r="L111" s="22">
        <f t="shared" si="30"/>
        <v>-6410</v>
      </c>
      <c r="M111" s="22">
        <v>-6410</v>
      </c>
      <c r="N111" s="22">
        <v>0</v>
      </c>
      <c r="O111" s="22">
        <f t="shared" si="31"/>
        <v>-6410</v>
      </c>
      <c r="P111" s="22">
        <v>0</v>
      </c>
      <c r="Q111" s="38" t="e">
        <f>M111-#REF!</f>
        <v>#REF!</v>
      </c>
      <c r="R111" s="55">
        <v>-5525</v>
      </c>
      <c r="T111" s="24"/>
    </row>
    <row r="112" spans="1:20" ht="12">
      <c r="A112" s="23">
        <v>5910</v>
      </c>
      <c r="B112" s="23">
        <v>5910</v>
      </c>
      <c r="C112" s="3" t="s">
        <v>168</v>
      </c>
      <c r="D112" s="22">
        <v>6792.28</v>
      </c>
      <c r="E112" s="22">
        <v>4000</v>
      </c>
      <c r="F112" s="22">
        <f>+E112-D112</f>
        <v>-2792.2799999999997</v>
      </c>
      <c r="G112" s="22">
        <v>14530.12</v>
      </c>
      <c r="H112" s="22">
        <v>8000</v>
      </c>
      <c r="I112" s="22">
        <f>G112-H112</f>
        <v>6530.120000000001</v>
      </c>
      <c r="J112" s="22">
        <v>19875.29</v>
      </c>
      <c r="K112" s="22">
        <v>12000</v>
      </c>
      <c r="L112" s="22">
        <f>J112-K112</f>
        <v>7875.290000000001</v>
      </c>
      <c r="M112" s="22">
        <v>21898.92</v>
      </c>
      <c r="N112" s="22">
        <v>16000</v>
      </c>
      <c r="O112" s="22">
        <f>M112-N112</f>
        <v>5898.919999999998</v>
      </c>
      <c r="P112" s="22">
        <v>16000</v>
      </c>
      <c r="Q112" s="38" t="e">
        <f>M112-#REF!</f>
        <v>#REF!</v>
      </c>
      <c r="R112" s="55">
        <v>12477.08</v>
      </c>
      <c r="T112" s="24"/>
    </row>
    <row r="113" spans="1:20" ht="12">
      <c r="A113" s="23">
        <v>5950</v>
      </c>
      <c r="B113" s="23">
        <v>5950</v>
      </c>
      <c r="C113" s="36" t="s">
        <v>104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  <c r="S113" s="18"/>
      <c r="T113" s="24"/>
    </row>
    <row r="114" spans="1:20" ht="12">
      <c r="A114" s="23">
        <v>5990</v>
      </c>
      <c r="B114" s="23">
        <v>5990</v>
      </c>
      <c r="C114" s="3" t="s">
        <v>105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>G114-H114</f>
        <v>0</v>
      </c>
      <c r="J114" s="22">
        <v>0</v>
      </c>
      <c r="K114" s="22">
        <v>0</v>
      </c>
      <c r="L114" s="22">
        <f>J114-K114</f>
        <v>0</v>
      </c>
      <c r="M114" s="22">
        <v>1908</v>
      </c>
      <c r="N114" s="22">
        <v>0</v>
      </c>
      <c r="O114" s="22">
        <f>M114-N114</f>
        <v>1908</v>
      </c>
      <c r="P114" s="22">
        <v>0</v>
      </c>
      <c r="Q114" s="38" t="e">
        <f>M114-#REF!</f>
        <v>#REF!</v>
      </c>
      <c r="R114" s="55">
        <v>940.66</v>
      </c>
      <c r="T114" s="24"/>
    </row>
    <row r="115" spans="1:20" ht="12">
      <c r="A115" s="23">
        <v>7100</v>
      </c>
      <c r="B115" s="23">
        <v>7100</v>
      </c>
      <c r="C115" s="3" t="s">
        <v>127</v>
      </c>
      <c r="D115" s="22">
        <v>0</v>
      </c>
      <c r="E115" s="22">
        <v>0</v>
      </c>
      <c r="F115" s="22">
        <f t="shared" si="28"/>
        <v>0</v>
      </c>
      <c r="G115" s="22">
        <v>0</v>
      </c>
      <c r="H115" s="22">
        <v>0</v>
      </c>
      <c r="I115" s="22">
        <f t="shared" si="29"/>
        <v>0</v>
      </c>
      <c r="J115" s="22">
        <v>0</v>
      </c>
      <c r="K115" s="22">
        <v>0</v>
      </c>
      <c r="L115" s="22">
        <f t="shared" si="30"/>
        <v>0</v>
      </c>
      <c r="M115" s="22">
        <v>350</v>
      </c>
      <c r="N115" s="22">
        <v>0</v>
      </c>
      <c r="O115" s="22">
        <f t="shared" si="31"/>
        <v>350</v>
      </c>
      <c r="P115" s="22">
        <v>0</v>
      </c>
      <c r="Q115" s="38" t="e">
        <f>M115-#REF!</f>
        <v>#REF!</v>
      </c>
      <c r="R115" s="55">
        <v>0</v>
      </c>
      <c r="T115" s="24"/>
    </row>
    <row r="116" spans="1:20" ht="12.75">
      <c r="A116" s="19"/>
      <c r="B116" s="19"/>
      <c r="C116" s="14" t="s">
        <v>8</v>
      </c>
      <c r="D116" s="15">
        <f>SUM(D90:D115)</f>
        <v>764736.84</v>
      </c>
      <c r="E116" s="15">
        <f aca="true" t="shared" si="32" ref="E116:P116">SUM(E90:E115)</f>
        <v>718500</v>
      </c>
      <c r="F116" s="15">
        <f t="shared" si="32"/>
        <v>-46236.840000000026</v>
      </c>
      <c r="G116" s="15">
        <f t="shared" si="32"/>
        <v>1255694.2100000002</v>
      </c>
      <c r="H116" s="15">
        <f t="shared" si="32"/>
        <v>1437000</v>
      </c>
      <c r="I116" s="15">
        <f t="shared" si="32"/>
        <v>-181305.78999999998</v>
      </c>
      <c r="J116" s="15">
        <f t="shared" si="32"/>
        <v>1935164.8700000003</v>
      </c>
      <c r="K116" s="15">
        <f t="shared" si="32"/>
        <v>2155500</v>
      </c>
      <c r="L116" s="15">
        <f t="shared" si="32"/>
        <v>-220335.12999999992</v>
      </c>
      <c r="M116" s="15">
        <f t="shared" si="32"/>
        <v>2663092.9299999992</v>
      </c>
      <c r="N116" s="15">
        <f t="shared" si="32"/>
        <v>2874000</v>
      </c>
      <c r="O116" s="15">
        <f t="shared" si="32"/>
        <v>-210907.07000000012</v>
      </c>
      <c r="P116" s="15">
        <f t="shared" si="32"/>
        <v>2874000</v>
      </c>
      <c r="Q116" s="39" t="e">
        <f>M116-#REF!</f>
        <v>#REF!</v>
      </c>
      <c r="R116" s="56">
        <f>SUM(R90:R115)</f>
        <v>1951417.2699999996</v>
      </c>
      <c r="T116" s="24"/>
    </row>
    <row r="117" spans="1:20" ht="12">
      <c r="A117" s="23"/>
      <c r="B117" s="23"/>
      <c r="C117" s="3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38"/>
      <c r="R117" s="55"/>
      <c r="T117" s="24"/>
    </row>
    <row r="118" spans="1:20" ht="12">
      <c r="A118" s="23">
        <v>4120</v>
      </c>
      <c r="B118" s="23">
        <v>4120</v>
      </c>
      <c r="C118" s="3" t="s">
        <v>84</v>
      </c>
      <c r="D118" s="22">
        <v>2920</v>
      </c>
      <c r="E118" s="22">
        <v>5000</v>
      </c>
      <c r="F118" s="22">
        <f aca="true" t="shared" si="33" ref="F118:F158">+E118-D118</f>
        <v>2080</v>
      </c>
      <c r="G118" s="22">
        <v>17065.38</v>
      </c>
      <c r="H118" s="22">
        <v>10000</v>
      </c>
      <c r="I118" s="22">
        <f aca="true" t="shared" si="34" ref="I118:I158">G118-H118</f>
        <v>7065.380000000001</v>
      </c>
      <c r="J118" s="22">
        <v>18251.63</v>
      </c>
      <c r="K118" s="22">
        <v>10000</v>
      </c>
      <c r="L118" s="22">
        <f aca="true" t="shared" si="35" ref="L118:L158">J118-K118</f>
        <v>8251.630000000001</v>
      </c>
      <c r="M118" s="22">
        <v>19622.26</v>
      </c>
      <c r="N118" s="22">
        <v>15000</v>
      </c>
      <c r="O118" s="22">
        <f aca="true" t="shared" si="36" ref="O118:O158">M118-N118</f>
        <v>4622.259999999998</v>
      </c>
      <c r="P118" s="22">
        <v>15000</v>
      </c>
      <c r="Q118" s="38" t="e">
        <f>M118-#REF!</f>
        <v>#REF!</v>
      </c>
      <c r="R118" s="55">
        <v>54760.13</v>
      </c>
      <c r="T118" s="24"/>
    </row>
    <row r="119" spans="1:20" ht="12">
      <c r="A119" s="23">
        <v>6320</v>
      </c>
      <c r="B119" s="23">
        <v>6320</v>
      </c>
      <c r="C119" s="3" t="s">
        <v>106</v>
      </c>
      <c r="D119" s="22">
        <v>38400.58</v>
      </c>
      <c r="E119" s="22">
        <v>30000</v>
      </c>
      <c r="F119" s="22">
        <f t="shared" si="33"/>
        <v>-8400.580000000002</v>
      </c>
      <c r="G119" s="22">
        <v>39504.52</v>
      </c>
      <c r="H119" s="22">
        <v>80000</v>
      </c>
      <c r="I119" s="22">
        <f>G119-H119</f>
        <v>-40495.48</v>
      </c>
      <c r="J119" s="22">
        <v>126000.19</v>
      </c>
      <c r="K119" s="22">
        <v>90000</v>
      </c>
      <c r="L119" s="22">
        <f>J119-K119</f>
        <v>36000.19</v>
      </c>
      <c r="M119" s="22">
        <v>172341.04</v>
      </c>
      <c r="N119" s="22">
        <v>100000</v>
      </c>
      <c r="O119" s="22">
        <f>M119-N119</f>
        <v>72341.04000000001</v>
      </c>
      <c r="P119" s="22">
        <v>100000</v>
      </c>
      <c r="Q119" s="38" t="e">
        <f>M119-#REF!</f>
        <v>#REF!</v>
      </c>
      <c r="R119" s="55">
        <v>116891.33</v>
      </c>
      <c r="T119" s="24"/>
    </row>
    <row r="120" spans="1:20" ht="12">
      <c r="A120" s="23">
        <v>6340</v>
      </c>
      <c r="B120" s="23">
        <v>6340</v>
      </c>
      <c r="C120" s="3" t="s">
        <v>107</v>
      </c>
      <c r="D120" s="22">
        <v>100676.76</v>
      </c>
      <c r="E120" s="22">
        <v>150000</v>
      </c>
      <c r="F120" s="22">
        <f t="shared" si="33"/>
        <v>49323.240000000005</v>
      </c>
      <c r="G120" s="22">
        <v>141400.12</v>
      </c>
      <c r="H120" s="22">
        <v>250000</v>
      </c>
      <c r="I120" s="22">
        <f t="shared" si="34"/>
        <v>-108599.88</v>
      </c>
      <c r="J120" s="22">
        <v>150646.42</v>
      </c>
      <c r="K120" s="22">
        <v>300000</v>
      </c>
      <c r="L120" s="22">
        <f t="shared" si="35"/>
        <v>-149353.58</v>
      </c>
      <c r="M120" s="22">
        <v>239428.63</v>
      </c>
      <c r="N120" s="22">
        <v>400000</v>
      </c>
      <c r="O120" s="22">
        <f t="shared" si="36"/>
        <v>-160571.37</v>
      </c>
      <c r="P120" s="22">
        <v>400000</v>
      </c>
      <c r="Q120" s="38" t="e">
        <f>M120-#REF!</f>
        <v>#REF!</v>
      </c>
      <c r="R120" s="55">
        <v>413034.48</v>
      </c>
      <c r="T120" s="24"/>
    </row>
    <row r="121" spans="1:20" ht="12">
      <c r="A121" s="23">
        <v>6360</v>
      </c>
      <c r="B121" s="23">
        <v>6360</v>
      </c>
      <c r="C121" s="3" t="s">
        <v>174</v>
      </c>
      <c r="D121" s="22">
        <v>0</v>
      </c>
      <c r="E121" s="22">
        <v>0</v>
      </c>
      <c r="F121" s="22">
        <f>+E121-D121</f>
        <v>0</v>
      </c>
      <c r="G121" s="22">
        <v>0</v>
      </c>
      <c r="H121" s="22">
        <v>0</v>
      </c>
      <c r="I121" s="22">
        <f>G121-H121</f>
        <v>0</v>
      </c>
      <c r="J121" s="22">
        <v>0</v>
      </c>
      <c r="K121" s="22">
        <v>0</v>
      </c>
      <c r="L121" s="22">
        <f>J121-K121</f>
        <v>0</v>
      </c>
      <c r="M121" s="22">
        <v>0</v>
      </c>
      <c r="N121" s="22">
        <v>0</v>
      </c>
      <c r="O121" s="22">
        <f>M121-N121</f>
        <v>0</v>
      </c>
      <c r="P121" s="22">
        <v>0</v>
      </c>
      <c r="Q121" s="38" t="e">
        <f>M121-#REF!</f>
        <v>#REF!</v>
      </c>
      <c r="R121" s="55">
        <v>0</v>
      </c>
      <c r="T121" s="24"/>
    </row>
    <row r="122" spans="1:20" ht="12">
      <c r="A122" s="23">
        <v>6400</v>
      </c>
      <c r="B122" s="23">
        <v>6400</v>
      </c>
      <c r="C122" s="3" t="s">
        <v>177</v>
      </c>
      <c r="D122" s="22">
        <v>0</v>
      </c>
      <c r="E122" s="22">
        <v>0</v>
      </c>
      <c r="F122" s="22">
        <f>+E122-D122</f>
        <v>0</v>
      </c>
      <c r="G122" s="22">
        <v>0</v>
      </c>
      <c r="H122" s="22">
        <v>0</v>
      </c>
      <c r="I122" s="22">
        <f>G122-H122</f>
        <v>0</v>
      </c>
      <c r="J122" s="22">
        <v>0</v>
      </c>
      <c r="K122" s="22">
        <v>0</v>
      </c>
      <c r="L122" s="22">
        <f>J122-K122</f>
        <v>0</v>
      </c>
      <c r="M122" s="22">
        <v>19375</v>
      </c>
      <c r="N122" s="22">
        <v>0</v>
      </c>
      <c r="O122" s="22">
        <f>M122-N122</f>
        <v>19375</v>
      </c>
      <c r="P122" s="22">
        <v>0</v>
      </c>
      <c r="Q122" s="38" t="e">
        <f>M122-#REF!</f>
        <v>#REF!</v>
      </c>
      <c r="R122" s="55">
        <v>0</v>
      </c>
      <c r="T122" s="24"/>
    </row>
    <row r="123" spans="1:20" ht="12">
      <c r="A123" s="23">
        <v>6420</v>
      </c>
      <c r="B123" s="23">
        <v>6420</v>
      </c>
      <c r="C123" s="3" t="s">
        <v>108</v>
      </c>
      <c r="D123" s="22">
        <v>37331.5</v>
      </c>
      <c r="E123" s="22">
        <v>20000</v>
      </c>
      <c r="F123" s="22">
        <f t="shared" si="33"/>
        <v>-17331.5</v>
      </c>
      <c r="G123" s="22">
        <v>46880.5</v>
      </c>
      <c r="H123" s="22">
        <v>40000</v>
      </c>
      <c r="I123" s="22">
        <f t="shared" si="34"/>
        <v>6880.5</v>
      </c>
      <c r="J123" s="22">
        <v>83967.5</v>
      </c>
      <c r="K123" s="22">
        <v>60000</v>
      </c>
      <c r="L123" s="22">
        <f t="shared" si="35"/>
        <v>23967.5</v>
      </c>
      <c r="M123" s="22">
        <v>132913</v>
      </c>
      <c r="N123" s="22">
        <v>80000</v>
      </c>
      <c r="O123" s="22">
        <f t="shared" si="36"/>
        <v>52913</v>
      </c>
      <c r="P123" s="22">
        <v>80000</v>
      </c>
      <c r="Q123" s="38" t="e">
        <f>M123-#REF!</f>
        <v>#REF!</v>
      </c>
      <c r="R123" s="55">
        <v>90030.48</v>
      </c>
      <c r="T123" s="24"/>
    </row>
    <row r="124" spans="1:20" ht="12">
      <c r="A124" s="23">
        <v>6500</v>
      </c>
      <c r="B124" s="23">
        <v>6500</v>
      </c>
      <c r="C124" s="3" t="s">
        <v>109</v>
      </c>
      <c r="D124" s="22">
        <v>0</v>
      </c>
      <c r="E124" s="22">
        <v>5000</v>
      </c>
      <c r="F124" s="22">
        <f t="shared" si="33"/>
        <v>5000</v>
      </c>
      <c r="G124" s="22">
        <v>9816.25</v>
      </c>
      <c r="H124" s="22">
        <v>5000</v>
      </c>
      <c r="I124" s="22">
        <f t="shared" si="34"/>
        <v>4816.25</v>
      </c>
      <c r="J124" s="22">
        <v>23531.75</v>
      </c>
      <c r="K124" s="22">
        <v>10000</v>
      </c>
      <c r="L124" s="22">
        <f t="shared" si="35"/>
        <v>13531.75</v>
      </c>
      <c r="M124" s="22">
        <v>32021.75</v>
      </c>
      <c r="N124" s="22">
        <v>10000</v>
      </c>
      <c r="O124" s="22">
        <f t="shared" si="36"/>
        <v>22021.75</v>
      </c>
      <c r="P124" s="22">
        <v>10000</v>
      </c>
      <c r="Q124" s="38" t="e">
        <f>M124-#REF!</f>
        <v>#REF!</v>
      </c>
      <c r="R124" s="55">
        <v>161709.12</v>
      </c>
      <c r="T124" s="24"/>
    </row>
    <row r="125" spans="1:20" ht="12">
      <c r="A125" s="23">
        <v>6600</v>
      </c>
      <c r="B125" s="23">
        <v>6600</v>
      </c>
      <c r="C125" s="3" t="s">
        <v>112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  <c r="T125" s="24"/>
    </row>
    <row r="126" spans="1:20" ht="12">
      <c r="A126" s="23">
        <v>6610</v>
      </c>
      <c r="B126" s="23">
        <v>6610</v>
      </c>
      <c r="C126" s="3" t="s">
        <v>179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>G126-H126</f>
        <v>0</v>
      </c>
      <c r="J126" s="22">
        <v>0</v>
      </c>
      <c r="K126" s="22">
        <v>0</v>
      </c>
      <c r="L126" s="22">
        <f>J126-K126</f>
        <v>0</v>
      </c>
      <c r="M126" s="22">
        <v>0</v>
      </c>
      <c r="N126" s="22">
        <v>0</v>
      </c>
      <c r="O126" s="22">
        <f>M126-N126</f>
        <v>0</v>
      </c>
      <c r="P126" s="22">
        <v>0</v>
      </c>
      <c r="Q126" s="38" t="e">
        <f>M126-#REF!</f>
        <v>#REF!</v>
      </c>
      <c r="R126" s="55">
        <v>0</v>
      </c>
      <c r="T126" s="24"/>
    </row>
    <row r="127" spans="1:20" ht="12">
      <c r="A127" s="23">
        <v>6620</v>
      </c>
      <c r="B127" s="23">
        <v>6620</v>
      </c>
      <c r="C127" s="3" t="s">
        <v>113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  <c r="T127" s="24"/>
    </row>
    <row r="128" spans="1:20" ht="12">
      <c r="A128" s="23">
        <v>6625</v>
      </c>
      <c r="B128" s="23">
        <v>6625</v>
      </c>
      <c r="C128" s="3" t="s">
        <v>114</v>
      </c>
      <c r="D128" s="22">
        <v>49314.43</v>
      </c>
      <c r="E128" s="22">
        <v>40000</v>
      </c>
      <c r="F128" s="22">
        <f t="shared" si="33"/>
        <v>-9314.43</v>
      </c>
      <c r="G128" s="22">
        <v>101472.62</v>
      </c>
      <c r="H128" s="22">
        <v>70000</v>
      </c>
      <c r="I128" s="22">
        <f t="shared" si="34"/>
        <v>31472.619999999995</v>
      </c>
      <c r="J128" s="22">
        <v>134419.25</v>
      </c>
      <c r="K128" s="22">
        <v>110000</v>
      </c>
      <c r="L128" s="22">
        <f t="shared" si="35"/>
        <v>24419.25</v>
      </c>
      <c r="M128" s="22">
        <v>176566.07</v>
      </c>
      <c r="N128" s="22">
        <v>140000</v>
      </c>
      <c r="O128" s="22">
        <f t="shared" si="36"/>
        <v>36566.07000000001</v>
      </c>
      <c r="P128" s="22">
        <v>140000</v>
      </c>
      <c r="Q128" s="38" t="e">
        <f>M128-#REF!</f>
        <v>#REF!</v>
      </c>
      <c r="R128" s="55">
        <v>193405.73</v>
      </c>
      <c r="T128" s="24"/>
    </row>
    <row r="129" spans="1:20" ht="12">
      <c r="A129" s="23">
        <v>6630</v>
      </c>
      <c r="B129" s="23">
        <v>6630</v>
      </c>
      <c r="C129" s="3" t="s">
        <v>115</v>
      </c>
      <c r="D129" s="22">
        <v>2997.65</v>
      </c>
      <c r="E129" s="22">
        <v>10000</v>
      </c>
      <c r="F129" s="22">
        <f t="shared" si="33"/>
        <v>7002.35</v>
      </c>
      <c r="G129" s="22">
        <v>11407.65</v>
      </c>
      <c r="H129" s="22">
        <v>50000</v>
      </c>
      <c r="I129" s="22">
        <f t="shared" si="34"/>
        <v>-38592.35</v>
      </c>
      <c r="J129" s="22">
        <v>11407.65</v>
      </c>
      <c r="K129" s="22">
        <v>70000</v>
      </c>
      <c r="L129" s="22">
        <f t="shared" si="35"/>
        <v>-58592.35</v>
      </c>
      <c r="M129" s="22">
        <v>20040.96</v>
      </c>
      <c r="N129" s="22">
        <v>70000</v>
      </c>
      <c r="O129" s="22">
        <f t="shared" si="36"/>
        <v>-49959.04</v>
      </c>
      <c r="P129" s="22">
        <v>70000</v>
      </c>
      <c r="Q129" s="38" t="e">
        <f>M129-#REF!</f>
        <v>#REF!</v>
      </c>
      <c r="R129" s="55">
        <v>44836.62</v>
      </c>
      <c r="T129" s="24"/>
    </row>
    <row r="130" spans="1:20" ht="12">
      <c r="A130" s="23">
        <v>6700</v>
      </c>
      <c r="B130" s="23">
        <v>6700</v>
      </c>
      <c r="C130" s="3" t="s">
        <v>116</v>
      </c>
      <c r="D130" s="22">
        <v>65312.5</v>
      </c>
      <c r="E130" s="22">
        <v>10000</v>
      </c>
      <c r="F130" s="22">
        <f t="shared" si="33"/>
        <v>-55312.5</v>
      </c>
      <c r="G130" s="22">
        <v>65312.5</v>
      </c>
      <c r="H130" s="22">
        <v>10000</v>
      </c>
      <c r="I130" s="22">
        <f t="shared" si="34"/>
        <v>55312.5</v>
      </c>
      <c r="J130" s="22">
        <v>74656.25</v>
      </c>
      <c r="K130" s="22">
        <v>40000</v>
      </c>
      <c r="L130" s="22">
        <f t="shared" si="35"/>
        <v>34656.25</v>
      </c>
      <c r="M130" s="22">
        <v>93406.25</v>
      </c>
      <c r="N130" s="22">
        <v>40000</v>
      </c>
      <c r="O130" s="22">
        <f t="shared" si="36"/>
        <v>53406.25</v>
      </c>
      <c r="P130" s="22">
        <v>40000</v>
      </c>
      <c r="Q130" s="38" t="e">
        <f>M130-#REF!</f>
        <v>#REF!</v>
      </c>
      <c r="R130" s="55">
        <v>35000</v>
      </c>
      <c r="T130" s="24"/>
    </row>
    <row r="131" spans="1:20" ht="12">
      <c r="A131" s="23">
        <v>6710</v>
      </c>
      <c r="B131" s="23">
        <v>6710</v>
      </c>
      <c r="C131" s="3" t="s">
        <v>117</v>
      </c>
      <c r="D131" s="22">
        <v>156450.95</v>
      </c>
      <c r="E131" s="22">
        <v>100000</v>
      </c>
      <c r="F131" s="22">
        <f t="shared" si="33"/>
        <v>-56450.95000000001</v>
      </c>
      <c r="G131" s="22">
        <v>252216.27</v>
      </c>
      <c r="H131" s="22">
        <v>200000</v>
      </c>
      <c r="I131" s="22">
        <f t="shared" si="34"/>
        <v>52216.26999999999</v>
      </c>
      <c r="J131" s="22">
        <v>324744.09</v>
      </c>
      <c r="K131" s="22">
        <v>300000</v>
      </c>
      <c r="L131" s="22">
        <f t="shared" si="35"/>
        <v>24744.090000000026</v>
      </c>
      <c r="M131" s="22">
        <v>423905.98</v>
      </c>
      <c r="N131" s="22">
        <v>400000</v>
      </c>
      <c r="O131" s="22">
        <f t="shared" si="36"/>
        <v>23905.97999999998</v>
      </c>
      <c r="P131" s="22">
        <v>400000</v>
      </c>
      <c r="Q131" s="38" t="e">
        <f>M131-#REF!</f>
        <v>#REF!</v>
      </c>
      <c r="R131" s="55">
        <v>405811.77</v>
      </c>
      <c r="T131" s="24"/>
    </row>
    <row r="132" spans="1:20" ht="12">
      <c r="A132" s="23">
        <v>6720</v>
      </c>
      <c r="B132" s="23">
        <v>6720</v>
      </c>
      <c r="C132" s="3" t="s">
        <v>178</v>
      </c>
      <c r="D132" s="22">
        <v>0</v>
      </c>
      <c r="E132" s="22">
        <v>0</v>
      </c>
      <c r="F132" s="22">
        <f>+E132-D132</f>
        <v>0</v>
      </c>
      <c r="G132" s="22">
        <v>0</v>
      </c>
      <c r="H132" s="22">
        <v>0</v>
      </c>
      <c r="I132" s="22">
        <f>G132-H132</f>
        <v>0</v>
      </c>
      <c r="J132" s="22">
        <v>0</v>
      </c>
      <c r="K132" s="22">
        <v>0</v>
      </c>
      <c r="L132" s="22">
        <f>J132-K132</f>
        <v>0</v>
      </c>
      <c r="M132" s="22">
        <v>0</v>
      </c>
      <c r="N132" s="22">
        <v>0</v>
      </c>
      <c r="O132" s="22">
        <f>M132-N132</f>
        <v>0</v>
      </c>
      <c r="P132" s="22">
        <v>0</v>
      </c>
      <c r="Q132" s="38" t="e">
        <f>M132-#REF!</f>
        <v>#REF!</v>
      </c>
      <c r="R132" s="55">
        <v>0</v>
      </c>
      <c r="T132" s="24"/>
    </row>
    <row r="133" spans="1:20" ht="12">
      <c r="A133" s="23">
        <v>6790</v>
      </c>
      <c r="B133" s="23">
        <v>6790</v>
      </c>
      <c r="C133" s="3" t="s">
        <v>118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  <c r="T133" s="24"/>
    </row>
    <row r="134" spans="1:20" ht="12">
      <c r="A134" s="23">
        <v>6800</v>
      </c>
      <c r="B134" s="23">
        <v>6800</v>
      </c>
      <c r="C134" s="3" t="s">
        <v>119</v>
      </c>
      <c r="D134" s="22">
        <v>5663</v>
      </c>
      <c r="E134" s="22">
        <v>5000</v>
      </c>
      <c r="F134" s="22">
        <f t="shared" si="33"/>
        <v>-663</v>
      </c>
      <c r="G134" s="22">
        <v>10090.27</v>
      </c>
      <c r="H134" s="22">
        <v>10000</v>
      </c>
      <c r="I134" s="22">
        <f t="shared" si="34"/>
        <v>90.27000000000044</v>
      </c>
      <c r="J134" s="22">
        <v>10090.27</v>
      </c>
      <c r="K134" s="22">
        <v>10000</v>
      </c>
      <c r="L134" s="22">
        <f t="shared" si="35"/>
        <v>90.27000000000044</v>
      </c>
      <c r="M134" s="22">
        <v>14769.07</v>
      </c>
      <c r="N134" s="22">
        <v>15000</v>
      </c>
      <c r="O134" s="22">
        <f t="shared" si="36"/>
        <v>-230.9300000000003</v>
      </c>
      <c r="P134" s="22">
        <v>15000</v>
      </c>
      <c r="Q134" s="38" t="e">
        <f>M134-#REF!</f>
        <v>#REF!</v>
      </c>
      <c r="R134" s="55">
        <v>22207.25</v>
      </c>
      <c r="T134" s="24"/>
    </row>
    <row r="135" spans="1:20" ht="12">
      <c r="A135" s="23">
        <v>6815</v>
      </c>
      <c r="B135" s="23">
        <v>6815</v>
      </c>
      <c r="C135" s="3" t="s">
        <v>120</v>
      </c>
      <c r="D135" s="22">
        <v>173.04</v>
      </c>
      <c r="E135" s="22">
        <v>2500</v>
      </c>
      <c r="F135" s="22">
        <f t="shared" si="33"/>
        <v>2326.96</v>
      </c>
      <c r="G135" s="22">
        <v>360.31</v>
      </c>
      <c r="H135" s="22">
        <v>5000</v>
      </c>
      <c r="I135" s="22">
        <f t="shared" si="34"/>
        <v>-4639.69</v>
      </c>
      <c r="J135" s="22">
        <v>544.33</v>
      </c>
      <c r="K135" s="22">
        <v>7500</v>
      </c>
      <c r="L135" s="22">
        <f t="shared" si="35"/>
        <v>-6955.67</v>
      </c>
      <c r="M135" s="22">
        <v>1178.51</v>
      </c>
      <c r="N135" s="22">
        <v>10000</v>
      </c>
      <c r="O135" s="22">
        <f t="shared" si="36"/>
        <v>-8821.49</v>
      </c>
      <c r="P135" s="22">
        <v>10000</v>
      </c>
      <c r="Q135" s="38" t="e">
        <f>M135-#REF!</f>
        <v>#REF!</v>
      </c>
      <c r="R135" s="55">
        <v>19279.53</v>
      </c>
      <c r="T135" s="24"/>
    </row>
    <row r="136" spans="1:20" ht="12">
      <c r="A136" s="23">
        <v>6820</v>
      </c>
      <c r="B136" s="23">
        <v>6820</v>
      </c>
      <c r="C136" s="3" t="s">
        <v>121</v>
      </c>
      <c r="D136" s="22">
        <v>0</v>
      </c>
      <c r="E136" s="22">
        <v>500</v>
      </c>
      <c r="F136" s="22">
        <f t="shared" si="33"/>
        <v>500</v>
      </c>
      <c r="G136" s="22">
        <v>0</v>
      </c>
      <c r="H136" s="22">
        <v>500</v>
      </c>
      <c r="I136" s="22">
        <f t="shared" si="34"/>
        <v>-500</v>
      </c>
      <c r="J136" s="22">
        <v>0</v>
      </c>
      <c r="K136" s="22">
        <v>1000</v>
      </c>
      <c r="L136" s="22">
        <f t="shared" si="35"/>
        <v>-1000</v>
      </c>
      <c r="M136" s="22">
        <v>1562.5</v>
      </c>
      <c r="N136" s="22">
        <v>1000</v>
      </c>
      <c r="O136" s="22">
        <f t="shared" si="36"/>
        <v>562.5</v>
      </c>
      <c r="P136" s="22">
        <v>1000</v>
      </c>
      <c r="Q136" s="38" t="e">
        <f>M136-#REF!</f>
        <v>#REF!</v>
      </c>
      <c r="R136" s="55">
        <v>2414.73</v>
      </c>
      <c r="T136" s="24"/>
    </row>
    <row r="137" spans="1:20" ht="12">
      <c r="A137" s="23">
        <v>6860</v>
      </c>
      <c r="B137" s="23">
        <v>6860</v>
      </c>
      <c r="C137" s="3" t="s">
        <v>122</v>
      </c>
      <c r="D137" s="22">
        <v>710.4</v>
      </c>
      <c r="E137" s="22">
        <v>0</v>
      </c>
      <c r="F137" s="22">
        <f t="shared" si="33"/>
        <v>-710.4</v>
      </c>
      <c r="G137" s="22">
        <v>710.4</v>
      </c>
      <c r="H137" s="22">
        <v>0</v>
      </c>
      <c r="I137" s="22">
        <f t="shared" si="34"/>
        <v>710.4</v>
      </c>
      <c r="J137" s="22">
        <v>710.4</v>
      </c>
      <c r="K137" s="22">
        <v>0</v>
      </c>
      <c r="L137" s="22">
        <f t="shared" si="35"/>
        <v>710.4</v>
      </c>
      <c r="M137" s="22">
        <v>6262.4</v>
      </c>
      <c r="N137" s="22">
        <v>0</v>
      </c>
      <c r="O137" s="22">
        <f t="shared" si="36"/>
        <v>6262.4</v>
      </c>
      <c r="P137" s="22">
        <v>0</v>
      </c>
      <c r="Q137" s="38" t="e">
        <f>M137-#REF!</f>
        <v>#REF!</v>
      </c>
      <c r="R137" s="55">
        <v>5813</v>
      </c>
      <c r="T137" s="24"/>
    </row>
    <row r="138" spans="1:20" ht="12">
      <c r="A138" s="23">
        <v>6900</v>
      </c>
      <c r="B138" s="23">
        <v>6900</v>
      </c>
      <c r="C138" s="3" t="s">
        <v>123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  <c r="T138" s="24"/>
    </row>
    <row r="139" spans="1:20" ht="12">
      <c r="A139" s="23">
        <v>6920</v>
      </c>
      <c r="B139" s="23">
        <v>6920</v>
      </c>
      <c r="C139" s="3" t="s">
        <v>124</v>
      </c>
      <c r="D139" s="22">
        <v>3198.31</v>
      </c>
      <c r="E139" s="22">
        <v>2000</v>
      </c>
      <c r="F139" s="22">
        <f t="shared" si="33"/>
        <v>-1198.31</v>
      </c>
      <c r="G139" s="22">
        <v>7907.04</v>
      </c>
      <c r="H139" s="22">
        <v>4000</v>
      </c>
      <c r="I139" s="22">
        <f t="shared" si="34"/>
        <v>3907.04</v>
      </c>
      <c r="J139" s="22">
        <v>13552.27</v>
      </c>
      <c r="K139" s="22">
        <v>6000</v>
      </c>
      <c r="L139" s="22">
        <f t="shared" si="35"/>
        <v>7552.27</v>
      </c>
      <c r="M139" s="22">
        <v>17313.91</v>
      </c>
      <c r="N139" s="22">
        <v>8000</v>
      </c>
      <c r="O139" s="22">
        <f t="shared" si="36"/>
        <v>9313.91</v>
      </c>
      <c r="P139" s="22">
        <v>8000</v>
      </c>
      <c r="Q139" s="38" t="e">
        <f>M139-#REF!</f>
        <v>#REF!</v>
      </c>
      <c r="R139" s="55">
        <v>13030.65</v>
      </c>
      <c r="T139" s="24"/>
    </row>
    <row r="140" spans="1:20" ht="12">
      <c r="A140" s="23">
        <v>6930</v>
      </c>
      <c r="B140" s="23">
        <v>6930</v>
      </c>
      <c r="C140" s="3" t="s">
        <v>125</v>
      </c>
      <c r="D140" s="22">
        <v>8212.5</v>
      </c>
      <c r="E140" s="22">
        <v>8500</v>
      </c>
      <c r="F140" s="22">
        <f t="shared" si="33"/>
        <v>287.5</v>
      </c>
      <c r="G140" s="22">
        <v>16425</v>
      </c>
      <c r="H140" s="22">
        <v>17000</v>
      </c>
      <c r="I140" s="22">
        <f t="shared" si="34"/>
        <v>-575</v>
      </c>
      <c r="J140" s="22">
        <v>21900</v>
      </c>
      <c r="K140" s="22">
        <v>25500</v>
      </c>
      <c r="L140" s="22">
        <f t="shared" si="35"/>
        <v>-3600</v>
      </c>
      <c r="M140" s="22">
        <v>32352.43</v>
      </c>
      <c r="N140" s="22">
        <v>34000</v>
      </c>
      <c r="O140" s="22">
        <f t="shared" si="36"/>
        <v>-1647.5699999999997</v>
      </c>
      <c r="P140" s="22">
        <v>34000</v>
      </c>
      <c r="Q140" s="38" t="e">
        <f>M140-#REF!</f>
        <v>#REF!</v>
      </c>
      <c r="R140" s="55">
        <v>32850</v>
      </c>
      <c r="T140" s="24"/>
    </row>
    <row r="141" spans="1:20" ht="12">
      <c r="A141" s="23">
        <v>6940</v>
      </c>
      <c r="B141" s="23">
        <v>6940</v>
      </c>
      <c r="C141" s="3" t="s">
        <v>126</v>
      </c>
      <c r="D141" s="22">
        <v>0</v>
      </c>
      <c r="E141" s="22">
        <v>200</v>
      </c>
      <c r="F141" s="22">
        <f t="shared" si="33"/>
        <v>200</v>
      </c>
      <c r="G141" s="22">
        <v>0</v>
      </c>
      <c r="H141" s="22">
        <v>400</v>
      </c>
      <c r="I141" s="22">
        <f t="shared" si="34"/>
        <v>-400</v>
      </c>
      <c r="J141" s="22">
        <v>0</v>
      </c>
      <c r="K141" s="22">
        <v>600</v>
      </c>
      <c r="L141" s="22">
        <f t="shared" si="35"/>
        <v>-600</v>
      </c>
      <c r="M141" s="22">
        <v>0</v>
      </c>
      <c r="N141" s="22">
        <v>800</v>
      </c>
      <c r="O141" s="22">
        <f t="shared" si="36"/>
        <v>-800</v>
      </c>
      <c r="P141" s="22">
        <v>800</v>
      </c>
      <c r="Q141" s="38" t="e">
        <f>M141-#REF!</f>
        <v>#REF!</v>
      </c>
      <c r="R141" s="55">
        <v>248</v>
      </c>
      <c r="T141" s="24"/>
    </row>
    <row r="142" spans="1:20" ht="12">
      <c r="A142" s="23">
        <v>7140</v>
      </c>
      <c r="B142" s="23">
        <v>7140</v>
      </c>
      <c r="C142" s="3" t="s">
        <v>128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97.66</v>
      </c>
      <c r="N142" s="22">
        <v>0</v>
      </c>
      <c r="O142" s="22">
        <f t="shared" si="36"/>
        <v>97.66</v>
      </c>
      <c r="P142" s="22">
        <v>0</v>
      </c>
      <c r="Q142" s="38" t="e">
        <f>M142-#REF!</f>
        <v>#REF!</v>
      </c>
      <c r="R142" s="55">
        <v>0</v>
      </c>
      <c r="T142" s="24"/>
    </row>
    <row r="143" spans="1:20" ht="12">
      <c r="A143" s="23">
        <v>7320</v>
      </c>
      <c r="B143" s="23">
        <v>7320</v>
      </c>
      <c r="C143" s="3" t="s">
        <v>129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  <c r="T143" s="24"/>
    </row>
    <row r="144" spans="1:20" ht="12">
      <c r="A144" s="23">
        <v>7430</v>
      </c>
      <c r="B144" s="23">
        <v>7430</v>
      </c>
      <c r="C144" s="3" t="s">
        <v>131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  <c r="T144" s="24"/>
    </row>
    <row r="145" spans="1:20" ht="12">
      <c r="A145" s="23">
        <v>7500</v>
      </c>
      <c r="B145" s="23">
        <v>7500</v>
      </c>
      <c r="C145" s="3" t="s">
        <v>132</v>
      </c>
      <c r="D145" s="22">
        <v>56821.42</v>
      </c>
      <c r="E145" s="22">
        <v>40000</v>
      </c>
      <c r="F145" s="22">
        <f t="shared" si="33"/>
        <v>-16821.42</v>
      </c>
      <c r="G145" s="22">
        <v>57554.42</v>
      </c>
      <c r="H145" s="22">
        <v>40000</v>
      </c>
      <c r="I145" s="22">
        <f t="shared" si="34"/>
        <v>17554.42</v>
      </c>
      <c r="J145" s="22">
        <v>183335.42</v>
      </c>
      <c r="K145" s="22">
        <v>80000</v>
      </c>
      <c r="L145" s="22">
        <f t="shared" si="35"/>
        <v>103335.42000000001</v>
      </c>
      <c r="M145" s="22">
        <v>104396.17</v>
      </c>
      <c r="N145" s="22">
        <v>80000</v>
      </c>
      <c r="O145" s="22">
        <f t="shared" si="36"/>
        <v>24396.17</v>
      </c>
      <c r="P145" s="22">
        <v>80000</v>
      </c>
      <c r="Q145" s="38" t="e">
        <f>M145-#REF!</f>
        <v>#REF!</v>
      </c>
      <c r="R145" s="55">
        <v>79607.58</v>
      </c>
      <c r="T145" s="24"/>
    </row>
    <row r="146" spans="1:20" ht="12">
      <c r="A146" s="23">
        <v>7601</v>
      </c>
      <c r="B146" s="23">
        <v>7601</v>
      </c>
      <c r="C146" s="3" t="s">
        <v>133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4"/>
        <v>0</v>
      </c>
      <c r="J146" s="22">
        <v>0</v>
      </c>
      <c r="K146" s="22">
        <v>0</v>
      </c>
      <c r="L146" s="22">
        <f t="shared" si="35"/>
        <v>0</v>
      </c>
      <c r="M146" s="22">
        <v>0</v>
      </c>
      <c r="N146" s="22">
        <v>0</v>
      </c>
      <c r="O146" s="22">
        <f t="shared" si="36"/>
        <v>0</v>
      </c>
      <c r="P146" s="22">
        <v>0</v>
      </c>
      <c r="Q146" s="38" t="e">
        <f>M146-#REF!</f>
        <v>#REF!</v>
      </c>
      <c r="R146" s="55">
        <v>0</v>
      </c>
      <c r="T146" s="24"/>
    </row>
    <row r="147" spans="1:20" ht="12">
      <c r="A147" s="23">
        <v>7740</v>
      </c>
      <c r="B147" s="23">
        <v>7740</v>
      </c>
      <c r="C147" s="3" t="s">
        <v>134</v>
      </c>
      <c r="D147" s="22">
        <v>0.02</v>
      </c>
      <c r="E147" s="22">
        <v>0</v>
      </c>
      <c r="F147" s="22">
        <f t="shared" si="33"/>
        <v>-0.02</v>
      </c>
      <c r="G147" s="22">
        <v>0.02</v>
      </c>
      <c r="H147" s="22">
        <v>0</v>
      </c>
      <c r="I147" s="22">
        <f t="shared" si="34"/>
        <v>0.02</v>
      </c>
      <c r="J147" s="22">
        <v>0.02</v>
      </c>
      <c r="K147" s="22">
        <v>0</v>
      </c>
      <c r="L147" s="22">
        <f t="shared" si="35"/>
        <v>0.02</v>
      </c>
      <c r="M147" s="22">
        <v>0.02</v>
      </c>
      <c r="N147" s="22">
        <v>0</v>
      </c>
      <c r="O147" s="22">
        <f t="shared" si="36"/>
        <v>0.02</v>
      </c>
      <c r="P147" s="22">
        <v>0</v>
      </c>
      <c r="Q147" s="38" t="e">
        <f>M147-#REF!</f>
        <v>#REF!</v>
      </c>
      <c r="R147" s="55">
        <v>0</v>
      </c>
      <c r="T147" s="24"/>
    </row>
    <row r="148" spans="1:20" ht="12">
      <c r="A148" s="23">
        <v>7770</v>
      </c>
      <c r="B148" s="23">
        <v>7770</v>
      </c>
      <c r="C148" s="3" t="s">
        <v>135</v>
      </c>
      <c r="D148" s="22">
        <v>6315.19</v>
      </c>
      <c r="E148" s="22">
        <v>5000</v>
      </c>
      <c r="F148" s="22">
        <f t="shared" si="33"/>
        <v>-1315.1899999999996</v>
      </c>
      <c r="G148" s="22">
        <v>12593.94</v>
      </c>
      <c r="H148" s="22">
        <v>10000</v>
      </c>
      <c r="I148" s="22">
        <f t="shared" si="34"/>
        <v>2593.9400000000005</v>
      </c>
      <c r="J148" s="22">
        <v>17525.19</v>
      </c>
      <c r="K148" s="22">
        <v>15000</v>
      </c>
      <c r="L148" s="22">
        <f t="shared" si="35"/>
        <v>2525.1899999999987</v>
      </c>
      <c r="M148" s="22">
        <v>24751.29</v>
      </c>
      <c r="N148" s="22">
        <v>20000</v>
      </c>
      <c r="O148" s="22">
        <f t="shared" si="36"/>
        <v>4751.290000000001</v>
      </c>
      <c r="P148" s="22">
        <v>20000</v>
      </c>
      <c r="Q148" s="38" t="e">
        <f>M148-#REF!</f>
        <v>#REF!</v>
      </c>
      <c r="R148" s="55">
        <v>22130.5</v>
      </c>
      <c r="T148" s="24"/>
    </row>
    <row r="149" spans="1:20" ht="12">
      <c r="A149" s="23">
        <v>7780</v>
      </c>
      <c r="B149" s="23">
        <v>7780</v>
      </c>
      <c r="C149" s="3" t="s">
        <v>136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0</v>
      </c>
      <c r="I149" s="22">
        <f t="shared" si="34"/>
        <v>0</v>
      </c>
      <c r="J149" s="22">
        <v>0</v>
      </c>
      <c r="K149" s="22">
        <v>0</v>
      </c>
      <c r="L149" s="22">
        <f t="shared" si="35"/>
        <v>0</v>
      </c>
      <c r="M149" s="22">
        <v>-23</v>
      </c>
      <c r="N149" s="22">
        <v>0</v>
      </c>
      <c r="O149" s="22">
        <f t="shared" si="36"/>
        <v>-23</v>
      </c>
      <c r="P149" s="22">
        <v>0</v>
      </c>
      <c r="Q149" s="38" t="e">
        <f>M149-#REF!</f>
        <v>#REF!</v>
      </c>
      <c r="R149" s="55">
        <v>682.86</v>
      </c>
      <c r="T149" s="24"/>
    </row>
    <row r="150" spans="1:20" ht="12">
      <c r="A150" s="23">
        <v>7790</v>
      </c>
      <c r="B150" s="23">
        <v>7790</v>
      </c>
      <c r="C150" s="3" t="s">
        <v>137</v>
      </c>
      <c r="D150" s="22">
        <v>2392.03</v>
      </c>
      <c r="E150" s="22">
        <v>5000</v>
      </c>
      <c r="F150" s="22">
        <f t="shared" si="33"/>
        <v>2607.97</v>
      </c>
      <c r="G150" s="22">
        <v>8972.09</v>
      </c>
      <c r="H150" s="22">
        <v>10000</v>
      </c>
      <c r="I150" s="22">
        <f t="shared" si="34"/>
        <v>-1027.9099999999999</v>
      </c>
      <c r="J150" s="22">
        <v>11895.63</v>
      </c>
      <c r="K150" s="22">
        <v>15000</v>
      </c>
      <c r="L150" s="22">
        <f t="shared" si="35"/>
        <v>-3104.370000000001</v>
      </c>
      <c r="M150" s="22">
        <v>36112.11</v>
      </c>
      <c r="N150" s="22">
        <v>20000</v>
      </c>
      <c r="O150" s="22">
        <f t="shared" si="36"/>
        <v>16112.11</v>
      </c>
      <c r="P150" s="22">
        <v>20000</v>
      </c>
      <c r="Q150" s="38" t="e">
        <f>M150-#REF!</f>
        <v>#REF!</v>
      </c>
      <c r="R150" s="55">
        <v>39294.93</v>
      </c>
      <c r="T150" s="24"/>
    </row>
    <row r="151" spans="1:20" ht="12">
      <c r="A151" s="23">
        <v>7791</v>
      </c>
      <c r="B151" s="23">
        <v>7791</v>
      </c>
      <c r="C151" s="3" t="s">
        <v>153</v>
      </c>
      <c r="D151" s="22">
        <v>0</v>
      </c>
      <c r="E151" s="22">
        <v>0</v>
      </c>
      <c r="F151" s="22">
        <f t="shared" si="33"/>
        <v>0</v>
      </c>
      <c r="G151" s="22">
        <v>0</v>
      </c>
      <c r="H151" s="22">
        <v>0</v>
      </c>
      <c r="I151" s="22">
        <f aca="true" t="shared" si="37" ref="I151:I156">G151-H151</f>
        <v>0</v>
      </c>
      <c r="J151" s="22">
        <v>0</v>
      </c>
      <c r="K151" s="22">
        <v>0</v>
      </c>
      <c r="L151" s="22">
        <f aca="true" t="shared" si="38" ref="L151:L156">J151-K151</f>
        <v>0</v>
      </c>
      <c r="M151" s="22">
        <v>0</v>
      </c>
      <c r="N151" s="22">
        <v>0</v>
      </c>
      <c r="O151" s="22">
        <f aca="true" t="shared" si="39" ref="O151:O156">M151-N151</f>
        <v>0</v>
      </c>
      <c r="P151" s="22">
        <v>0</v>
      </c>
      <c r="Q151" s="38" t="e">
        <f>M151-#REF!</f>
        <v>#REF!</v>
      </c>
      <c r="R151" s="55">
        <v>0</v>
      </c>
      <c r="T151" s="24"/>
    </row>
    <row r="152" spans="1:20" ht="12">
      <c r="A152" s="23">
        <v>7795</v>
      </c>
      <c r="B152" s="23">
        <v>7795</v>
      </c>
      <c r="C152" s="3" t="s">
        <v>157</v>
      </c>
      <c r="D152" s="22">
        <v>23492.2</v>
      </c>
      <c r="E152" s="22">
        <v>7500</v>
      </c>
      <c r="F152" s="22">
        <f t="shared" si="33"/>
        <v>-15992.2</v>
      </c>
      <c r="G152" s="22">
        <v>26634.66</v>
      </c>
      <c r="H152" s="22">
        <v>15000</v>
      </c>
      <c r="I152" s="22">
        <f t="shared" si="37"/>
        <v>11634.66</v>
      </c>
      <c r="J152" s="22">
        <v>26634.66</v>
      </c>
      <c r="K152" s="22">
        <v>22500</v>
      </c>
      <c r="L152" s="22">
        <f t="shared" si="38"/>
        <v>4134.66</v>
      </c>
      <c r="M152" s="22">
        <v>26744.9</v>
      </c>
      <c r="N152" s="22">
        <v>30000</v>
      </c>
      <c r="O152" s="22">
        <f t="shared" si="39"/>
        <v>-3255.0999999999985</v>
      </c>
      <c r="P152" s="22">
        <v>30000</v>
      </c>
      <c r="Q152" s="38" t="e">
        <f>M152-#REF!</f>
        <v>#REF!</v>
      </c>
      <c r="R152" s="55">
        <v>32714.48</v>
      </c>
      <c r="T152" s="24"/>
    </row>
    <row r="153" spans="1:20" ht="12">
      <c r="A153" s="23">
        <v>7796</v>
      </c>
      <c r="B153" s="23">
        <v>7796</v>
      </c>
      <c r="C153" s="3" t="s">
        <v>158</v>
      </c>
      <c r="D153" s="22">
        <v>0</v>
      </c>
      <c r="E153" s="22">
        <v>0</v>
      </c>
      <c r="F153" s="22">
        <f t="shared" si="33"/>
        <v>0</v>
      </c>
      <c r="G153" s="22">
        <v>0</v>
      </c>
      <c r="H153" s="22">
        <v>0</v>
      </c>
      <c r="I153" s="22">
        <f t="shared" si="37"/>
        <v>0</v>
      </c>
      <c r="J153" s="22">
        <v>0</v>
      </c>
      <c r="K153" s="22">
        <v>0</v>
      </c>
      <c r="L153" s="22">
        <f t="shared" si="38"/>
        <v>0</v>
      </c>
      <c r="M153" s="22">
        <v>0</v>
      </c>
      <c r="N153" s="22">
        <v>0</v>
      </c>
      <c r="O153" s="22">
        <f t="shared" si="39"/>
        <v>0</v>
      </c>
      <c r="P153" s="22">
        <v>0</v>
      </c>
      <c r="Q153" s="38"/>
      <c r="R153" s="55">
        <v>0</v>
      </c>
      <c r="T153" s="24"/>
    </row>
    <row r="154" spans="1:20" ht="12">
      <c r="A154" s="23">
        <v>7797</v>
      </c>
      <c r="B154" s="23">
        <v>7797</v>
      </c>
      <c r="C154" s="3" t="s">
        <v>159</v>
      </c>
      <c r="D154" s="22">
        <v>5942.98</v>
      </c>
      <c r="E154" s="22">
        <v>4000</v>
      </c>
      <c r="F154" s="22">
        <f t="shared" si="33"/>
        <v>-1942.9799999999996</v>
      </c>
      <c r="G154" s="22">
        <v>11201.61</v>
      </c>
      <c r="H154" s="22">
        <v>8000</v>
      </c>
      <c r="I154" s="22">
        <f t="shared" si="37"/>
        <v>3201.6100000000006</v>
      </c>
      <c r="J154" s="22">
        <v>11201.61</v>
      </c>
      <c r="K154" s="22">
        <v>12000</v>
      </c>
      <c r="L154" s="22">
        <f t="shared" si="38"/>
        <v>-798.3899999999994</v>
      </c>
      <c r="M154" s="22">
        <v>11201.61</v>
      </c>
      <c r="N154" s="22">
        <v>16000</v>
      </c>
      <c r="O154" s="22">
        <f t="shared" si="39"/>
        <v>-4798.389999999999</v>
      </c>
      <c r="P154" s="22">
        <v>16000</v>
      </c>
      <c r="Q154" s="38"/>
      <c r="R154" s="55">
        <v>14424.96</v>
      </c>
      <c r="T154" s="24"/>
    </row>
    <row r="155" spans="1:18" ht="12">
      <c r="A155" s="23">
        <v>7798</v>
      </c>
      <c r="B155" s="23">
        <v>7798</v>
      </c>
      <c r="C155" s="3" t="s">
        <v>166</v>
      </c>
      <c r="D155" s="22">
        <v>1582.08</v>
      </c>
      <c r="E155" s="22">
        <v>1500</v>
      </c>
      <c r="F155" s="22">
        <f>+E155-D155</f>
        <v>-82.07999999999993</v>
      </c>
      <c r="G155" s="22">
        <v>4604.12</v>
      </c>
      <c r="H155" s="22">
        <v>3000</v>
      </c>
      <c r="I155" s="22">
        <f t="shared" si="37"/>
        <v>1604.12</v>
      </c>
      <c r="J155" s="22">
        <v>4604.12</v>
      </c>
      <c r="K155" s="22">
        <v>4500</v>
      </c>
      <c r="L155" s="22">
        <f t="shared" si="38"/>
        <v>104.11999999999989</v>
      </c>
      <c r="M155" s="22">
        <v>4883.12</v>
      </c>
      <c r="N155" s="22">
        <v>6000</v>
      </c>
      <c r="O155" s="22">
        <f t="shared" si="39"/>
        <v>-1116.88</v>
      </c>
      <c r="P155" s="22">
        <v>6000</v>
      </c>
      <c r="Q155" s="38"/>
      <c r="R155" s="55">
        <v>6927.19</v>
      </c>
    </row>
    <row r="156" spans="1:18" ht="12">
      <c r="A156" s="23">
        <v>7799</v>
      </c>
      <c r="B156" s="23">
        <v>7799</v>
      </c>
      <c r="C156" s="3" t="s">
        <v>186</v>
      </c>
      <c r="D156" s="22">
        <v>0</v>
      </c>
      <c r="E156" s="22">
        <v>500</v>
      </c>
      <c r="F156" s="22">
        <f>+E156-D156</f>
        <v>500</v>
      </c>
      <c r="G156" s="22">
        <v>714.5</v>
      </c>
      <c r="H156" s="22">
        <v>1000</v>
      </c>
      <c r="I156" s="22">
        <f t="shared" si="37"/>
        <v>-285.5</v>
      </c>
      <c r="J156" s="22">
        <v>714.5</v>
      </c>
      <c r="K156" s="22">
        <v>1500</v>
      </c>
      <c r="L156" s="22">
        <f t="shared" si="38"/>
        <v>-785.5</v>
      </c>
      <c r="M156" s="22">
        <v>714.5</v>
      </c>
      <c r="N156" s="22">
        <v>2000</v>
      </c>
      <c r="O156" s="22">
        <f t="shared" si="39"/>
        <v>-1285.5</v>
      </c>
      <c r="P156" s="22">
        <v>2000</v>
      </c>
      <c r="Q156" s="38"/>
      <c r="R156" s="55">
        <v>4785.5</v>
      </c>
    </row>
    <row r="157" spans="1:18" ht="12">
      <c r="A157" s="23">
        <v>7830</v>
      </c>
      <c r="B157" s="23">
        <v>7830</v>
      </c>
      <c r="C157" s="3" t="s">
        <v>138</v>
      </c>
      <c r="D157" s="22">
        <v>0</v>
      </c>
      <c r="E157" s="22">
        <v>0</v>
      </c>
      <c r="F157" s="22">
        <f t="shared" si="33"/>
        <v>0</v>
      </c>
      <c r="G157" s="22">
        <v>0</v>
      </c>
      <c r="H157" s="22">
        <v>0</v>
      </c>
      <c r="I157" s="22">
        <f t="shared" si="34"/>
        <v>0</v>
      </c>
      <c r="J157" s="22">
        <v>0</v>
      </c>
      <c r="K157" s="22">
        <v>0</v>
      </c>
      <c r="L157" s="22">
        <f t="shared" si="35"/>
        <v>0</v>
      </c>
      <c r="M157" s="22">
        <v>0</v>
      </c>
      <c r="N157" s="22">
        <v>0</v>
      </c>
      <c r="O157" s="22">
        <f t="shared" si="36"/>
        <v>0</v>
      </c>
      <c r="P157" s="22">
        <v>0</v>
      </c>
      <c r="Q157" s="38" t="e">
        <f>M157-#REF!</f>
        <v>#REF!</v>
      </c>
      <c r="R157" s="55">
        <v>-52400</v>
      </c>
    </row>
    <row r="158" spans="1:18" ht="12">
      <c r="A158" s="23">
        <v>7990</v>
      </c>
      <c r="B158" s="23">
        <v>7990</v>
      </c>
      <c r="C158" s="3" t="s">
        <v>139</v>
      </c>
      <c r="D158" s="22">
        <v>0</v>
      </c>
      <c r="E158" s="22">
        <v>0</v>
      </c>
      <c r="F158" s="22">
        <f t="shared" si="33"/>
        <v>0</v>
      </c>
      <c r="G158" s="22">
        <v>0</v>
      </c>
      <c r="H158" s="22">
        <v>0</v>
      </c>
      <c r="I158" s="22">
        <f t="shared" si="34"/>
        <v>0</v>
      </c>
      <c r="J158" s="22">
        <v>0</v>
      </c>
      <c r="K158" s="22">
        <v>0</v>
      </c>
      <c r="L158" s="22">
        <f t="shared" si="35"/>
        <v>0</v>
      </c>
      <c r="M158" s="22">
        <v>750</v>
      </c>
      <c r="N158" s="22">
        <v>0</v>
      </c>
      <c r="O158" s="22">
        <f t="shared" si="36"/>
        <v>750</v>
      </c>
      <c r="P158" s="22">
        <v>0</v>
      </c>
      <c r="Q158" s="38" t="e">
        <f>M158-#REF!</f>
        <v>#REF!</v>
      </c>
      <c r="R158" s="55">
        <v>0</v>
      </c>
    </row>
    <row r="159" spans="1:18" ht="12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  <c r="R159" s="55"/>
    </row>
    <row r="160" spans="1:18" ht="12.75">
      <c r="A160" s="19"/>
      <c r="B160" s="19"/>
      <c r="C160" s="14" t="s">
        <v>9</v>
      </c>
      <c r="D160" s="15">
        <f aca="true" t="shared" si="40" ref="D160:P160">SUM(D118:D159)</f>
        <v>567907.5399999999</v>
      </c>
      <c r="E160" s="15">
        <f t="shared" si="40"/>
        <v>452200</v>
      </c>
      <c r="F160" s="15">
        <f t="shared" si="40"/>
        <v>-115707.54</v>
      </c>
      <c r="G160" s="15">
        <f t="shared" si="40"/>
        <v>842844.1900000002</v>
      </c>
      <c r="H160" s="15">
        <f t="shared" si="40"/>
        <v>838900</v>
      </c>
      <c r="I160" s="15">
        <f t="shared" si="40"/>
        <v>3944.1899999999723</v>
      </c>
      <c r="J160" s="15">
        <f t="shared" si="40"/>
        <v>1250333.15</v>
      </c>
      <c r="K160" s="15">
        <f t="shared" si="40"/>
        <v>1191100</v>
      </c>
      <c r="L160" s="15">
        <f t="shared" si="40"/>
        <v>59233.150000000045</v>
      </c>
      <c r="M160" s="15">
        <f t="shared" si="40"/>
        <v>1612688.14</v>
      </c>
      <c r="N160" s="15">
        <f t="shared" si="40"/>
        <v>1497800</v>
      </c>
      <c r="O160" s="15">
        <f t="shared" si="40"/>
        <v>114888.14000000003</v>
      </c>
      <c r="P160" s="15">
        <f t="shared" si="40"/>
        <v>1497800</v>
      </c>
      <c r="Q160" s="39" t="e">
        <f>M160-#REF!</f>
        <v>#REF!</v>
      </c>
      <c r="R160" s="56">
        <f>SUM(R118:R159)</f>
        <v>1759490.8199999998</v>
      </c>
    </row>
    <row r="161" spans="1:18" ht="12.75">
      <c r="A161" s="19"/>
      <c r="B161" s="19"/>
      <c r="C161" s="14"/>
      <c r="D161" s="22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8"/>
      <c r="R161" s="56"/>
    </row>
    <row r="162" spans="1:18" ht="12">
      <c r="A162" s="23">
        <v>6000</v>
      </c>
      <c r="B162" s="23">
        <v>6000</v>
      </c>
      <c r="C162" s="3" t="s">
        <v>140</v>
      </c>
      <c r="D162" s="22">
        <v>11685.01</v>
      </c>
      <c r="E162" s="22">
        <v>11685</v>
      </c>
      <c r="F162" s="22">
        <f>+E162-D162</f>
        <v>-0.010000000000218279</v>
      </c>
      <c r="G162" s="22">
        <v>11685.01</v>
      </c>
      <c r="H162" s="22">
        <v>11685</v>
      </c>
      <c r="I162" s="22">
        <f>G162-H162</f>
        <v>0.010000000000218279</v>
      </c>
      <c r="J162" s="22">
        <v>11685.01</v>
      </c>
      <c r="K162" s="22">
        <v>11685</v>
      </c>
      <c r="L162" s="22">
        <f>J162-K162</f>
        <v>0.010000000000218279</v>
      </c>
      <c r="M162" s="22">
        <v>24947.49</v>
      </c>
      <c r="N162" s="22">
        <v>11685</v>
      </c>
      <c r="O162" s="22">
        <f>M162-N162</f>
        <v>13262.490000000002</v>
      </c>
      <c r="P162" s="22">
        <v>11685</v>
      </c>
      <c r="Q162" s="38" t="e">
        <f>M162-#REF!</f>
        <v>#REF!</v>
      </c>
      <c r="R162" s="55">
        <v>75380</v>
      </c>
    </row>
    <row r="163" spans="1:18" ht="12">
      <c r="A163" s="23">
        <v>6010</v>
      </c>
      <c r="B163" s="23">
        <v>6010</v>
      </c>
      <c r="C163" s="3" t="s">
        <v>141</v>
      </c>
      <c r="D163" s="22">
        <v>67851</v>
      </c>
      <c r="E163" s="22">
        <v>67851</v>
      </c>
      <c r="F163" s="22">
        <f>+E163-D163</f>
        <v>0</v>
      </c>
      <c r="G163" s="22">
        <v>135702</v>
      </c>
      <c r="H163" s="22">
        <v>135702</v>
      </c>
      <c r="I163" s="22">
        <f>G163-H163</f>
        <v>0</v>
      </c>
      <c r="J163" s="22">
        <v>203553</v>
      </c>
      <c r="K163" s="22">
        <v>203554</v>
      </c>
      <c r="L163" s="22">
        <f>J163-K163</f>
        <v>-1</v>
      </c>
      <c r="M163" s="22">
        <v>271404</v>
      </c>
      <c r="N163" s="22">
        <v>271405</v>
      </c>
      <c r="O163" s="22">
        <f>M163-N163</f>
        <v>-1</v>
      </c>
      <c r="P163" s="22">
        <v>271405</v>
      </c>
      <c r="Q163" s="38" t="e">
        <f>M163-#REF!</f>
        <v>#REF!</v>
      </c>
      <c r="R163" s="55">
        <v>45234</v>
      </c>
    </row>
    <row r="164" spans="1:18" ht="12.75">
      <c r="A164" s="19"/>
      <c r="B164" s="19"/>
      <c r="C164" s="14" t="s">
        <v>16</v>
      </c>
      <c r="D164" s="15">
        <f>SUM(D162:D163)</f>
        <v>79536.01</v>
      </c>
      <c r="E164" s="15">
        <f aca="true" t="shared" si="41" ref="E164:P164">SUM(E162:E163)</f>
        <v>79536</v>
      </c>
      <c r="F164" s="15">
        <f t="shared" si="41"/>
        <v>-0.010000000000218279</v>
      </c>
      <c r="G164" s="15">
        <f t="shared" si="41"/>
        <v>147387.01</v>
      </c>
      <c r="H164" s="15">
        <f t="shared" si="41"/>
        <v>147387</v>
      </c>
      <c r="I164" s="15">
        <f t="shared" si="41"/>
        <v>0.010000000000218279</v>
      </c>
      <c r="J164" s="15">
        <f t="shared" si="41"/>
        <v>215238.01</v>
      </c>
      <c r="K164" s="15">
        <f t="shared" si="41"/>
        <v>215239</v>
      </c>
      <c r="L164" s="15">
        <f t="shared" si="41"/>
        <v>-0.9899999999997817</v>
      </c>
      <c r="M164" s="15">
        <f t="shared" si="41"/>
        <v>296351.49</v>
      </c>
      <c r="N164" s="15">
        <f t="shared" si="41"/>
        <v>283090</v>
      </c>
      <c r="O164" s="15">
        <f t="shared" si="41"/>
        <v>13261.490000000002</v>
      </c>
      <c r="P164" s="15">
        <f t="shared" si="41"/>
        <v>283090</v>
      </c>
      <c r="Q164" s="38" t="e">
        <f>M164-#REF!</f>
        <v>#REF!</v>
      </c>
      <c r="R164" s="56">
        <f>SUM(R162:R163)</f>
        <v>120614</v>
      </c>
    </row>
    <row r="165" spans="1:18" ht="12">
      <c r="A165" s="23"/>
      <c r="B165" s="23"/>
      <c r="C165" s="3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38"/>
      <c r="R165" s="55"/>
    </row>
    <row r="166" spans="1:18" ht="13.5" customHeight="1">
      <c r="A166" s="19"/>
      <c r="B166" s="19"/>
      <c r="C166" s="14" t="s">
        <v>5</v>
      </c>
      <c r="D166" s="15">
        <f>D66-D88-D116-D160-D164</f>
        <v>-187315.42999999993</v>
      </c>
      <c r="E166" s="15">
        <f>E66-E88-E116-E160-E164</f>
        <v>176964</v>
      </c>
      <c r="F166" s="15">
        <f>F66+F88+F116+F160+F164</f>
        <v>-364279.43</v>
      </c>
      <c r="G166" s="15">
        <f aca="true" t="shared" si="42" ref="G166:P166">G66-G88-G116-G160-G164</f>
        <v>-634234.1100000006</v>
      </c>
      <c r="H166" s="15">
        <f t="shared" si="42"/>
        <v>-138087</v>
      </c>
      <c r="I166" s="15">
        <f t="shared" si="42"/>
        <v>-496147.11000000016</v>
      </c>
      <c r="J166" s="15">
        <f t="shared" si="42"/>
        <v>308799.73999999976</v>
      </c>
      <c r="K166" s="15">
        <f t="shared" si="42"/>
        <v>-218639</v>
      </c>
      <c r="L166" s="15">
        <f t="shared" si="42"/>
        <v>527438.7399999998</v>
      </c>
      <c r="M166" s="15">
        <f t="shared" si="42"/>
        <v>39514.570000000764</v>
      </c>
      <c r="N166" s="15">
        <f t="shared" si="42"/>
        <v>51310</v>
      </c>
      <c r="O166" s="15">
        <f t="shared" si="42"/>
        <v>-11795.42999999967</v>
      </c>
      <c r="P166" s="15">
        <f t="shared" si="42"/>
        <v>51310</v>
      </c>
      <c r="Q166" s="39" t="e">
        <f>M166-#REF!</f>
        <v>#REF!</v>
      </c>
      <c r="R166" s="56">
        <f>R66-R88-R116-R160-R164</f>
        <v>-1465.4399999994785</v>
      </c>
    </row>
    <row r="167" spans="1:18" ht="13.5" customHeight="1">
      <c r="A167" s="23"/>
      <c r="B167" s="23"/>
      <c r="C167" s="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8"/>
      <c r="R167" s="55"/>
    </row>
    <row r="168" spans="1:18" ht="13.5" customHeight="1">
      <c r="A168" s="23">
        <v>8050</v>
      </c>
      <c r="B168" s="23">
        <v>8050</v>
      </c>
      <c r="C168" s="3" t="s">
        <v>11</v>
      </c>
      <c r="D168" s="22">
        <v>0</v>
      </c>
      <c r="E168" s="22">
        <v>0</v>
      </c>
      <c r="F168" s="22">
        <f>+E168-D168</f>
        <v>0</v>
      </c>
      <c r="G168" s="22">
        <v>0</v>
      </c>
      <c r="H168" s="22">
        <v>0</v>
      </c>
      <c r="I168" s="22">
        <f>G168-H168</f>
        <v>0</v>
      </c>
      <c r="J168" s="22">
        <v>0</v>
      </c>
      <c r="K168" s="22">
        <v>0</v>
      </c>
      <c r="L168" s="22">
        <f>J168-K168</f>
        <v>0</v>
      </c>
      <c r="M168" s="22">
        <v>-12139.43</v>
      </c>
      <c r="N168" s="22">
        <v>0</v>
      </c>
      <c r="O168" s="22">
        <f>M168-N168</f>
        <v>-12139.43</v>
      </c>
      <c r="P168" s="22">
        <v>0</v>
      </c>
      <c r="Q168" s="38" t="e">
        <f>M168-#REF!</f>
        <v>#REF!</v>
      </c>
      <c r="R168" s="55">
        <v>-4281.76</v>
      </c>
    </row>
    <row r="169" spans="1:18" ht="13.5" customHeight="1">
      <c r="A169" s="23">
        <v>8070</v>
      </c>
      <c r="B169" s="23">
        <v>8070</v>
      </c>
      <c r="C169" s="3" t="s">
        <v>35</v>
      </c>
      <c r="D169" s="22">
        <v>0</v>
      </c>
      <c r="E169" s="22">
        <v>0</v>
      </c>
      <c r="F169" s="22">
        <f>+E169-D169</f>
        <v>0</v>
      </c>
      <c r="G169" s="22">
        <v>0</v>
      </c>
      <c r="H169" s="22">
        <v>0</v>
      </c>
      <c r="I169" s="22">
        <f>G169-H169</f>
        <v>0</v>
      </c>
      <c r="J169" s="22">
        <v>0</v>
      </c>
      <c r="K169" s="22">
        <v>0</v>
      </c>
      <c r="L169" s="22">
        <f>J169-K169</f>
        <v>0</v>
      </c>
      <c r="M169" s="22">
        <v>0</v>
      </c>
      <c r="N169" s="22">
        <v>0</v>
      </c>
      <c r="O169" s="22">
        <f>M169-N169</f>
        <v>0</v>
      </c>
      <c r="P169" s="22">
        <v>0</v>
      </c>
      <c r="Q169" s="38" t="e">
        <f>M169-#REF!</f>
        <v>#REF!</v>
      </c>
      <c r="R169" s="55">
        <v>0</v>
      </c>
    </row>
    <row r="170" spans="1:18" ht="13.5" customHeight="1">
      <c r="A170" s="23">
        <v>8150</v>
      </c>
      <c r="B170" s="23">
        <v>8150</v>
      </c>
      <c r="C170" s="3" t="s">
        <v>142</v>
      </c>
      <c r="D170" s="22">
        <v>0</v>
      </c>
      <c r="E170" s="22">
        <v>0</v>
      </c>
      <c r="F170" s="22">
        <f>+E170-D170</f>
        <v>0</v>
      </c>
      <c r="G170" s="22">
        <v>0</v>
      </c>
      <c r="H170" s="22">
        <v>0</v>
      </c>
      <c r="I170" s="22">
        <f>G170-H170</f>
        <v>0</v>
      </c>
      <c r="J170" s="22">
        <v>0</v>
      </c>
      <c r="K170" s="22">
        <v>0</v>
      </c>
      <c r="L170" s="22">
        <f>J170-K170</f>
        <v>0</v>
      </c>
      <c r="M170" s="22">
        <v>0</v>
      </c>
      <c r="N170" s="22">
        <v>0</v>
      </c>
      <c r="O170" s="22">
        <f>M170-N170</f>
        <v>0</v>
      </c>
      <c r="P170" s="22">
        <v>0</v>
      </c>
      <c r="Q170" s="38" t="e">
        <f>M170-#REF!</f>
        <v>#REF!</v>
      </c>
      <c r="R170" s="55">
        <v>0</v>
      </c>
    </row>
    <row r="171" spans="1:18" ht="13.5" customHeight="1">
      <c r="A171" s="19"/>
      <c r="B171" s="19"/>
      <c r="C171" s="14" t="s">
        <v>24</v>
      </c>
      <c r="D171" s="15">
        <f>SUM(D168:D170)</f>
        <v>0</v>
      </c>
      <c r="E171" s="15">
        <f aca="true" t="shared" si="43" ref="E171:P171">SUM(E168:E170)</f>
        <v>0</v>
      </c>
      <c r="F171" s="15">
        <f t="shared" si="43"/>
        <v>0</v>
      </c>
      <c r="G171" s="15">
        <f t="shared" si="43"/>
        <v>0</v>
      </c>
      <c r="H171" s="15">
        <f t="shared" si="43"/>
        <v>0</v>
      </c>
      <c r="I171" s="15">
        <f t="shared" si="43"/>
        <v>0</v>
      </c>
      <c r="J171" s="15">
        <f t="shared" si="43"/>
        <v>0</v>
      </c>
      <c r="K171" s="15">
        <f t="shared" si="43"/>
        <v>0</v>
      </c>
      <c r="L171" s="15">
        <f t="shared" si="43"/>
        <v>0</v>
      </c>
      <c r="M171" s="15">
        <f t="shared" si="43"/>
        <v>-12139.43</v>
      </c>
      <c r="N171" s="15">
        <f t="shared" si="43"/>
        <v>0</v>
      </c>
      <c r="O171" s="15">
        <f t="shared" si="43"/>
        <v>-12139.43</v>
      </c>
      <c r="P171" s="15">
        <f t="shared" si="43"/>
        <v>0</v>
      </c>
      <c r="Q171" s="38" t="e">
        <f>M171-#REF!</f>
        <v>#REF!</v>
      </c>
      <c r="R171" s="56">
        <f>SUM(R168:R170)</f>
        <v>-4281.76</v>
      </c>
    </row>
    <row r="172" spans="1:18" ht="12">
      <c r="A172" s="23"/>
      <c r="B172" s="23"/>
      <c r="C172" s="3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38"/>
      <c r="R172" s="55"/>
    </row>
    <row r="173" spans="1:18" ht="12.75">
      <c r="A173" s="19"/>
      <c r="B173" s="19"/>
      <c r="C173" s="16" t="s">
        <v>14</v>
      </c>
      <c r="D173" s="17">
        <f>D166-D171</f>
        <v>-187315.42999999993</v>
      </c>
      <c r="E173" s="17">
        <f aca="true" t="shared" si="44" ref="E173:P173">E166-E171</f>
        <v>176964</v>
      </c>
      <c r="F173" s="17">
        <f>F166+F171</f>
        <v>-364279.43</v>
      </c>
      <c r="G173" s="17">
        <f t="shared" si="44"/>
        <v>-634234.1100000006</v>
      </c>
      <c r="H173" s="17">
        <f t="shared" si="44"/>
        <v>-138087</v>
      </c>
      <c r="I173" s="17">
        <f t="shared" si="44"/>
        <v>-496147.11000000016</v>
      </c>
      <c r="J173" s="17">
        <f t="shared" si="44"/>
        <v>308799.73999999976</v>
      </c>
      <c r="K173" s="17">
        <f t="shared" si="44"/>
        <v>-218639</v>
      </c>
      <c r="L173" s="17">
        <f t="shared" si="44"/>
        <v>527438.7399999998</v>
      </c>
      <c r="M173" s="17">
        <f t="shared" si="44"/>
        <v>51654.000000000764</v>
      </c>
      <c r="N173" s="17">
        <f t="shared" si="44"/>
        <v>51310</v>
      </c>
      <c r="O173" s="17">
        <f t="shared" si="44"/>
        <v>344.00000000033106</v>
      </c>
      <c r="P173" s="17">
        <f t="shared" si="44"/>
        <v>51310</v>
      </c>
      <c r="Q173" s="40" t="e">
        <f>M173-#REF!</f>
        <v>#REF!</v>
      </c>
      <c r="R173" s="58">
        <f>R166-R171</f>
        <v>2816.3200000005218</v>
      </c>
    </row>
    <row r="174" spans="5:18" ht="15.75" customHeight="1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73"/>
  <sheetViews>
    <sheetView zoomScalePageLayoutView="0" workbookViewId="0" topLeftCell="A1">
      <selection activeCell="T20" sqref="T2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1.8515625" style="2" customWidth="1"/>
    <col min="10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113</v>
      </c>
      <c r="C1" s="1" t="s">
        <v>19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+D31-D172</f>
        <v>0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-1.3969838619232178E-09</v>
      </c>
      <c r="N3" s="51">
        <f t="shared" si="0"/>
        <v>0</v>
      </c>
      <c r="O3" s="51">
        <f t="shared" si="0"/>
        <v>-1.775333657860756E-09</v>
      </c>
      <c r="P3" s="51">
        <f t="shared" si="0"/>
        <v>0</v>
      </c>
      <c r="R3" s="51">
        <f>+R31-R172</f>
        <v>-2.561137080192566E-09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Totalt!D6</f>
        <v>202303</v>
      </c>
      <c r="E6" s="43">
        <f>'HS'!E6</f>
        <v>202303</v>
      </c>
      <c r="F6" s="43">
        <f>'HS'!F6</f>
        <v>0</v>
      </c>
      <c r="G6" s="43">
        <f>'HS'!G6</f>
        <v>202306</v>
      </c>
      <c r="H6" s="43">
        <f>'HS'!H6</f>
        <v>202306</v>
      </c>
      <c r="I6" s="43">
        <f>'HS'!I6</f>
        <v>0</v>
      </c>
      <c r="J6" s="43">
        <f>'HS'!J6</f>
        <v>202309</v>
      </c>
      <c r="K6" s="43">
        <f>'HS'!K6</f>
        <v>202309</v>
      </c>
      <c r="L6" s="43">
        <f>'HS'!L6</f>
        <v>0</v>
      </c>
      <c r="M6" s="43">
        <f>'HS'!M6</f>
        <v>202312</v>
      </c>
      <c r="N6" s="43">
        <f>'HS'!N6</f>
        <v>202312</v>
      </c>
      <c r="O6" s="43">
        <f>'HS'!O6</f>
        <v>0</v>
      </c>
      <c r="P6" s="43">
        <f>'HS'!P6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f>+'HS'!R8</f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603551</v>
      </c>
      <c r="E9" s="21">
        <v>700000</v>
      </c>
      <c r="F9" s="21">
        <f aca="true" t="shared" si="1" ref="F9:F15">D9-E9</f>
        <v>-96449</v>
      </c>
      <c r="G9" s="21">
        <v>4423357.75</v>
      </c>
      <c r="H9" s="21">
        <v>2700000</v>
      </c>
      <c r="I9" s="21">
        <f aca="true" t="shared" si="2" ref="I9:I15">G9-H9</f>
        <v>1723357.75</v>
      </c>
      <c r="J9" s="21">
        <v>4833916.29</v>
      </c>
      <c r="K9" s="21">
        <v>4700000</v>
      </c>
      <c r="L9" s="21">
        <f aca="true" t="shared" si="3" ref="L9:L15">J9-K9</f>
        <v>133916.29000000004</v>
      </c>
      <c r="M9" s="21">
        <v>5282190.61</v>
      </c>
      <c r="N9" s="21">
        <v>5250000</v>
      </c>
      <c r="O9" s="21">
        <f aca="true" t="shared" si="4" ref="O9:O15">M9-N9</f>
        <v>32190.610000000335</v>
      </c>
      <c r="P9" s="21">
        <v>5250000</v>
      </c>
      <c r="Q9" s="37" t="e">
        <f>M9-#REF!</f>
        <v>#REF!</v>
      </c>
      <c r="R9" s="54">
        <v>4866138.7</v>
      </c>
    </row>
    <row r="10" spans="1:18" ht="12">
      <c r="A10" s="2">
        <v>322</v>
      </c>
      <c r="B10" s="2">
        <v>322</v>
      </c>
      <c r="C10" s="3" t="s">
        <v>38</v>
      </c>
      <c r="D10" s="22">
        <v>244500</v>
      </c>
      <c r="E10" s="22">
        <v>0</v>
      </c>
      <c r="F10" s="22">
        <f t="shared" si="1"/>
        <v>244500</v>
      </c>
      <c r="G10" s="22">
        <v>133375</v>
      </c>
      <c r="H10" s="22">
        <v>200000</v>
      </c>
      <c r="I10" s="22">
        <f t="shared" si="2"/>
        <v>-66625</v>
      </c>
      <c r="J10" s="22">
        <v>133375</v>
      </c>
      <c r="K10" s="22">
        <v>200000</v>
      </c>
      <c r="L10" s="22">
        <f t="shared" si="3"/>
        <v>-66625</v>
      </c>
      <c r="M10" s="22">
        <v>215875</v>
      </c>
      <c r="N10" s="22">
        <v>200000</v>
      </c>
      <c r="O10" s="22">
        <f t="shared" si="4"/>
        <v>15875</v>
      </c>
      <c r="P10" s="22">
        <v>200000</v>
      </c>
      <c r="Q10" s="38" t="e">
        <f>M10-#REF!</f>
        <v>#REF!</v>
      </c>
      <c r="R10" s="55">
        <v>130875</v>
      </c>
    </row>
    <row r="11" spans="1:18" ht="12">
      <c r="A11" s="2">
        <v>323</v>
      </c>
      <c r="B11" s="2">
        <v>323</v>
      </c>
      <c r="C11" s="3" t="s">
        <v>39</v>
      </c>
      <c r="D11" s="22">
        <v>1225753.1</v>
      </c>
      <c r="E11" s="22">
        <v>750000</v>
      </c>
      <c r="F11" s="22">
        <f t="shared" si="1"/>
        <v>475753.1000000001</v>
      </c>
      <c r="G11" s="22">
        <v>2914830.1</v>
      </c>
      <c r="H11" s="22">
        <v>2550000</v>
      </c>
      <c r="I11" s="22">
        <f t="shared" si="2"/>
        <v>364830.1000000001</v>
      </c>
      <c r="J11" s="22">
        <v>3600825.76</v>
      </c>
      <c r="K11" s="22">
        <v>3830000</v>
      </c>
      <c r="L11" s="22">
        <f t="shared" si="3"/>
        <v>-229174.24000000022</v>
      </c>
      <c r="M11" s="22">
        <v>4002823.21</v>
      </c>
      <c r="N11" s="22">
        <v>4580000</v>
      </c>
      <c r="O11" s="22">
        <f t="shared" si="4"/>
        <v>-577176.79</v>
      </c>
      <c r="P11" s="22">
        <v>4580000</v>
      </c>
      <c r="Q11" s="38" t="e">
        <f>M11-#REF!</f>
        <v>#REF!</v>
      </c>
      <c r="R11" s="55">
        <v>4431996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0</v>
      </c>
      <c r="F12" s="22">
        <f t="shared" si="1"/>
        <v>0</v>
      </c>
      <c r="G12" s="22">
        <v>24370</v>
      </c>
      <c r="H12" s="22">
        <v>0</v>
      </c>
      <c r="I12" s="22">
        <f t="shared" si="2"/>
        <v>24370</v>
      </c>
      <c r="J12" s="22">
        <v>36702.2</v>
      </c>
      <c r="K12" s="22">
        <v>0</v>
      </c>
      <c r="L12" s="22">
        <f t="shared" si="3"/>
        <v>36702.2</v>
      </c>
      <c r="M12" s="22">
        <v>36702.2</v>
      </c>
      <c r="N12" s="22">
        <v>0</v>
      </c>
      <c r="O12" s="22">
        <f t="shared" si="4"/>
        <v>36702.2</v>
      </c>
      <c r="P12" s="22">
        <v>0</v>
      </c>
      <c r="Q12" s="38" t="e">
        <f>M12-#REF!</f>
        <v>#REF!</v>
      </c>
      <c r="R12" s="55">
        <v>61000</v>
      </c>
    </row>
    <row r="13" spans="1:18" ht="12">
      <c r="A13" s="2">
        <v>325</v>
      </c>
      <c r="B13" s="2">
        <v>325</v>
      </c>
      <c r="C13" s="3" t="s">
        <v>41</v>
      </c>
      <c r="D13" s="22">
        <v>9460</v>
      </c>
      <c r="E13" s="22">
        <v>-600000</v>
      </c>
      <c r="F13" s="22">
        <f t="shared" si="1"/>
        <v>609460</v>
      </c>
      <c r="G13" s="22">
        <v>-464314.08</v>
      </c>
      <c r="H13" s="22">
        <v>-500000</v>
      </c>
      <c r="I13" s="22">
        <f t="shared" si="2"/>
        <v>35685.919999999984</v>
      </c>
      <c r="J13" s="22">
        <v>492369.24</v>
      </c>
      <c r="K13" s="22">
        <v>150000</v>
      </c>
      <c r="L13" s="22">
        <f t="shared" si="3"/>
        <v>342369.24</v>
      </c>
      <c r="M13" s="22">
        <v>1159348.24</v>
      </c>
      <c r="N13" s="22">
        <v>850000</v>
      </c>
      <c r="O13" s="22">
        <f t="shared" si="4"/>
        <v>309348.24</v>
      </c>
      <c r="P13" s="22">
        <v>850000</v>
      </c>
      <c r="Q13" s="38" t="e">
        <f>M13-#REF!</f>
        <v>#REF!</v>
      </c>
      <c r="R13" s="55">
        <v>806475.96</v>
      </c>
    </row>
    <row r="14" spans="1:18" ht="12">
      <c r="A14" s="2">
        <v>326</v>
      </c>
      <c r="B14" s="2">
        <v>326</v>
      </c>
      <c r="C14" s="3" t="s">
        <v>1</v>
      </c>
      <c r="D14" s="22">
        <v>181482.69</v>
      </c>
      <c r="E14" s="22">
        <v>0</v>
      </c>
      <c r="F14" s="22">
        <f t="shared" si="1"/>
        <v>181482.69</v>
      </c>
      <c r="G14" s="22">
        <v>9311.18</v>
      </c>
      <c r="H14" s="22">
        <v>10000</v>
      </c>
      <c r="I14" s="22">
        <f t="shared" si="2"/>
        <v>-688.8199999999997</v>
      </c>
      <c r="J14" s="22">
        <v>19311.18</v>
      </c>
      <c r="K14" s="22">
        <v>10000</v>
      </c>
      <c r="L14" s="22">
        <f t="shared" si="3"/>
        <v>9311.18</v>
      </c>
      <c r="M14" s="22">
        <v>2091187.67</v>
      </c>
      <c r="N14" s="22">
        <v>10000</v>
      </c>
      <c r="O14" s="22">
        <f t="shared" si="4"/>
        <v>2081187.67</v>
      </c>
      <c r="P14" s="22">
        <v>10000</v>
      </c>
      <c r="Q14" s="38" t="e">
        <f>M14-#REF!</f>
        <v>#REF!</v>
      </c>
      <c r="R14" s="55">
        <v>1258815</v>
      </c>
    </row>
    <row r="15" spans="1:18" ht="12.75">
      <c r="A15" s="12"/>
      <c r="B15" s="13"/>
      <c r="C15" s="14" t="s">
        <v>156</v>
      </c>
      <c r="D15" s="15">
        <f>SUM(D9:D14)</f>
        <v>2264746.79</v>
      </c>
      <c r="E15" s="15">
        <f>SUM(E9:E14)</f>
        <v>850000</v>
      </c>
      <c r="F15" s="15">
        <f t="shared" si="1"/>
        <v>1414746.79</v>
      </c>
      <c r="G15" s="15">
        <f>SUM(G9:G14)</f>
        <v>7040929.949999999</v>
      </c>
      <c r="H15" s="15">
        <f>SUM(H9:H14)</f>
        <v>4960000</v>
      </c>
      <c r="I15" s="15">
        <f t="shared" si="2"/>
        <v>2080929.9499999993</v>
      </c>
      <c r="J15" s="15">
        <f>SUM(J9:J14)</f>
        <v>9116499.67</v>
      </c>
      <c r="K15" s="15">
        <f>SUM(K9:K14)</f>
        <v>8890000</v>
      </c>
      <c r="L15" s="15">
        <f t="shared" si="3"/>
        <v>226499.66999999993</v>
      </c>
      <c r="M15" s="15">
        <f>SUM(M9:M14)</f>
        <v>12788126.93</v>
      </c>
      <c r="N15" s="15">
        <f>SUM(N9:N14)</f>
        <v>10890000</v>
      </c>
      <c r="O15" s="15">
        <f t="shared" si="4"/>
        <v>1898126.9299999997</v>
      </c>
      <c r="P15" s="15">
        <f>SUM(P9:P14)</f>
        <v>10890000</v>
      </c>
      <c r="Q15" s="39" t="e">
        <f>M15-#REF!</f>
        <v>#REF!</v>
      </c>
      <c r="R15" s="56">
        <f>SUM(R9:R14)</f>
        <v>11555300.66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815546.82</v>
      </c>
      <c r="E17" s="22">
        <v>380000</v>
      </c>
      <c r="F17" s="22">
        <f>+E17-D17</f>
        <v>-435546.81999999995</v>
      </c>
      <c r="G17" s="22">
        <v>1141241.81</v>
      </c>
      <c r="H17" s="22">
        <v>850000</v>
      </c>
      <c r="I17" s="22">
        <f aca="true" t="shared" si="5" ref="I17:I24">G17-H17</f>
        <v>291241.81000000006</v>
      </c>
      <c r="J17" s="22">
        <v>1288532.49</v>
      </c>
      <c r="K17" s="22">
        <v>1210000</v>
      </c>
      <c r="L17" s="22">
        <f aca="true" t="shared" si="6" ref="L17:L24">J17-K17</f>
        <v>78532.48999999999</v>
      </c>
      <c r="M17" s="22">
        <v>3800057.79</v>
      </c>
      <c r="N17" s="22">
        <v>1600000</v>
      </c>
      <c r="O17" s="22">
        <f aca="true" t="shared" si="7" ref="O17:O24">M17-N17</f>
        <v>2200057.79</v>
      </c>
      <c r="P17" s="22">
        <v>1600000</v>
      </c>
      <c r="Q17" s="38" t="e">
        <f>M17-#REF!</f>
        <v>#REF!</v>
      </c>
      <c r="R17" s="55">
        <v>2725575.66</v>
      </c>
    </row>
    <row r="18" spans="1:18" ht="12">
      <c r="A18" s="2">
        <v>410</v>
      </c>
      <c r="B18" s="2">
        <v>410</v>
      </c>
      <c r="C18" s="3" t="s">
        <v>43</v>
      </c>
      <c r="D18" s="22">
        <v>60296.63</v>
      </c>
      <c r="E18" s="22">
        <v>50000</v>
      </c>
      <c r="F18" s="22">
        <f>+E18-D18</f>
        <v>-10296.629999999997</v>
      </c>
      <c r="G18" s="22">
        <v>286374.97</v>
      </c>
      <c r="H18" s="22">
        <v>225000</v>
      </c>
      <c r="I18" s="22">
        <f t="shared" si="5"/>
        <v>61374.96999999997</v>
      </c>
      <c r="J18" s="22">
        <v>430435.82</v>
      </c>
      <c r="K18" s="22">
        <v>430000</v>
      </c>
      <c r="L18" s="22">
        <f t="shared" si="6"/>
        <v>435.820000000007</v>
      </c>
      <c r="M18" s="22">
        <v>561452.21</v>
      </c>
      <c r="N18" s="22">
        <v>530000</v>
      </c>
      <c r="O18" s="22">
        <f t="shared" si="7"/>
        <v>31452.209999999963</v>
      </c>
      <c r="P18" s="22">
        <v>530000</v>
      </c>
      <c r="Q18" s="38" t="e">
        <f>M18-#REF!</f>
        <v>#REF!</v>
      </c>
      <c r="R18" s="55">
        <v>567909.79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79402</v>
      </c>
      <c r="K19" s="22">
        <v>0</v>
      </c>
      <c r="L19" s="22">
        <f t="shared" si="6"/>
        <v>79402</v>
      </c>
      <c r="M19" s="22">
        <v>79402</v>
      </c>
      <c r="N19" s="22">
        <v>0</v>
      </c>
      <c r="O19" s="22">
        <f t="shared" si="7"/>
        <v>79402</v>
      </c>
      <c r="P19" s="22">
        <v>0</v>
      </c>
      <c r="Q19" s="38" t="e">
        <f>M19-#REF!</f>
        <v>#REF!</v>
      </c>
      <c r="R19" s="55">
        <v>50214</v>
      </c>
    </row>
    <row r="20" spans="1:18" ht="12">
      <c r="A20" s="2">
        <v>500</v>
      </c>
      <c r="B20" s="2">
        <v>500</v>
      </c>
      <c r="C20" s="3" t="s">
        <v>45</v>
      </c>
      <c r="D20" s="22">
        <v>1228705.29</v>
      </c>
      <c r="E20" s="22">
        <v>1191000</v>
      </c>
      <c r="F20" s="22">
        <f>+E20-D20</f>
        <v>-37705.29000000004</v>
      </c>
      <c r="G20" s="22">
        <v>2521991.78</v>
      </c>
      <c r="H20" s="22">
        <v>2687000</v>
      </c>
      <c r="I20" s="22">
        <f t="shared" si="5"/>
        <v>-165008.2200000002</v>
      </c>
      <c r="J20" s="22">
        <v>3991948.11</v>
      </c>
      <c r="K20" s="22">
        <v>4539000</v>
      </c>
      <c r="L20" s="22">
        <f t="shared" si="6"/>
        <v>-547051.8900000001</v>
      </c>
      <c r="M20" s="22">
        <v>5659006.27</v>
      </c>
      <c r="N20" s="22">
        <v>6000000</v>
      </c>
      <c r="O20" s="22">
        <f t="shared" si="7"/>
        <v>-340993.73000000045</v>
      </c>
      <c r="P20" s="22">
        <v>6000000</v>
      </c>
      <c r="Q20" s="38" t="e">
        <f>M20-#REF!</f>
        <v>#REF!</v>
      </c>
      <c r="R20" s="55">
        <v>5852473.01</v>
      </c>
    </row>
    <row r="21" spans="1:18" ht="12">
      <c r="A21" s="2">
        <v>610</v>
      </c>
      <c r="B21" s="2">
        <v>610</v>
      </c>
      <c r="C21" s="3" t="s">
        <v>4</v>
      </c>
      <c r="D21" s="22">
        <v>731589.32</v>
      </c>
      <c r="E21" s="22">
        <v>683000</v>
      </c>
      <c r="F21" s="22">
        <f>+E21-D21</f>
        <v>-48589.31999999995</v>
      </c>
      <c r="G21" s="22">
        <v>1171950.68</v>
      </c>
      <c r="H21" s="22">
        <v>1112000</v>
      </c>
      <c r="I21" s="22">
        <f t="shared" si="5"/>
        <v>59950.679999999935</v>
      </c>
      <c r="J21" s="22">
        <v>1392284.26</v>
      </c>
      <c r="K21" s="22">
        <v>1571000</v>
      </c>
      <c r="L21" s="22">
        <f t="shared" si="6"/>
        <v>-178715.74</v>
      </c>
      <c r="M21" s="22">
        <v>2137901.22</v>
      </c>
      <c r="N21" s="22">
        <v>2250000</v>
      </c>
      <c r="O21" s="22">
        <f t="shared" si="7"/>
        <v>-112098.7799999998</v>
      </c>
      <c r="P21" s="22">
        <v>2250000</v>
      </c>
      <c r="Q21" s="38" t="e">
        <f>M21-#REF!</f>
        <v>#REF!</v>
      </c>
      <c r="R21" s="55">
        <v>1763580.37</v>
      </c>
    </row>
    <row r="22" spans="1:18" ht="12.75">
      <c r="A22" s="12"/>
      <c r="B22" s="13"/>
      <c r="C22" s="14" t="s">
        <v>155</v>
      </c>
      <c r="D22" s="15">
        <f>SUM(D17:D21)</f>
        <v>2836138.06</v>
      </c>
      <c r="E22" s="15">
        <f aca="true" t="shared" si="8" ref="E22:P22">SUM(E17:E21)</f>
        <v>2304000</v>
      </c>
      <c r="F22" s="15">
        <f t="shared" si="8"/>
        <v>-532138.0599999999</v>
      </c>
      <c r="G22" s="15">
        <f t="shared" si="8"/>
        <v>5121559.239999999</v>
      </c>
      <c r="H22" s="15">
        <f t="shared" si="8"/>
        <v>4874000</v>
      </c>
      <c r="I22" s="15">
        <f t="shared" si="8"/>
        <v>247559.23999999976</v>
      </c>
      <c r="J22" s="15">
        <f t="shared" si="8"/>
        <v>7182602.68</v>
      </c>
      <c r="K22" s="15">
        <f t="shared" si="8"/>
        <v>7750000</v>
      </c>
      <c r="L22" s="15">
        <f t="shared" si="8"/>
        <v>-567397.3200000001</v>
      </c>
      <c r="M22" s="15">
        <f t="shared" si="8"/>
        <v>12237819.49</v>
      </c>
      <c r="N22" s="15">
        <f t="shared" si="8"/>
        <v>10380000</v>
      </c>
      <c r="O22" s="15">
        <f t="shared" si="8"/>
        <v>1857819.4899999998</v>
      </c>
      <c r="P22" s="15">
        <f t="shared" si="8"/>
        <v>10380000</v>
      </c>
      <c r="Q22" s="39" t="e">
        <f>M22-#REF!</f>
        <v>#REF!</v>
      </c>
      <c r="R22" s="56">
        <f>SUM(R17:R21)</f>
        <v>10959752.830000002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233286.75</v>
      </c>
      <c r="E24" s="48">
        <v>108000</v>
      </c>
      <c r="F24" s="48">
        <f>+E24-D24</f>
        <v>-125286.75</v>
      </c>
      <c r="G24" s="48">
        <v>299647.5</v>
      </c>
      <c r="H24" s="48">
        <v>216000</v>
      </c>
      <c r="I24" s="48">
        <f t="shared" si="5"/>
        <v>83647.5</v>
      </c>
      <c r="J24" s="48">
        <v>366008.25</v>
      </c>
      <c r="K24" s="48">
        <v>324000</v>
      </c>
      <c r="L24" s="48">
        <f t="shared" si="6"/>
        <v>42008.25</v>
      </c>
      <c r="M24" s="48">
        <v>432369</v>
      </c>
      <c r="N24" s="48">
        <v>432000</v>
      </c>
      <c r="O24" s="48">
        <f t="shared" si="7"/>
        <v>369</v>
      </c>
      <c r="P24" s="48">
        <v>432000</v>
      </c>
      <c r="Q24" s="50" t="e">
        <f>M24-#REF!</f>
        <v>#REF!</v>
      </c>
      <c r="R24" s="57">
        <v>415869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-804678.02</v>
      </c>
      <c r="E26" s="15">
        <f aca="true" t="shared" si="9" ref="E26:P26">E15-E22-E24</f>
        <v>-1562000</v>
      </c>
      <c r="F26" s="15">
        <f>F15+F22+F24</f>
        <v>757321.9800000001</v>
      </c>
      <c r="G26" s="15">
        <f t="shared" si="9"/>
        <v>1619723.21</v>
      </c>
      <c r="H26" s="15">
        <f t="shared" si="9"/>
        <v>-130000</v>
      </c>
      <c r="I26" s="15">
        <f t="shared" si="9"/>
        <v>1749723.2099999995</v>
      </c>
      <c r="J26" s="15">
        <f t="shared" si="9"/>
        <v>1567888.7400000002</v>
      </c>
      <c r="K26" s="15">
        <f t="shared" si="9"/>
        <v>816000</v>
      </c>
      <c r="L26" s="15">
        <f t="shared" si="9"/>
        <v>751888.74</v>
      </c>
      <c r="M26" s="15">
        <f t="shared" si="9"/>
        <v>117938.43999999948</v>
      </c>
      <c r="N26" s="15">
        <f t="shared" si="9"/>
        <v>78000</v>
      </c>
      <c r="O26" s="15">
        <f t="shared" si="9"/>
        <v>39938.439999999944</v>
      </c>
      <c r="P26" s="15">
        <f t="shared" si="9"/>
        <v>78000</v>
      </c>
      <c r="Q26" s="39" t="e">
        <f>M26-#REF!</f>
        <v>#REF!</v>
      </c>
      <c r="R26" s="56">
        <f>R15-R22-R24</f>
        <v>179678.8299999982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-951.34</v>
      </c>
      <c r="N28" s="22">
        <v>0</v>
      </c>
      <c r="O28" s="22">
        <f>M28-N28</f>
        <v>-951.34</v>
      </c>
      <c r="P28" s="22">
        <v>0</v>
      </c>
      <c r="Q28" s="38" t="e">
        <f>M28-#REF!</f>
        <v>#REF!</v>
      </c>
      <c r="R28" s="55">
        <v>-6.81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106.15</v>
      </c>
      <c r="K29" s="22">
        <v>0</v>
      </c>
      <c r="L29" s="22">
        <f>J29-K29</f>
        <v>106.15</v>
      </c>
      <c r="M29" s="22">
        <v>106.15</v>
      </c>
      <c r="N29" s="22">
        <v>0</v>
      </c>
      <c r="O29" s="22">
        <f>M29-N29</f>
        <v>106.15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-804678.02</v>
      </c>
      <c r="E31" s="17">
        <f>E26+E28*-1-E29</f>
        <v>-1562000</v>
      </c>
      <c r="F31" s="17">
        <f>D31-E31</f>
        <v>757321.98</v>
      </c>
      <c r="G31" s="17">
        <f>G26+G28*-1-G29</f>
        <v>1619723.21</v>
      </c>
      <c r="H31" s="17">
        <f>H26+H28*-1-H29</f>
        <v>-130000</v>
      </c>
      <c r="I31" s="17">
        <f>G31-H31</f>
        <v>1749723.21</v>
      </c>
      <c r="J31" s="17">
        <f>J26+J28*-1-J29</f>
        <v>1567782.5900000003</v>
      </c>
      <c r="K31" s="17">
        <f>K26+K28*-1-K29</f>
        <v>816000</v>
      </c>
      <c r="L31" s="17">
        <f>J31-K31</f>
        <v>751782.5900000003</v>
      </c>
      <c r="M31" s="17">
        <f>M26+M28*-1-M29</f>
        <v>118783.62999999948</v>
      </c>
      <c r="N31" s="17">
        <f>N26+N28*-1-N29</f>
        <v>78000</v>
      </c>
      <c r="O31" s="17">
        <f>M31-N31</f>
        <v>40783.62999999948</v>
      </c>
      <c r="P31" s="17">
        <f>P26+P28*-1-P29</f>
        <v>78000</v>
      </c>
      <c r="Q31" s="40" t="e">
        <f>M31-#REF!</f>
        <v>#REF!</v>
      </c>
      <c r="R31" s="58">
        <f>R26+R28*-1-R29</f>
        <v>179685.6399999982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20" t="s">
        <v>61</v>
      </c>
      <c r="R35" s="59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20" ht="12">
      <c r="A38" s="23">
        <v>3120</v>
      </c>
      <c r="B38" s="23">
        <v>3120</v>
      </c>
      <c r="C38" s="3" t="s">
        <v>65</v>
      </c>
      <c r="D38" s="22">
        <v>244500</v>
      </c>
      <c r="E38" s="22">
        <v>0</v>
      </c>
      <c r="F38" s="22">
        <f t="shared" si="10"/>
        <v>244500</v>
      </c>
      <c r="G38" s="22">
        <v>133375</v>
      </c>
      <c r="H38" s="22">
        <v>200000</v>
      </c>
      <c r="I38" s="22">
        <f t="shared" si="11"/>
        <v>-66625</v>
      </c>
      <c r="J38" s="22">
        <v>133375</v>
      </c>
      <c r="K38" s="22">
        <v>200000</v>
      </c>
      <c r="L38" s="22">
        <f t="shared" si="12"/>
        <v>-66625</v>
      </c>
      <c r="M38" s="22">
        <v>215875</v>
      </c>
      <c r="N38" s="22">
        <v>200000</v>
      </c>
      <c r="O38" s="22">
        <f t="shared" si="13"/>
        <v>15875</v>
      </c>
      <c r="P38" s="22">
        <v>200000</v>
      </c>
      <c r="Q38" s="38" t="e">
        <f>M38-#REF!</f>
        <v>#REF!</v>
      </c>
      <c r="R38" s="55">
        <v>130875</v>
      </c>
      <c r="T38" s="24"/>
    </row>
    <row r="39" spans="1:20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  <c r="T39" s="24"/>
    </row>
    <row r="40" spans="1:20" ht="12">
      <c r="A40" s="23">
        <v>3130</v>
      </c>
      <c r="B40" s="23">
        <v>3130</v>
      </c>
      <c r="C40" s="3" t="s">
        <v>67</v>
      </c>
      <c r="D40" s="22">
        <v>0</v>
      </c>
      <c r="E40" s="22">
        <v>0</v>
      </c>
      <c r="F40" s="22">
        <f t="shared" si="10"/>
        <v>0</v>
      </c>
      <c r="G40" s="22">
        <v>24370</v>
      </c>
      <c r="H40" s="22">
        <v>0</v>
      </c>
      <c r="I40" s="22">
        <f t="shared" si="11"/>
        <v>24370</v>
      </c>
      <c r="J40" s="22">
        <v>36702.2</v>
      </c>
      <c r="K40" s="22">
        <v>0</v>
      </c>
      <c r="L40" s="22">
        <f t="shared" si="12"/>
        <v>36702.2</v>
      </c>
      <c r="M40" s="22">
        <v>36702.2</v>
      </c>
      <c r="N40" s="22">
        <v>0</v>
      </c>
      <c r="O40" s="22">
        <f t="shared" si="13"/>
        <v>36702.2</v>
      </c>
      <c r="P40" s="22">
        <v>0</v>
      </c>
      <c r="Q40" s="38" t="e">
        <f>M40-#REF!</f>
        <v>#REF!</v>
      </c>
      <c r="R40" s="55">
        <v>61000</v>
      </c>
      <c r="T40" s="24"/>
    </row>
    <row r="41" spans="1:20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  <c r="T41" s="24"/>
    </row>
    <row r="42" spans="1:20" ht="12">
      <c r="A42" s="23">
        <v>3210</v>
      </c>
      <c r="B42" s="23">
        <v>3210</v>
      </c>
      <c r="C42" s="3" t="s">
        <v>69</v>
      </c>
      <c r="D42" s="22">
        <v>44700</v>
      </c>
      <c r="E42" s="22">
        <v>0</v>
      </c>
      <c r="F42" s="22">
        <f t="shared" si="10"/>
        <v>44700</v>
      </c>
      <c r="G42" s="22">
        <v>3907637.75</v>
      </c>
      <c r="H42" s="22">
        <v>2000000</v>
      </c>
      <c r="I42" s="22">
        <f t="shared" si="11"/>
        <v>1907637.75</v>
      </c>
      <c r="J42" s="22">
        <v>4315714.04</v>
      </c>
      <c r="K42" s="22">
        <v>4000000</v>
      </c>
      <c r="L42" s="22">
        <f t="shared" si="12"/>
        <v>315714.04000000004</v>
      </c>
      <c r="M42" s="22">
        <v>4513280.9</v>
      </c>
      <c r="N42" s="22">
        <v>4550000</v>
      </c>
      <c r="O42" s="22">
        <f t="shared" si="13"/>
        <v>-36719.09999999963</v>
      </c>
      <c r="P42" s="22">
        <v>4550000</v>
      </c>
      <c r="Q42" s="38" t="e">
        <f>M42-#REF!</f>
        <v>#REF!</v>
      </c>
      <c r="R42" s="55">
        <v>3959474.7</v>
      </c>
      <c r="T42" s="24"/>
    </row>
    <row r="43" spans="1:20" ht="12">
      <c r="A43" s="23">
        <v>3215</v>
      </c>
      <c r="B43" s="23">
        <v>3215</v>
      </c>
      <c r="C43" s="3" t="s">
        <v>70</v>
      </c>
      <c r="D43" s="22">
        <v>558851</v>
      </c>
      <c r="E43" s="22">
        <v>700000</v>
      </c>
      <c r="F43" s="22">
        <f t="shared" si="10"/>
        <v>-141149</v>
      </c>
      <c r="G43" s="22">
        <v>515720</v>
      </c>
      <c r="H43" s="22">
        <v>700000</v>
      </c>
      <c r="I43" s="22">
        <f t="shared" si="11"/>
        <v>-184280</v>
      </c>
      <c r="J43" s="22">
        <v>518202.25</v>
      </c>
      <c r="K43" s="22">
        <v>700000</v>
      </c>
      <c r="L43" s="22">
        <f t="shared" si="12"/>
        <v>-181797.75</v>
      </c>
      <c r="M43" s="22">
        <v>768909.71</v>
      </c>
      <c r="N43" s="22">
        <v>700000</v>
      </c>
      <c r="O43" s="22">
        <f t="shared" si="13"/>
        <v>68909.70999999996</v>
      </c>
      <c r="P43" s="22">
        <v>700000</v>
      </c>
      <c r="Q43" s="38" t="e">
        <f>M43-#REF!</f>
        <v>#REF!</v>
      </c>
      <c r="R43" s="55">
        <v>906664</v>
      </c>
      <c r="T43" s="24"/>
    </row>
    <row r="44" spans="1:20" ht="12">
      <c r="A44" s="23">
        <v>3217</v>
      </c>
      <c r="B44" s="23">
        <v>3217</v>
      </c>
      <c r="C44" s="3" t="s">
        <v>71</v>
      </c>
      <c r="D44" s="22">
        <v>1114129.1</v>
      </c>
      <c r="E44" s="22">
        <v>750000</v>
      </c>
      <c r="F44" s="22">
        <f t="shared" si="10"/>
        <v>364129.1000000001</v>
      </c>
      <c r="G44" s="22">
        <v>1739523.1</v>
      </c>
      <c r="H44" s="22">
        <v>1500000</v>
      </c>
      <c r="I44" s="22">
        <f t="shared" si="11"/>
        <v>239523.1000000001</v>
      </c>
      <c r="J44" s="22">
        <v>2090379.1</v>
      </c>
      <c r="K44" s="22">
        <v>2300000</v>
      </c>
      <c r="L44" s="22">
        <f t="shared" si="12"/>
        <v>-209620.8999999999</v>
      </c>
      <c r="M44" s="22">
        <v>2421622.35</v>
      </c>
      <c r="N44" s="22">
        <v>2970000</v>
      </c>
      <c r="O44" s="22">
        <f t="shared" si="13"/>
        <v>-548377.6499999999</v>
      </c>
      <c r="P44" s="22">
        <v>2970000</v>
      </c>
      <c r="Q44" s="38" t="e">
        <f>M44-#REF!</f>
        <v>#REF!</v>
      </c>
      <c r="R44" s="55">
        <v>2876668.5</v>
      </c>
      <c r="T44" s="24"/>
    </row>
    <row r="45" spans="1:20" ht="12">
      <c r="A45" s="23">
        <v>3218</v>
      </c>
      <c r="B45" s="23">
        <v>3218</v>
      </c>
      <c r="C45" s="3" t="s">
        <v>190</v>
      </c>
      <c r="D45" s="22">
        <v>88356</v>
      </c>
      <c r="E45" s="22">
        <v>0</v>
      </c>
      <c r="F45" s="22">
        <f t="shared" si="10"/>
        <v>88356</v>
      </c>
      <c r="G45" s="22">
        <v>758960</v>
      </c>
      <c r="H45" s="22">
        <v>600000</v>
      </c>
      <c r="I45" s="22">
        <f t="shared" si="11"/>
        <v>158960</v>
      </c>
      <c r="J45" s="22">
        <v>965943.22</v>
      </c>
      <c r="K45" s="22">
        <v>1050000</v>
      </c>
      <c r="L45" s="22">
        <f t="shared" si="12"/>
        <v>-84056.78000000003</v>
      </c>
      <c r="M45" s="22">
        <v>1014313.97</v>
      </c>
      <c r="N45" s="22">
        <v>1130000</v>
      </c>
      <c r="O45" s="22">
        <f t="shared" si="13"/>
        <v>-115686.03000000003</v>
      </c>
      <c r="P45" s="22">
        <v>1130000</v>
      </c>
      <c r="Q45" s="38" t="e">
        <f>M45-#REF!</f>
        <v>#REF!</v>
      </c>
      <c r="R45" s="55">
        <v>1111033.5</v>
      </c>
      <c r="T45" s="24"/>
    </row>
    <row r="46" spans="1:20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  <c r="T46" s="24"/>
    </row>
    <row r="47" spans="1:20" ht="12">
      <c r="A47" s="23">
        <v>3320</v>
      </c>
      <c r="B47" s="23">
        <v>3320</v>
      </c>
      <c r="C47" s="3" t="s">
        <v>74</v>
      </c>
      <c r="D47" s="22">
        <v>21858</v>
      </c>
      <c r="E47" s="22">
        <v>0</v>
      </c>
      <c r="F47" s="22">
        <f t="shared" si="10"/>
        <v>21858</v>
      </c>
      <c r="G47" s="22">
        <v>414937</v>
      </c>
      <c r="H47" s="22">
        <v>450000</v>
      </c>
      <c r="I47" s="22">
        <f t="shared" si="11"/>
        <v>-35063</v>
      </c>
      <c r="J47" s="22">
        <v>543093.44</v>
      </c>
      <c r="K47" s="22">
        <v>450000</v>
      </c>
      <c r="L47" s="22">
        <f t="shared" si="12"/>
        <v>93093.43999999994</v>
      </c>
      <c r="M47" s="22">
        <v>565476.89</v>
      </c>
      <c r="N47" s="22">
        <v>450000</v>
      </c>
      <c r="O47" s="22">
        <f t="shared" si="13"/>
        <v>115476.89000000001</v>
      </c>
      <c r="P47" s="22">
        <v>450000</v>
      </c>
      <c r="Q47" s="38" t="e">
        <f>M47-#REF!</f>
        <v>#REF!</v>
      </c>
      <c r="R47" s="55">
        <v>376555</v>
      </c>
      <c r="T47" s="24"/>
    </row>
    <row r="48" spans="1:20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  <c r="T48" s="24"/>
    </row>
    <row r="49" spans="1:20" ht="12">
      <c r="A49" s="23">
        <v>3325</v>
      </c>
      <c r="B49" s="23">
        <v>3325</v>
      </c>
      <c r="C49" s="3" t="s">
        <v>22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0</v>
      </c>
      <c r="O49" s="22">
        <f t="shared" si="13"/>
        <v>0</v>
      </c>
      <c r="P49" s="22">
        <v>0</v>
      </c>
      <c r="Q49" s="38" t="e">
        <f>M49-#REF!</f>
        <v>#REF!</v>
      </c>
      <c r="R49" s="55">
        <v>0</v>
      </c>
      <c r="T49" s="24"/>
    </row>
    <row r="50" spans="1:20" ht="12">
      <c r="A50" s="23">
        <v>3350</v>
      </c>
      <c r="B50" s="23">
        <v>3350</v>
      </c>
      <c r="C50" s="3" t="s">
        <v>76</v>
      </c>
      <c r="D50" s="22">
        <v>1410</v>
      </c>
      <c r="E50" s="22">
        <v>0</v>
      </c>
      <c r="F50" s="22">
        <f t="shared" si="10"/>
        <v>1410</v>
      </c>
      <c r="G50" s="22">
        <v>1410</v>
      </c>
      <c r="H50" s="22">
        <v>0</v>
      </c>
      <c r="I50" s="22">
        <f t="shared" si="11"/>
        <v>1410</v>
      </c>
      <c r="J50" s="22">
        <v>1410</v>
      </c>
      <c r="K50" s="22">
        <v>30000</v>
      </c>
      <c r="L50" s="22">
        <f t="shared" si="12"/>
        <v>-28590</v>
      </c>
      <c r="M50" s="22">
        <v>1410</v>
      </c>
      <c r="N50" s="22">
        <v>30000</v>
      </c>
      <c r="O50" s="22">
        <f t="shared" si="13"/>
        <v>-28590</v>
      </c>
      <c r="P50" s="22">
        <v>30000</v>
      </c>
      <c r="Q50" s="38" t="e">
        <f>M50-#REF!</f>
        <v>#REF!</v>
      </c>
      <c r="R50" s="55">
        <v>67739</v>
      </c>
      <c r="T50" s="24"/>
    </row>
    <row r="51" spans="1:20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  <c r="T51" s="24"/>
    </row>
    <row r="52" spans="1:20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-15488.82</v>
      </c>
      <c r="H52" s="22">
        <v>0</v>
      </c>
      <c r="I52" s="22">
        <f t="shared" si="11"/>
        <v>-15488.82</v>
      </c>
      <c r="J52" s="22">
        <v>-15488.82</v>
      </c>
      <c r="K52" s="22">
        <v>0</v>
      </c>
      <c r="L52" s="22">
        <f t="shared" si="12"/>
        <v>-15488.82</v>
      </c>
      <c r="M52" s="22">
        <v>-15488.82</v>
      </c>
      <c r="N52" s="22">
        <v>0</v>
      </c>
      <c r="O52" s="22">
        <f t="shared" si="13"/>
        <v>-15488.82</v>
      </c>
      <c r="P52" s="22">
        <v>0</v>
      </c>
      <c r="Q52" s="38" t="e">
        <f>M52-#REF!</f>
        <v>#REF!</v>
      </c>
      <c r="R52" s="55">
        <v>33093.74</v>
      </c>
      <c r="T52" s="24"/>
    </row>
    <row r="53" spans="1:20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  <c r="T53" s="24"/>
    </row>
    <row r="54" spans="1:20" ht="12">
      <c r="A54" s="23">
        <v>3605</v>
      </c>
      <c r="B54" s="23">
        <v>3605</v>
      </c>
      <c r="C54" s="3" t="s">
        <v>78</v>
      </c>
      <c r="D54" s="22">
        <v>24000</v>
      </c>
      <c r="E54" s="22">
        <v>0</v>
      </c>
      <c r="F54" s="22">
        <f t="shared" si="10"/>
        <v>24000</v>
      </c>
      <c r="G54" s="22">
        <v>24000</v>
      </c>
      <c r="H54" s="22">
        <v>10000</v>
      </c>
      <c r="I54" s="22">
        <f t="shared" si="11"/>
        <v>14000</v>
      </c>
      <c r="J54" s="22">
        <v>24000</v>
      </c>
      <c r="K54" s="22">
        <v>10000</v>
      </c>
      <c r="L54" s="22">
        <f t="shared" si="12"/>
        <v>14000</v>
      </c>
      <c r="M54" s="22">
        <v>24000</v>
      </c>
      <c r="N54" s="22">
        <v>10000</v>
      </c>
      <c r="O54" s="22">
        <f t="shared" si="13"/>
        <v>14000</v>
      </c>
      <c r="P54" s="22">
        <v>10000</v>
      </c>
      <c r="Q54" s="38" t="e">
        <f>M54-#REF!</f>
        <v>#REF!</v>
      </c>
      <c r="R54" s="55">
        <v>15000</v>
      </c>
      <c r="T54" s="24"/>
    </row>
    <row r="55" spans="1:20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  <c r="T55" s="24"/>
    </row>
    <row r="56" spans="1:20" ht="12.75">
      <c r="A56" s="23"/>
      <c r="B56" s="23"/>
      <c r="C56" s="14" t="s">
        <v>6</v>
      </c>
      <c r="D56" s="15">
        <f>SUM(D37:D55)</f>
        <v>2097804.1</v>
      </c>
      <c r="E56" s="15">
        <f>SUM(E37:E55)</f>
        <v>1450000</v>
      </c>
      <c r="F56" s="15">
        <f t="shared" si="10"/>
        <v>647804.1000000001</v>
      </c>
      <c r="G56" s="15">
        <f>SUM(G37:G55)</f>
        <v>7504444.029999999</v>
      </c>
      <c r="H56" s="15">
        <f>SUM(H37:H55)</f>
        <v>5460000</v>
      </c>
      <c r="I56" s="15">
        <f t="shared" si="11"/>
        <v>2044444.0299999993</v>
      </c>
      <c r="J56" s="15">
        <f>SUM(J37:J55)</f>
        <v>8613330.43</v>
      </c>
      <c r="K56" s="15">
        <f>SUM(K37:K55)</f>
        <v>8740000</v>
      </c>
      <c r="L56" s="15">
        <f t="shared" si="12"/>
        <v>-126669.5700000003</v>
      </c>
      <c r="M56" s="15">
        <f>SUM(M37:M55)</f>
        <v>9546102.200000001</v>
      </c>
      <c r="N56" s="15">
        <f>SUM(N37:N55)</f>
        <v>10040000</v>
      </c>
      <c r="O56" s="15">
        <f t="shared" si="13"/>
        <v>-493897.7999999989</v>
      </c>
      <c r="P56" s="15">
        <f>SUM(P37:P55)</f>
        <v>10040000</v>
      </c>
      <c r="Q56" s="39" t="e">
        <f>M56-#REF!</f>
        <v>#REF!</v>
      </c>
      <c r="R56" s="56">
        <f>SUM(R37:R55)</f>
        <v>9538103.44</v>
      </c>
      <c r="T56" s="24"/>
    </row>
    <row r="57" spans="1:20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  <c r="T57" s="24"/>
    </row>
    <row r="58" spans="1:20" ht="12">
      <c r="A58" s="23">
        <v>3240</v>
      </c>
      <c r="B58" s="23">
        <v>3240</v>
      </c>
      <c r="C58" s="3" t="s">
        <v>182</v>
      </c>
      <c r="D58" s="22">
        <v>9460</v>
      </c>
      <c r="E58" s="22">
        <v>-600000</v>
      </c>
      <c r="F58" s="22">
        <f aca="true" t="shared" si="14" ref="F58:F64">D58-E58</f>
        <v>609460</v>
      </c>
      <c r="G58" s="22">
        <v>-514314.08</v>
      </c>
      <c r="H58" s="22">
        <v>-500000</v>
      </c>
      <c r="I58" s="22">
        <f aca="true" t="shared" si="15" ref="I58:I64">G58-H58</f>
        <v>-14314.080000000016</v>
      </c>
      <c r="J58" s="22">
        <v>-126920.76</v>
      </c>
      <c r="K58" s="22">
        <v>-400000</v>
      </c>
      <c r="L58" s="22">
        <f aca="true" t="shared" si="16" ref="L58:L64">J58-K58</f>
        <v>273079.24</v>
      </c>
      <c r="M58" s="22">
        <v>-126920.76</v>
      </c>
      <c r="N58" s="22">
        <v>-300000</v>
      </c>
      <c r="O58" s="22">
        <f aca="true" t="shared" si="17" ref="O58:O64">M58-N58</f>
        <v>173079.24</v>
      </c>
      <c r="P58" s="22">
        <v>-300000</v>
      </c>
      <c r="Q58" s="38" t="e">
        <f>M58-#REF!</f>
        <v>#REF!</v>
      </c>
      <c r="R58" s="55">
        <v>-353477.04</v>
      </c>
      <c r="T58" s="24"/>
    </row>
    <row r="59" spans="1:20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699479</v>
      </c>
      <c r="N59" s="22">
        <v>600000</v>
      </c>
      <c r="O59" s="22">
        <f t="shared" si="17"/>
        <v>99479</v>
      </c>
      <c r="P59" s="22">
        <v>600000</v>
      </c>
      <c r="Q59" s="38" t="e">
        <f>M59-#REF!</f>
        <v>#REF!</v>
      </c>
      <c r="R59" s="55">
        <v>604881</v>
      </c>
      <c r="T59" s="24"/>
    </row>
    <row r="60" spans="1:20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50000</v>
      </c>
      <c r="H60" s="22">
        <v>0</v>
      </c>
      <c r="I60" s="22">
        <f t="shared" si="15"/>
        <v>50000</v>
      </c>
      <c r="J60" s="22">
        <v>619290</v>
      </c>
      <c r="K60" s="22">
        <v>550000</v>
      </c>
      <c r="L60" s="22">
        <f t="shared" si="16"/>
        <v>69290</v>
      </c>
      <c r="M60" s="22">
        <v>586790</v>
      </c>
      <c r="N60" s="22">
        <v>550000</v>
      </c>
      <c r="O60" s="22">
        <f t="shared" si="17"/>
        <v>36790</v>
      </c>
      <c r="P60" s="22">
        <v>550000</v>
      </c>
      <c r="Q60" s="38" t="e">
        <f>M60-#REF!</f>
        <v>#REF!</v>
      </c>
      <c r="R60" s="55">
        <v>555072</v>
      </c>
      <c r="T60" s="24"/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157482.69</v>
      </c>
      <c r="E62" s="22">
        <v>0</v>
      </c>
      <c r="F62" s="22">
        <f>D62-E62</f>
        <v>157482.69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2064023.49</v>
      </c>
      <c r="N62" s="22">
        <v>0</v>
      </c>
      <c r="O62" s="22">
        <f>M62-N62</f>
        <v>2064023.49</v>
      </c>
      <c r="P62" s="22">
        <v>0</v>
      </c>
      <c r="Q62" s="38" t="e">
        <f>M62-#REF!</f>
        <v>#REF!</v>
      </c>
      <c r="R62" s="55">
        <v>1209969.26</v>
      </c>
    </row>
    <row r="63" spans="1:18" ht="12">
      <c r="A63" s="23">
        <v>3990</v>
      </c>
      <c r="B63" s="23">
        <v>3990</v>
      </c>
      <c r="C63" s="3" t="s">
        <v>83</v>
      </c>
      <c r="D63" s="22">
        <v>0</v>
      </c>
      <c r="E63" s="22">
        <v>0</v>
      </c>
      <c r="F63" s="22">
        <f t="shared" si="14"/>
        <v>0</v>
      </c>
      <c r="G63" s="22">
        <v>800</v>
      </c>
      <c r="H63" s="22">
        <v>0</v>
      </c>
      <c r="I63" s="22">
        <f t="shared" si="15"/>
        <v>800</v>
      </c>
      <c r="J63" s="22">
        <v>10800</v>
      </c>
      <c r="K63" s="22">
        <v>0</v>
      </c>
      <c r="L63" s="22">
        <f t="shared" si="16"/>
        <v>10800</v>
      </c>
      <c r="M63" s="22">
        <v>18653</v>
      </c>
      <c r="N63" s="22">
        <v>0</v>
      </c>
      <c r="O63" s="22">
        <f t="shared" si="17"/>
        <v>18653</v>
      </c>
      <c r="P63" s="22">
        <v>0</v>
      </c>
      <c r="Q63" s="38" t="e">
        <f>M63-#REF!</f>
        <v>#REF!</v>
      </c>
      <c r="R63" s="55">
        <v>752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166942.69</v>
      </c>
      <c r="E65" s="15">
        <f aca="true" t="shared" si="18" ref="E65:P65">SUM(E58:E64)</f>
        <v>-600000</v>
      </c>
      <c r="F65" s="15">
        <f t="shared" si="18"/>
        <v>766942.69</v>
      </c>
      <c r="G65" s="15">
        <f t="shared" si="18"/>
        <v>-463514.08</v>
      </c>
      <c r="H65" s="15">
        <f t="shared" si="18"/>
        <v>-500000</v>
      </c>
      <c r="I65" s="15">
        <f t="shared" si="18"/>
        <v>36485.919999999984</v>
      </c>
      <c r="J65" s="15">
        <f t="shared" si="18"/>
        <v>503169.24</v>
      </c>
      <c r="K65" s="15">
        <f t="shared" si="18"/>
        <v>150000</v>
      </c>
      <c r="L65" s="15">
        <f t="shared" si="18"/>
        <v>353169.24</v>
      </c>
      <c r="M65" s="15">
        <f t="shared" si="18"/>
        <v>3242024.73</v>
      </c>
      <c r="N65" s="15">
        <f t="shared" si="18"/>
        <v>850000</v>
      </c>
      <c r="O65" s="15">
        <f t="shared" si="18"/>
        <v>2392024.73</v>
      </c>
      <c r="P65" s="15">
        <f t="shared" si="18"/>
        <v>850000</v>
      </c>
      <c r="Q65" s="39" t="e">
        <f>M65-#REF!</f>
        <v>#REF!</v>
      </c>
      <c r="R65" s="56">
        <f>SUM(R58:R64)</f>
        <v>2017197.22</v>
      </c>
    </row>
    <row r="66" spans="1:18" ht="12.75">
      <c r="A66" s="19"/>
      <c r="B66" s="19"/>
      <c r="C66" s="14" t="s">
        <v>2</v>
      </c>
      <c r="D66" s="15">
        <f>D56+D65</f>
        <v>2264746.79</v>
      </c>
      <c r="E66" s="15">
        <f aca="true" t="shared" si="19" ref="E66:P66">E56+E65</f>
        <v>850000</v>
      </c>
      <c r="F66" s="15">
        <f t="shared" si="19"/>
        <v>1414746.79</v>
      </c>
      <c r="G66" s="15">
        <f t="shared" si="19"/>
        <v>7040929.949999999</v>
      </c>
      <c r="H66" s="15">
        <f t="shared" si="19"/>
        <v>4960000</v>
      </c>
      <c r="I66" s="15">
        <f t="shared" si="19"/>
        <v>2080929.9499999993</v>
      </c>
      <c r="J66" s="15">
        <f t="shared" si="19"/>
        <v>9116499.67</v>
      </c>
      <c r="K66" s="15">
        <f t="shared" si="19"/>
        <v>8890000</v>
      </c>
      <c r="L66" s="15">
        <f t="shared" si="19"/>
        <v>226499.6699999997</v>
      </c>
      <c r="M66" s="15">
        <f t="shared" si="19"/>
        <v>12788126.930000002</v>
      </c>
      <c r="N66" s="15">
        <f t="shared" si="19"/>
        <v>10890000</v>
      </c>
      <c r="O66" s="15">
        <f t="shared" si="19"/>
        <v>1898126.930000001</v>
      </c>
      <c r="P66" s="15">
        <f t="shared" si="19"/>
        <v>10890000</v>
      </c>
      <c r="Q66" s="39" t="e">
        <f>M66-#REF!</f>
        <v>#REF!</v>
      </c>
      <c r="R66" s="56">
        <f>R56+R65</f>
        <v>11555300.66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316013.81</v>
      </c>
      <c r="E68" s="22">
        <v>100000</v>
      </c>
      <c r="F68" s="22">
        <f aca="true" t="shared" si="20" ref="F68:F82">+E68-D68</f>
        <v>-216013.81</v>
      </c>
      <c r="G68" s="22">
        <v>340913.81</v>
      </c>
      <c r="H68" s="22">
        <v>300000</v>
      </c>
      <c r="I68" s="22">
        <f aca="true" t="shared" si="21" ref="I68:I81">G68-H68</f>
        <v>40913.81</v>
      </c>
      <c r="J68" s="22">
        <v>356578.31</v>
      </c>
      <c r="K68" s="22">
        <v>350000</v>
      </c>
      <c r="L68" s="22">
        <f aca="true" t="shared" si="22" ref="L68:L81">J68-K68</f>
        <v>6578.309999999998</v>
      </c>
      <c r="M68" s="22">
        <v>427411.11</v>
      </c>
      <c r="N68" s="22">
        <v>400000</v>
      </c>
      <c r="O68" s="22">
        <f aca="true" t="shared" si="23" ref="O68:O81">M68-N68</f>
        <v>27411.109999999986</v>
      </c>
      <c r="P68" s="22">
        <v>400000</v>
      </c>
      <c r="Q68" s="38" t="e">
        <f>M68-#REF!</f>
        <v>#REF!</v>
      </c>
      <c r="R68" s="55">
        <v>400105.5</v>
      </c>
    </row>
    <row r="69" spans="1:18" ht="12">
      <c r="A69" s="23">
        <v>4221</v>
      </c>
      <c r="B69" s="23">
        <v>4221</v>
      </c>
      <c r="C69" s="3" t="s">
        <v>29</v>
      </c>
      <c r="D69" s="22">
        <v>3500</v>
      </c>
      <c r="E69" s="22">
        <v>0</v>
      </c>
      <c r="F69" s="22">
        <f t="shared" si="20"/>
        <v>-3500</v>
      </c>
      <c r="G69" s="22">
        <v>21400</v>
      </c>
      <c r="H69" s="22">
        <v>20000</v>
      </c>
      <c r="I69" s="22">
        <f t="shared" si="21"/>
        <v>1400</v>
      </c>
      <c r="J69" s="22">
        <v>41200</v>
      </c>
      <c r="K69" s="22">
        <v>30000</v>
      </c>
      <c r="L69" s="22">
        <f t="shared" si="22"/>
        <v>11200</v>
      </c>
      <c r="M69" s="22">
        <v>44500</v>
      </c>
      <c r="N69" s="22">
        <v>40000</v>
      </c>
      <c r="O69" s="22">
        <f t="shared" si="23"/>
        <v>4500</v>
      </c>
      <c r="P69" s="22">
        <v>40000</v>
      </c>
      <c r="Q69" s="38" t="e">
        <f>M69-#REF!</f>
        <v>#REF!</v>
      </c>
      <c r="R69" s="55">
        <v>47150</v>
      </c>
    </row>
    <row r="70" spans="1:18" ht="12">
      <c r="A70" s="23">
        <v>4230</v>
      </c>
      <c r="B70" s="23">
        <v>4230</v>
      </c>
      <c r="C70" s="3" t="s">
        <v>169</v>
      </c>
      <c r="D70" s="22">
        <v>50723</v>
      </c>
      <c r="E70" s="22">
        <v>80000</v>
      </c>
      <c r="F70" s="22">
        <f t="shared" si="20"/>
        <v>29277</v>
      </c>
      <c r="G70" s="22">
        <v>62642</v>
      </c>
      <c r="H70" s="22">
        <v>80000</v>
      </c>
      <c r="I70" s="22">
        <f>G70-H70</f>
        <v>-17358</v>
      </c>
      <c r="J70" s="22">
        <v>62642</v>
      </c>
      <c r="K70" s="22">
        <v>80000</v>
      </c>
      <c r="L70" s="22">
        <f>J70-K70</f>
        <v>-17358</v>
      </c>
      <c r="M70" s="22">
        <v>103108.2</v>
      </c>
      <c r="N70" s="22">
        <v>160000</v>
      </c>
      <c r="O70" s="22">
        <f>M70-N70</f>
        <v>-56891.8</v>
      </c>
      <c r="P70" s="22">
        <v>160000</v>
      </c>
      <c r="Q70" s="38" t="e">
        <f>M70-#REF!</f>
        <v>#REF!</v>
      </c>
      <c r="R70" s="55">
        <v>137335</v>
      </c>
    </row>
    <row r="71" spans="1:18" ht="12">
      <c r="A71" s="23">
        <v>4241</v>
      </c>
      <c r="B71" s="23">
        <v>4241</v>
      </c>
      <c r="C71" s="3" t="s">
        <v>87</v>
      </c>
      <c r="D71" s="22">
        <v>73063.57</v>
      </c>
      <c r="E71" s="22">
        <v>50000</v>
      </c>
      <c r="F71" s="22">
        <f t="shared" si="20"/>
        <v>-23063.570000000007</v>
      </c>
      <c r="G71" s="22">
        <v>120188.53</v>
      </c>
      <c r="H71" s="22">
        <v>100000</v>
      </c>
      <c r="I71" s="22">
        <f t="shared" si="21"/>
        <v>20188.53</v>
      </c>
      <c r="J71" s="22">
        <v>157096</v>
      </c>
      <c r="K71" s="22">
        <v>150000</v>
      </c>
      <c r="L71" s="22">
        <f t="shared" si="22"/>
        <v>7096</v>
      </c>
      <c r="M71" s="22">
        <v>180640</v>
      </c>
      <c r="N71" s="22">
        <v>200000</v>
      </c>
      <c r="O71" s="22">
        <f t="shared" si="23"/>
        <v>-19360</v>
      </c>
      <c r="P71" s="22">
        <v>200000</v>
      </c>
      <c r="Q71" s="38" t="e">
        <f>M71-#REF!</f>
        <v>#REF!</v>
      </c>
      <c r="R71" s="55">
        <v>285251.15</v>
      </c>
    </row>
    <row r="72" spans="1:18" ht="12">
      <c r="A72" s="23">
        <v>4247</v>
      </c>
      <c r="B72" s="23">
        <v>4247</v>
      </c>
      <c r="C72" s="3" t="s">
        <v>30</v>
      </c>
      <c r="D72" s="22">
        <v>0</v>
      </c>
      <c r="E72" s="22">
        <v>0</v>
      </c>
      <c r="F72" s="22">
        <f>+E72-D72</f>
        <v>0</v>
      </c>
      <c r="G72" s="22">
        <v>0</v>
      </c>
      <c r="H72" s="22">
        <v>0</v>
      </c>
      <c r="I72" s="22">
        <f>G72-H72</f>
        <v>0</v>
      </c>
      <c r="J72" s="22">
        <v>0</v>
      </c>
      <c r="K72" s="22">
        <v>0</v>
      </c>
      <c r="L72" s="22">
        <f>J72-K72</f>
        <v>0</v>
      </c>
      <c r="M72" s="22">
        <v>0</v>
      </c>
      <c r="N72" s="22">
        <v>0</v>
      </c>
      <c r="O72" s="22">
        <f>M72-N72</f>
        <v>0</v>
      </c>
      <c r="P72" s="22">
        <v>0</v>
      </c>
      <c r="Q72" s="38"/>
      <c r="R72" s="55">
        <v>0</v>
      </c>
    </row>
    <row r="73" spans="1:18" ht="12">
      <c r="A73" s="23">
        <v>4280</v>
      </c>
      <c r="B73" s="23">
        <v>4280</v>
      </c>
      <c r="C73" s="3" t="s">
        <v>89</v>
      </c>
      <c r="D73" s="22">
        <v>34822.66</v>
      </c>
      <c r="E73" s="22">
        <v>50000</v>
      </c>
      <c r="F73" s="22">
        <f t="shared" si="20"/>
        <v>15177.339999999997</v>
      </c>
      <c r="G73" s="22">
        <v>177116.67</v>
      </c>
      <c r="H73" s="22">
        <v>150000</v>
      </c>
      <c r="I73" s="22">
        <f t="shared" si="21"/>
        <v>27116.670000000013</v>
      </c>
      <c r="J73" s="22">
        <v>251304.88</v>
      </c>
      <c r="K73" s="22">
        <v>300000</v>
      </c>
      <c r="L73" s="22">
        <f t="shared" si="22"/>
        <v>-48695.119999999995</v>
      </c>
      <c r="M73" s="22">
        <v>391378.99</v>
      </c>
      <c r="N73" s="22">
        <v>400000</v>
      </c>
      <c r="O73" s="22">
        <f t="shared" si="23"/>
        <v>-8621.01000000001</v>
      </c>
      <c r="P73" s="22">
        <v>400000</v>
      </c>
      <c r="Q73" s="38" t="e">
        <f>M73-#REF!</f>
        <v>#REF!</v>
      </c>
      <c r="R73" s="55">
        <v>385136.02</v>
      </c>
    </row>
    <row r="74" spans="1:18" ht="12">
      <c r="A74" s="23">
        <v>4800</v>
      </c>
      <c r="B74" s="23">
        <v>4800</v>
      </c>
      <c r="C74" s="3" t="s">
        <v>167</v>
      </c>
      <c r="D74" s="22">
        <v>102439.03</v>
      </c>
      <c r="E74" s="22">
        <v>0</v>
      </c>
      <c r="F74" s="22">
        <f>+E74-D74</f>
        <v>-102439.03</v>
      </c>
      <c r="G74" s="22">
        <v>0</v>
      </c>
      <c r="H74" s="22">
        <v>0</v>
      </c>
      <c r="I74" s="22">
        <f>G74-H74</f>
        <v>0</v>
      </c>
      <c r="J74" s="22">
        <v>0</v>
      </c>
      <c r="K74" s="22">
        <v>0</v>
      </c>
      <c r="L74" s="22">
        <f>J74-K74</f>
        <v>0</v>
      </c>
      <c r="M74" s="22">
        <v>2064023.49</v>
      </c>
      <c r="N74" s="22">
        <v>0</v>
      </c>
      <c r="O74" s="22">
        <f>M74-N74</f>
        <v>2064023.49</v>
      </c>
      <c r="P74" s="22">
        <v>0</v>
      </c>
      <c r="Q74" s="38" t="e">
        <f>M74-#REF!</f>
        <v>#REF!</v>
      </c>
      <c r="R74" s="55">
        <v>1209969.26</v>
      </c>
    </row>
    <row r="75" spans="1:18" ht="12">
      <c r="A75" s="23">
        <v>6550</v>
      </c>
      <c r="B75" s="23">
        <v>6550</v>
      </c>
      <c r="C75" s="3" t="s">
        <v>110</v>
      </c>
      <c r="D75" s="22">
        <v>218628.75</v>
      </c>
      <c r="E75" s="22">
        <v>100000</v>
      </c>
      <c r="F75" s="22">
        <f t="shared" si="20"/>
        <v>-118628.75</v>
      </c>
      <c r="G75" s="22">
        <v>337824.8</v>
      </c>
      <c r="H75" s="22">
        <v>200000</v>
      </c>
      <c r="I75" s="22">
        <f t="shared" si="21"/>
        <v>137824.8</v>
      </c>
      <c r="J75" s="22">
        <v>338555.3</v>
      </c>
      <c r="K75" s="22">
        <v>300000</v>
      </c>
      <c r="L75" s="22">
        <f t="shared" si="22"/>
        <v>38555.29999999999</v>
      </c>
      <c r="M75" s="22">
        <v>507840</v>
      </c>
      <c r="N75" s="22">
        <v>400000</v>
      </c>
      <c r="O75" s="22">
        <f t="shared" si="23"/>
        <v>107840</v>
      </c>
      <c r="P75" s="22">
        <v>400000</v>
      </c>
      <c r="Q75" s="38" t="e">
        <f>M75-#REF!</f>
        <v>#REF!</v>
      </c>
      <c r="R75" s="55">
        <v>260628.73</v>
      </c>
    </row>
    <row r="76" spans="1:18" ht="12">
      <c r="A76" s="23">
        <v>6555</v>
      </c>
      <c r="B76" s="23">
        <v>6555</v>
      </c>
      <c r="C76" s="3" t="s">
        <v>111</v>
      </c>
      <c r="D76" s="22">
        <v>16356</v>
      </c>
      <c r="E76" s="22">
        <v>0</v>
      </c>
      <c r="F76" s="22">
        <f t="shared" si="20"/>
        <v>-16356</v>
      </c>
      <c r="G76" s="22">
        <v>81156</v>
      </c>
      <c r="H76" s="22">
        <v>0</v>
      </c>
      <c r="I76" s="22">
        <f t="shared" si="21"/>
        <v>81156</v>
      </c>
      <c r="J76" s="22">
        <v>81156</v>
      </c>
      <c r="K76" s="22">
        <v>0</v>
      </c>
      <c r="L76" s="22">
        <f t="shared" si="22"/>
        <v>81156</v>
      </c>
      <c r="M76" s="22">
        <v>81156</v>
      </c>
      <c r="N76" s="22">
        <v>0</v>
      </c>
      <c r="O76" s="22">
        <f t="shared" si="23"/>
        <v>81156</v>
      </c>
      <c r="P76" s="22">
        <v>0</v>
      </c>
      <c r="Q76" s="38" t="e">
        <f>M76-#REF!</f>
        <v>#REF!</v>
      </c>
      <c r="R76" s="55">
        <v>0</v>
      </c>
    </row>
    <row r="77" spans="1:18" ht="12.75">
      <c r="A77" s="19"/>
      <c r="B77" s="19"/>
      <c r="C77" s="14" t="s">
        <v>46</v>
      </c>
      <c r="D77" s="15">
        <f>SUM(D68:D76)</f>
        <v>815546.8200000001</v>
      </c>
      <c r="E77" s="15">
        <f aca="true" t="shared" si="24" ref="E77:P77">SUM(E68:E76)</f>
        <v>380000</v>
      </c>
      <c r="F77" s="15">
        <f t="shared" si="24"/>
        <v>-435546.82</v>
      </c>
      <c r="G77" s="15">
        <f t="shared" si="24"/>
        <v>1141241.81</v>
      </c>
      <c r="H77" s="15">
        <f t="shared" si="24"/>
        <v>850000</v>
      </c>
      <c r="I77" s="15">
        <f t="shared" si="24"/>
        <v>291241.81</v>
      </c>
      <c r="J77" s="15">
        <f t="shared" si="24"/>
        <v>1288532.49</v>
      </c>
      <c r="K77" s="15">
        <f t="shared" si="24"/>
        <v>1210000</v>
      </c>
      <c r="L77" s="15">
        <f t="shared" si="24"/>
        <v>78532.48999999999</v>
      </c>
      <c r="M77" s="15">
        <f t="shared" si="24"/>
        <v>3800057.79</v>
      </c>
      <c r="N77" s="15">
        <f t="shared" si="24"/>
        <v>1600000</v>
      </c>
      <c r="O77" s="15">
        <f t="shared" si="24"/>
        <v>2200057.79</v>
      </c>
      <c r="P77" s="15">
        <f t="shared" si="24"/>
        <v>1600000</v>
      </c>
      <c r="Q77" s="39" t="e">
        <f>M77-#REF!</f>
        <v>#REF!</v>
      </c>
      <c r="R77" s="56">
        <f>SUM(R68:R76)</f>
        <v>2725575.6599999997</v>
      </c>
    </row>
    <row r="78" spans="1:18" ht="12">
      <c r="A78" s="23"/>
      <c r="B78" s="23"/>
      <c r="C78" s="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38" t="e">
        <f>M78-#REF!</f>
        <v>#REF!</v>
      </c>
      <c r="R78" s="55"/>
    </row>
    <row r="79" spans="1:18" ht="12">
      <c r="A79" s="23">
        <v>4225</v>
      </c>
      <c r="B79" s="23">
        <v>4225</v>
      </c>
      <c r="C79" s="3" t="s">
        <v>170</v>
      </c>
      <c r="D79" s="22">
        <v>60296.63</v>
      </c>
      <c r="E79" s="22">
        <v>50000</v>
      </c>
      <c r="F79" s="22">
        <f t="shared" si="20"/>
        <v>-10296.629999999997</v>
      </c>
      <c r="G79" s="22">
        <v>286374.97</v>
      </c>
      <c r="H79" s="22">
        <v>200000</v>
      </c>
      <c r="I79" s="22">
        <f t="shared" si="21"/>
        <v>86374.96999999997</v>
      </c>
      <c r="J79" s="22">
        <v>430435.82</v>
      </c>
      <c r="K79" s="22">
        <v>400000</v>
      </c>
      <c r="L79" s="22">
        <f t="shared" si="22"/>
        <v>30435.820000000007</v>
      </c>
      <c r="M79" s="22">
        <v>561452.21</v>
      </c>
      <c r="N79" s="22">
        <v>500000</v>
      </c>
      <c r="O79" s="22">
        <f t="shared" si="23"/>
        <v>61452.20999999996</v>
      </c>
      <c r="P79" s="22">
        <v>500000</v>
      </c>
      <c r="Q79" s="38" t="e">
        <f>M79-#REF!</f>
        <v>#REF!</v>
      </c>
      <c r="R79" s="55">
        <v>538813.08</v>
      </c>
    </row>
    <row r="80" spans="1:18" ht="12">
      <c r="A80" s="23">
        <v>4228</v>
      </c>
      <c r="B80" s="23">
        <v>4228</v>
      </c>
      <c r="C80" s="3" t="s">
        <v>171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5000</v>
      </c>
      <c r="I80" s="22">
        <f t="shared" si="21"/>
        <v>-5000</v>
      </c>
      <c r="J80" s="22">
        <v>0</v>
      </c>
      <c r="K80" s="22">
        <v>5000</v>
      </c>
      <c r="L80" s="22">
        <f t="shared" si="22"/>
        <v>-5000</v>
      </c>
      <c r="M80" s="22">
        <v>0</v>
      </c>
      <c r="N80" s="22">
        <v>5000</v>
      </c>
      <c r="O80" s="22">
        <f t="shared" si="23"/>
        <v>-5000</v>
      </c>
      <c r="P80" s="22">
        <v>5000</v>
      </c>
      <c r="Q80" s="38" t="e">
        <f>M80-#REF!</f>
        <v>#REF!</v>
      </c>
      <c r="R80" s="55">
        <v>0</v>
      </c>
    </row>
    <row r="81" spans="1:18" ht="12">
      <c r="A81" s="23">
        <v>4331</v>
      </c>
      <c r="B81" s="23">
        <v>4331</v>
      </c>
      <c r="C81" s="3" t="s">
        <v>91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20000</v>
      </c>
      <c r="I81" s="22">
        <f t="shared" si="21"/>
        <v>-20000</v>
      </c>
      <c r="J81" s="22">
        <v>0</v>
      </c>
      <c r="K81" s="22">
        <v>25000</v>
      </c>
      <c r="L81" s="22">
        <f t="shared" si="22"/>
        <v>-25000</v>
      </c>
      <c r="M81" s="22">
        <v>0</v>
      </c>
      <c r="N81" s="22">
        <v>25000</v>
      </c>
      <c r="O81" s="22">
        <f t="shared" si="23"/>
        <v>-25000</v>
      </c>
      <c r="P81" s="22">
        <v>25000</v>
      </c>
      <c r="Q81" s="38" t="e">
        <f>M81-#REF!</f>
        <v>#REF!</v>
      </c>
      <c r="R81" s="55">
        <v>29096.71</v>
      </c>
    </row>
    <row r="82" spans="1:18" ht="12">
      <c r="A82" s="23">
        <v>7400</v>
      </c>
      <c r="B82" s="23">
        <v>7400</v>
      </c>
      <c r="C82" s="3" t="s">
        <v>130</v>
      </c>
      <c r="D82" s="22">
        <v>0</v>
      </c>
      <c r="E82" s="22">
        <v>0</v>
      </c>
      <c r="F82" s="22">
        <f t="shared" si="20"/>
        <v>0</v>
      </c>
      <c r="G82" s="22">
        <v>0</v>
      </c>
      <c r="H82" s="22">
        <v>0</v>
      </c>
      <c r="I82" s="22">
        <f>G82-H82</f>
        <v>0</v>
      </c>
      <c r="J82" s="22">
        <v>0</v>
      </c>
      <c r="K82" s="22">
        <v>0</v>
      </c>
      <c r="L82" s="22">
        <f>J82-K82</f>
        <v>0</v>
      </c>
      <c r="M82" s="22">
        <v>0</v>
      </c>
      <c r="N82" s="22">
        <v>0</v>
      </c>
      <c r="O82" s="22">
        <f>M82-N82</f>
        <v>0</v>
      </c>
      <c r="P82" s="22">
        <v>0</v>
      </c>
      <c r="Q82" s="38" t="e">
        <f>M82-#REF!</f>
        <v>#REF!</v>
      </c>
      <c r="R82" s="55">
        <v>0</v>
      </c>
    </row>
    <row r="83" spans="1:18" ht="12.75">
      <c r="A83" s="19"/>
      <c r="B83" s="19"/>
      <c r="C83" s="14" t="s">
        <v>47</v>
      </c>
      <c r="D83" s="15">
        <f>SUM(D79:D82)</f>
        <v>60296.63</v>
      </c>
      <c r="E83" s="15">
        <f aca="true" t="shared" si="25" ref="E83:P83">SUM(E79:E82)</f>
        <v>50000</v>
      </c>
      <c r="F83" s="15">
        <f t="shared" si="25"/>
        <v>-10296.629999999997</v>
      </c>
      <c r="G83" s="15">
        <f t="shared" si="25"/>
        <v>286374.97</v>
      </c>
      <c r="H83" s="15">
        <f t="shared" si="25"/>
        <v>225000</v>
      </c>
      <c r="I83" s="15">
        <f t="shared" si="25"/>
        <v>61374.96999999997</v>
      </c>
      <c r="J83" s="15">
        <f t="shared" si="25"/>
        <v>430435.82</v>
      </c>
      <c r="K83" s="15">
        <f t="shared" si="25"/>
        <v>430000</v>
      </c>
      <c r="L83" s="15">
        <f t="shared" si="25"/>
        <v>435.820000000007</v>
      </c>
      <c r="M83" s="15">
        <f t="shared" si="25"/>
        <v>561452.21</v>
      </c>
      <c r="N83" s="15">
        <f t="shared" si="25"/>
        <v>530000</v>
      </c>
      <c r="O83" s="15">
        <f t="shared" si="25"/>
        <v>31452.209999999963</v>
      </c>
      <c r="P83" s="15">
        <f t="shared" si="25"/>
        <v>530000</v>
      </c>
      <c r="Q83" s="39" t="e">
        <f>M83-#REF!</f>
        <v>#REF!</v>
      </c>
      <c r="R83" s="56">
        <f>SUM(R79:R82)</f>
        <v>567909.7899999999</v>
      </c>
    </row>
    <row r="84" spans="1:18" ht="12">
      <c r="A84" s="23"/>
      <c r="B84" s="23"/>
      <c r="C84" s="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38" t="e">
        <f>M84-#REF!</f>
        <v>#REF!</v>
      </c>
      <c r="R84" s="55"/>
    </row>
    <row r="85" spans="1:18" ht="12">
      <c r="A85" s="23">
        <v>4300</v>
      </c>
      <c r="B85" s="23">
        <v>4300</v>
      </c>
      <c r="C85" s="3" t="s">
        <v>90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79402</v>
      </c>
      <c r="K85" s="22">
        <v>0</v>
      </c>
      <c r="L85" s="22">
        <f>J85-K85</f>
        <v>79402</v>
      </c>
      <c r="M85" s="22">
        <v>79402</v>
      </c>
      <c r="N85" s="22">
        <v>0</v>
      </c>
      <c r="O85" s="22">
        <f>M85-N85</f>
        <v>79402</v>
      </c>
      <c r="P85" s="22">
        <v>0</v>
      </c>
      <c r="Q85" s="38"/>
      <c r="R85" s="55">
        <v>50214</v>
      </c>
    </row>
    <row r="86" spans="1:18" ht="12">
      <c r="A86" s="23">
        <v>4400</v>
      </c>
      <c r="B86" s="23">
        <v>4400</v>
      </c>
      <c r="C86" s="3" t="s">
        <v>172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">
      <c r="A87" s="23">
        <v>4990</v>
      </c>
      <c r="B87" s="23">
        <v>4990</v>
      </c>
      <c r="C87" s="3" t="s">
        <v>92</v>
      </c>
      <c r="D87" s="22">
        <v>0</v>
      </c>
      <c r="E87" s="22">
        <v>0</v>
      </c>
      <c r="F87" s="22">
        <f>+E87-D87</f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/>
      <c r="R87" s="55">
        <v>0</v>
      </c>
    </row>
    <row r="88" spans="1:18" ht="12.75">
      <c r="A88" s="19"/>
      <c r="B88" s="19"/>
      <c r="C88" s="14" t="s">
        <v>48</v>
      </c>
      <c r="D88" s="15">
        <f aca="true" t="shared" si="26" ref="D88:P88">SUM(D85:D87)</f>
        <v>0</v>
      </c>
      <c r="E88" s="15">
        <f t="shared" si="26"/>
        <v>0</v>
      </c>
      <c r="F88" s="15">
        <f t="shared" si="26"/>
        <v>0</v>
      </c>
      <c r="G88" s="15">
        <f t="shared" si="26"/>
        <v>0</v>
      </c>
      <c r="H88" s="15">
        <f t="shared" si="26"/>
        <v>0</v>
      </c>
      <c r="I88" s="15">
        <f t="shared" si="26"/>
        <v>0</v>
      </c>
      <c r="J88" s="15">
        <f t="shared" si="26"/>
        <v>79402</v>
      </c>
      <c r="K88" s="15">
        <f t="shared" si="26"/>
        <v>0</v>
      </c>
      <c r="L88" s="15">
        <f t="shared" si="26"/>
        <v>79402</v>
      </c>
      <c r="M88" s="15">
        <f t="shared" si="26"/>
        <v>79402</v>
      </c>
      <c r="N88" s="15">
        <f t="shared" si="26"/>
        <v>0</v>
      </c>
      <c r="O88" s="15">
        <f t="shared" si="26"/>
        <v>79402</v>
      </c>
      <c r="P88" s="15">
        <f t="shared" si="26"/>
        <v>0</v>
      </c>
      <c r="Q88" s="39"/>
      <c r="R88" s="56">
        <f>SUM(R85:R87)</f>
        <v>50214</v>
      </c>
    </row>
    <row r="89" spans="1:18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/>
      <c r="R89" s="55"/>
    </row>
    <row r="90" spans="1:18" ht="12.75">
      <c r="A90" s="19"/>
      <c r="B90" s="19"/>
      <c r="C90" s="14" t="s">
        <v>7</v>
      </c>
      <c r="D90" s="15">
        <f aca="true" t="shared" si="27" ref="D90:P90">+D88+D83+D77</f>
        <v>875843.4500000001</v>
      </c>
      <c r="E90" s="15">
        <f t="shared" si="27"/>
        <v>430000</v>
      </c>
      <c r="F90" s="15">
        <f t="shared" si="27"/>
        <v>-445843.45</v>
      </c>
      <c r="G90" s="15">
        <f t="shared" si="27"/>
        <v>1427616.78</v>
      </c>
      <c r="H90" s="15">
        <f t="shared" si="27"/>
        <v>1075000</v>
      </c>
      <c r="I90" s="15">
        <f t="shared" si="27"/>
        <v>352616.77999999997</v>
      </c>
      <c r="J90" s="15">
        <f t="shared" si="27"/>
        <v>1798370.31</v>
      </c>
      <c r="K90" s="15">
        <f t="shared" si="27"/>
        <v>1640000</v>
      </c>
      <c r="L90" s="15">
        <f t="shared" si="27"/>
        <v>158370.31</v>
      </c>
      <c r="M90" s="15">
        <f t="shared" si="27"/>
        <v>4440912</v>
      </c>
      <c r="N90" s="15">
        <f t="shared" si="27"/>
        <v>2130000</v>
      </c>
      <c r="O90" s="15">
        <f t="shared" si="27"/>
        <v>2310912</v>
      </c>
      <c r="P90" s="15">
        <f t="shared" si="27"/>
        <v>2130000</v>
      </c>
      <c r="Q90" s="39" t="e">
        <f>M90-#REF!</f>
        <v>#REF!</v>
      </c>
      <c r="R90" s="56">
        <f>+R88+R83+R77</f>
        <v>3343699.4499999997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">
      <c r="A92" s="23">
        <v>4240</v>
      </c>
      <c r="B92" s="23">
        <v>4240</v>
      </c>
      <c r="C92" s="3" t="s">
        <v>86</v>
      </c>
      <c r="D92" s="22">
        <v>16846.87</v>
      </c>
      <c r="E92" s="22">
        <v>5000</v>
      </c>
      <c r="F92" s="22">
        <f aca="true" t="shared" si="28" ref="F92:F117">+E92-D92</f>
        <v>-11846.869999999999</v>
      </c>
      <c r="G92" s="22">
        <v>25636.87</v>
      </c>
      <c r="H92" s="22">
        <v>10000</v>
      </c>
      <c r="I92" s="22">
        <f aca="true" t="shared" si="29" ref="I92:I117">G92-H92</f>
        <v>15636.869999999999</v>
      </c>
      <c r="J92" s="22">
        <v>28136.87</v>
      </c>
      <c r="K92" s="22">
        <v>15000</v>
      </c>
      <c r="L92" s="22">
        <f aca="true" t="shared" si="30" ref="L92:L117">J92-K92</f>
        <v>13136.869999999999</v>
      </c>
      <c r="M92" s="22">
        <v>88265.32</v>
      </c>
      <c r="N92" s="22">
        <v>20000</v>
      </c>
      <c r="O92" s="22">
        <f aca="true" t="shared" si="31" ref="O92:O117">M92-N92</f>
        <v>68265.32</v>
      </c>
      <c r="P92" s="22">
        <v>20000</v>
      </c>
      <c r="Q92" s="38" t="e">
        <f>M92-#REF!</f>
        <v>#REF!</v>
      </c>
      <c r="R92" s="55">
        <v>63762.3</v>
      </c>
    </row>
    <row r="93" spans="1:18" ht="12">
      <c r="A93" s="23">
        <v>4250</v>
      </c>
      <c r="B93" s="23">
        <v>4250</v>
      </c>
      <c r="C93" s="3" t="s">
        <v>88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288.94</v>
      </c>
    </row>
    <row r="94" spans="1:18" ht="12">
      <c r="A94" s="23">
        <v>5000</v>
      </c>
      <c r="B94" s="23">
        <v>5000</v>
      </c>
      <c r="C94" s="3" t="s">
        <v>93</v>
      </c>
      <c r="D94" s="22">
        <v>785252</v>
      </c>
      <c r="E94" s="22">
        <v>800000</v>
      </c>
      <c r="F94" s="22">
        <f t="shared" si="28"/>
        <v>14748</v>
      </c>
      <c r="G94" s="22">
        <v>1482520</v>
      </c>
      <c r="H94" s="22">
        <v>1700000</v>
      </c>
      <c r="I94" s="22">
        <f>G94-H94</f>
        <v>-217480</v>
      </c>
      <c r="J94" s="22">
        <v>2302922</v>
      </c>
      <c r="K94" s="22">
        <v>2600000</v>
      </c>
      <c r="L94" s="22">
        <f>J94-K94</f>
        <v>-297078</v>
      </c>
      <c r="M94" s="22">
        <v>3142003</v>
      </c>
      <c r="N94" s="22">
        <v>3500000</v>
      </c>
      <c r="O94" s="22">
        <f>M94-N94</f>
        <v>-357997</v>
      </c>
      <c r="P94" s="22">
        <v>3500000</v>
      </c>
      <c r="Q94" s="38" t="e">
        <f>M94-#REF!</f>
        <v>#REF!</v>
      </c>
      <c r="R94" s="55">
        <v>3662827</v>
      </c>
    </row>
    <row r="95" spans="1:18" ht="12">
      <c r="A95" s="23">
        <v>5006</v>
      </c>
      <c r="B95" s="23">
        <v>5006</v>
      </c>
      <c r="C95" s="3" t="s">
        <v>154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>G95-H95</f>
        <v>0</v>
      </c>
      <c r="J95" s="22">
        <v>0</v>
      </c>
      <c r="K95" s="22">
        <v>0</v>
      </c>
      <c r="L95" s="22">
        <f>J95-K95</f>
        <v>0</v>
      </c>
      <c r="M95" s="22">
        <v>0</v>
      </c>
      <c r="N95" s="22">
        <v>0</v>
      </c>
      <c r="O95" s="22">
        <f>M95-N95</f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5007</v>
      </c>
      <c r="B96" s="23">
        <v>5007</v>
      </c>
      <c r="C96" s="3" t="s">
        <v>36</v>
      </c>
      <c r="D96" s="22">
        <v>177007.4</v>
      </c>
      <c r="E96" s="22">
        <v>100000</v>
      </c>
      <c r="F96" s="22">
        <f t="shared" si="28"/>
        <v>-77007.4</v>
      </c>
      <c r="G96" s="22">
        <v>503244.4</v>
      </c>
      <c r="H96" s="22">
        <v>300000</v>
      </c>
      <c r="I96" s="22">
        <f t="shared" si="29"/>
        <v>203244.40000000002</v>
      </c>
      <c r="J96" s="22">
        <v>862616.4</v>
      </c>
      <c r="K96" s="22">
        <v>800000</v>
      </c>
      <c r="L96" s="22">
        <f t="shared" si="30"/>
        <v>62616.40000000002</v>
      </c>
      <c r="M96" s="22">
        <v>1241726.4</v>
      </c>
      <c r="N96" s="22">
        <v>1000000</v>
      </c>
      <c r="O96" s="22">
        <f t="shared" si="31"/>
        <v>241726.3999999999</v>
      </c>
      <c r="P96" s="22">
        <v>1000000</v>
      </c>
      <c r="Q96" s="38" t="e">
        <f>M96-#REF!</f>
        <v>#REF!</v>
      </c>
      <c r="R96" s="55">
        <v>889619</v>
      </c>
    </row>
    <row r="97" spans="1:18" ht="12">
      <c r="A97" s="23">
        <v>5010</v>
      </c>
      <c r="B97" s="23">
        <v>5010</v>
      </c>
      <c r="C97" s="3" t="s">
        <v>94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5000</v>
      </c>
      <c r="I97" s="22">
        <f t="shared" si="29"/>
        <v>-5000</v>
      </c>
      <c r="J97" s="22">
        <v>0</v>
      </c>
      <c r="K97" s="22">
        <v>15000</v>
      </c>
      <c r="L97" s="22">
        <f t="shared" si="30"/>
        <v>-15000</v>
      </c>
      <c r="M97" s="22">
        <v>0</v>
      </c>
      <c r="N97" s="22">
        <v>20000</v>
      </c>
      <c r="O97" s="22">
        <f t="shared" si="31"/>
        <v>-20000</v>
      </c>
      <c r="P97" s="22">
        <v>20000</v>
      </c>
      <c r="Q97" s="38" t="e">
        <f>M97-#REF!</f>
        <v>#REF!</v>
      </c>
      <c r="R97" s="55">
        <v>2100</v>
      </c>
    </row>
    <row r="98" spans="1:20" ht="12">
      <c r="A98" s="23">
        <v>5040</v>
      </c>
      <c r="B98" s="23">
        <v>5040</v>
      </c>
      <c r="C98" s="3" t="s">
        <v>26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20000</v>
      </c>
      <c r="N98" s="22">
        <v>0</v>
      </c>
      <c r="O98" s="22">
        <f t="shared" si="31"/>
        <v>20000</v>
      </c>
      <c r="P98" s="22">
        <v>0</v>
      </c>
      <c r="Q98" s="38" t="e">
        <f>M98-#REF!</f>
        <v>#REF!</v>
      </c>
      <c r="R98" s="55">
        <v>0</v>
      </c>
      <c r="T98" s="24"/>
    </row>
    <row r="99" spans="1:20" ht="12">
      <c r="A99" s="23">
        <v>5050</v>
      </c>
      <c r="B99" s="23">
        <v>5050</v>
      </c>
      <c r="C99" s="3" t="s">
        <v>173</v>
      </c>
      <c r="D99" s="22">
        <v>0</v>
      </c>
      <c r="E99" s="22">
        <v>0</v>
      </c>
      <c r="F99" s="22">
        <f>+E99-D99</f>
        <v>0</v>
      </c>
      <c r="G99" s="22">
        <v>0</v>
      </c>
      <c r="H99" s="22">
        <v>0</v>
      </c>
      <c r="I99" s="22">
        <f>G99-H99</f>
        <v>0</v>
      </c>
      <c r="J99" s="22">
        <v>-7161</v>
      </c>
      <c r="K99" s="22">
        <v>0</v>
      </c>
      <c r="L99" s="22">
        <f>J99-K99</f>
        <v>-7161</v>
      </c>
      <c r="M99" s="22">
        <v>-7161</v>
      </c>
      <c r="N99" s="22">
        <v>0</v>
      </c>
      <c r="O99" s="22">
        <f>M99-N99</f>
        <v>-7161</v>
      </c>
      <c r="P99" s="22">
        <v>0</v>
      </c>
      <c r="Q99" s="38" t="e">
        <f>M99-#REF!</f>
        <v>#REF!</v>
      </c>
      <c r="R99" s="55">
        <v>0</v>
      </c>
      <c r="T99" s="24"/>
    </row>
    <row r="100" spans="1:20" ht="12">
      <c r="A100" s="23">
        <v>5090</v>
      </c>
      <c r="B100" s="23">
        <v>5090</v>
      </c>
      <c r="C100" s="3" t="s">
        <v>95</v>
      </c>
      <c r="D100" s="22">
        <v>24909</v>
      </c>
      <c r="E100" s="22">
        <v>0</v>
      </c>
      <c r="F100" s="22">
        <f t="shared" si="28"/>
        <v>-24909</v>
      </c>
      <c r="G100" s="22">
        <v>26973</v>
      </c>
      <c r="H100" s="22">
        <v>0</v>
      </c>
      <c r="I100" s="22">
        <f t="shared" si="29"/>
        <v>26973</v>
      </c>
      <c r="J100" s="22">
        <v>26973</v>
      </c>
      <c r="K100" s="22">
        <v>0</v>
      </c>
      <c r="L100" s="22">
        <f t="shared" si="30"/>
        <v>26973</v>
      </c>
      <c r="M100" s="22">
        <v>75461</v>
      </c>
      <c r="N100" s="22">
        <v>0</v>
      </c>
      <c r="O100" s="22">
        <f t="shared" si="31"/>
        <v>75461</v>
      </c>
      <c r="P100" s="22">
        <v>0</v>
      </c>
      <c r="Q100" s="38" t="e">
        <f>M100-#REF!</f>
        <v>#REF!</v>
      </c>
      <c r="R100" s="55">
        <v>-24909</v>
      </c>
      <c r="T100" s="24"/>
    </row>
    <row r="101" spans="1:20" ht="12">
      <c r="A101" s="23">
        <v>5100</v>
      </c>
      <c r="B101" s="23">
        <v>5100</v>
      </c>
      <c r="C101" s="3" t="s">
        <v>31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  <c r="T101" s="24"/>
    </row>
    <row r="102" spans="1:20" ht="12">
      <c r="A102" s="23">
        <v>5180</v>
      </c>
      <c r="B102" s="23">
        <v>5180</v>
      </c>
      <c r="C102" s="3" t="s">
        <v>96</v>
      </c>
      <c r="D102" s="22">
        <v>95247.99</v>
      </c>
      <c r="E102" s="22">
        <v>100000</v>
      </c>
      <c r="F102" s="22">
        <f t="shared" si="28"/>
        <v>4752.009999999995</v>
      </c>
      <c r="G102" s="22">
        <v>180254.15</v>
      </c>
      <c r="H102" s="22">
        <v>250000</v>
      </c>
      <c r="I102" s="22">
        <f t="shared" si="29"/>
        <v>-69745.85</v>
      </c>
      <c r="J102" s="22">
        <v>279392.39</v>
      </c>
      <c r="K102" s="22">
        <v>400000</v>
      </c>
      <c r="L102" s="22">
        <f t="shared" si="30"/>
        <v>-120607.60999999999</v>
      </c>
      <c r="M102" s="22">
        <v>380772.11</v>
      </c>
      <c r="N102" s="22">
        <v>500000</v>
      </c>
      <c r="O102" s="22">
        <f t="shared" si="31"/>
        <v>-119227.89000000001</v>
      </c>
      <c r="P102" s="22">
        <v>500000</v>
      </c>
      <c r="Q102" s="38" t="e">
        <f>M102-#REF!</f>
        <v>#REF!</v>
      </c>
      <c r="R102" s="55">
        <v>443416.66</v>
      </c>
      <c r="T102" s="24"/>
    </row>
    <row r="103" spans="1:20" ht="12">
      <c r="A103" s="23">
        <v>5182</v>
      </c>
      <c r="B103" s="23">
        <v>5182</v>
      </c>
      <c r="C103" s="3" t="s">
        <v>97</v>
      </c>
      <c r="D103" s="22">
        <v>13429.95</v>
      </c>
      <c r="E103" s="22">
        <v>20000</v>
      </c>
      <c r="F103" s="22">
        <f t="shared" si="28"/>
        <v>6570.049999999999</v>
      </c>
      <c r="G103" s="22">
        <v>25415.81</v>
      </c>
      <c r="H103" s="22">
        <v>40000</v>
      </c>
      <c r="I103" s="22">
        <f t="shared" si="29"/>
        <v>-14584.189999999999</v>
      </c>
      <c r="J103" s="22">
        <v>39394.29</v>
      </c>
      <c r="K103" s="22">
        <v>60000</v>
      </c>
      <c r="L103" s="22">
        <f t="shared" si="30"/>
        <v>-20605.71</v>
      </c>
      <c r="M103" s="22">
        <v>53688.82</v>
      </c>
      <c r="N103" s="22">
        <v>80000</v>
      </c>
      <c r="O103" s="22">
        <f t="shared" si="31"/>
        <v>-26311.18</v>
      </c>
      <c r="P103" s="22">
        <v>80000</v>
      </c>
      <c r="Q103" s="38" t="e">
        <f>M103-#REF!</f>
        <v>#REF!</v>
      </c>
      <c r="R103" s="55">
        <v>62521.74</v>
      </c>
      <c r="T103" s="24"/>
    </row>
    <row r="104" spans="1:20" ht="12">
      <c r="A104" s="23">
        <v>5210</v>
      </c>
      <c r="B104" s="23">
        <v>5210</v>
      </c>
      <c r="C104" s="3" t="s">
        <v>98</v>
      </c>
      <c r="D104" s="22">
        <v>1098</v>
      </c>
      <c r="E104" s="22">
        <v>1000</v>
      </c>
      <c r="F104" s="22">
        <f t="shared" si="28"/>
        <v>-98</v>
      </c>
      <c r="G104" s="22">
        <v>1830</v>
      </c>
      <c r="H104" s="22">
        <v>2000</v>
      </c>
      <c r="I104" s="22">
        <f t="shared" si="29"/>
        <v>-170</v>
      </c>
      <c r="J104" s="22">
        <v>2928</v>
      </c>
      <c r="K104" s="22">
        <v>4000</v>
      </c>
      <c r="L104" s="22">
        <f t="shared" si="30"/>
        <v>-1072</v>
      </c>
      <c r="M104" s="22">
        <v>4026</v>
      </c>
      <c r="N104" s="22">
        <v>5000</v>
      </c>
      <c r="O104" s="22">
        <f t="shared" si="31"/>
        <v>-974</v>
      </c>
      <c r="P104" s="22">
        <v>5000</v>
      </c>
      <c r="Q104" s="38" t="e">
        <f>M104-#REF!</f>
        <v>#REF!</v>
      </c>
      <c r="R104" s="55">
        <v>4392</v>
      </c>
      <c r="T104" s="24"/>
    </row>
    <row r="105" spans="1:20" ht="12">
      <c r="A105" s="23">
        <v>5230</v>
      </c>
      <c r="B105" s="23">
        <v>5230</v>
      </c>
      <c r="C105" s="3" t="s">
        <v>32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  <c r="T105" s="24"/>
    </row>
    <row r="106" spans="1:20" ht="12">
      <c r="A106" s="23">
        <v>5231</v>
      </c>
      <c r="B106" s="23">
        <v>5231</v>
      </c>
      <c r="C106" s="3" t="s">
        <v>33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  <c r="T106" s="24"/>
    </row>
    <row r="107" spans="1:20" ht="12">
      <c r="A107" s="23">
        <v>5250</v>
      </c>
      <c r="B107" s="23">
        <v>5250</v>
      </c>
      <c r="C107" s="3" t="s">
        <v>99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12862</v>
      </c>
      <c r="K107" s="22">
        <v>0</v>
      </c>
      <c r="L107" s="22">
        <f t="shared" si="30"/>
        <v>12862</v>
      </c>
      <c r="M107" s="22">
        <v>12862</v>
      </c>
      <c r="N107" s="22">
        <v>0</v>
      </c>
      <c r="O107" s="22">
        <f t="shared" si="31"/>
        <v>12862</v>
      </c>
      <c r="P107" s="22">
        <v>0</v>
      </c>
      <c r="Q107" s="38" t="e">
        <f>M107-#REF!</f>
        <v>#REF!</v>
      </c>
      <c r="R107" s="55">
        <v>0</v>
      </c>
      <c r="T107" s="24"/>
    </row>
    <row r="108" spans="1:20" ht="12">
      <c r="A108" s="23">
        <v>5290</v>
      </c>
      <c r="B108" s="23">
        <v>5290</v>
      </c>
      <c r="C108" s="3" t="s">
        <v>100</v>
      </c>
      <c r="D108" s="22">
        <v>-1098</v>
      </c>
      <c r="E108" s="22">
        <v>0</v>
      </c>
      <c r="F108" s="22">
        <f t="shared" si="28"/>
        <v>1098</v>
      </c>
      <c r="G108" s="22">
        <v>-1830</v>
      </c>
      <c r="H108" s="22">
        <v>0</v>
      </c>
      <c r="I108" s="22">
        <f t="shared" si="29"/>
        <v>-1830</v>
      </c>
      <c r="J108" s="22">
        <v>-15790</v>
      </c>
      <c r="K108" s="22">
        <v>0</v>
      </c>
      <c r="L108" s="22">
        <f t="shared" si="30"/>
        <v>-15790</v>
      </c>
      <c r="M108" s="22">
        <v>-16888</v>
      </c>
      <c r="N108" s="22">
        <v>0</v>
      </c>
      <c r="O108" s="22">
        <f t="shared" si="31"/>
        <v>-16888</v>
      </c>
      <c r="P108" s="22">
        <v>0</v>
      </c>
      <c r="Q108" s="38" t="e">
        <f>M108-#REF!</f>
        <v>#REF!</v>
      </c>
      <c r="R108" s="55">
        <v>-4392</v>
      </c>
      <c r="T108" s="24"/>
    </row>
    <row r="109" spans="1:20" ht="12">
      <c r="A109" s="23">
        <v>5330</v>
      </c>
      <c r="B109" s="23">
        <v>5330</v>
      </c>
      <c r="C109" s="3" t="s">
        <v>101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  <c r="T109" s="24"/>
    </row>
    <row r="110" spans="1:20" ht="12">
      <c r="A110" s="23">
        <v>5400</v>
      </c>
      <c r="B110" s="23">
        <v>5400</v>
      </c>
      <c r="C110" s="3" t="s">
        <v>102</v>
      </c>
      <c r="D110" s="22">
        <v>132321.23</v>
      </c>
      <c r="E110" s="22">
        <v>150000</v>
      </c>
      <c r="F110" s="22">
        <f t="shared" si="28"/>
        <v>17678.76999999999</v>
      </c>
      <c r="G110" s="22">
        <v>276738.7</v>
      </c>
      <c r="H110" s="22">
        <v>350000</v>
      </c>
      <c r="I110" s="22">
        <f t="shared" si="29"/>
        <v>-73261.29999999999</v>
      </c>
      <c r="J110" s="22">
        <v>444403.83</v>
      </c>
      <c r="K110" s="22">
        <v>600000</v>
      </c>
      <c r="L110" s="22">
        <f t="shared" si="30"/>
        <v>-155596.16999999998</v>
      </c>
      <c r="M110" s="22">
        <v>620510.7</v>
      </c>
      <c r="N110" s="22">
        <v>700000</v>
      </c>
      <c r="O110" s="22">
        <f t="shared" si="31"/>
        <v>-79489.30000000005</v>
      </c>
      <c r="P110" s="22">
        <v>700000</v>
      </c>
      <c r="Q110" s="38" t="e">
        <f>M110-#REF!</f>
        <v>#REF!</v>
      </c>
      <c r="R110" s="55">
        <v>642387.67</v>
      </c>
      <c r="T110" s="24"/>
    </row>
    <row r="111" spans="1:20" ht="12">
      <c r="A111" s="23">
        <v>5401</v>
      </c>
      <c r="B111" s="23">
        <v>5401</v>
      </c>
      <c r="C111" s="3" t="s">
        <v>180</v>
      </c>
      <c r="D111" s="22">
        <v>0</v>
      </c>
      <c r="E111" s="22">
        <v>0</v>
      </c>
      <c r="F111" s="22">
        <f>+E111-D111</f>
        <v>0</v>
      </c>
      <c r="G111" s="22">
        <v>0</v>
      </c>
      <c r="H111" s="22">
        <v>0</v>
      </c>
      <c r="I111" s="22">
        <f>G111-H111</f>
        <v>0</v>
      </c>
      <c r="J111" s="22">
        <v>0</v>
      </c>
      <c r="K111" s="22">
        <v>0</v>
      </c>
      <c r="L111" s="22">
        <f>J111-K111</f>
        <v>0</v>
      </c>
      <c r="M111" s="22">
        <v>0</v>
      </c>
      <c r="N111" s="22">
        <v>0</v>
      </c>
      <c r="O111" s="22">
        <f>M111-N111</f>
        <v>0</v>
      </c>
      <c r="P111" s="22">
        <v>0</v>
      </c>
      <c r="Q111" s="38" t="e">
        <f>M111-#REF!</f>
        <v>#REF!</v>
      </c>
      <c r="R111" s="55">
        <v>0</v>
      </c>
      <c r="T111" s="24"/>
    </row>
    <row r="112" spans="1:20" ht="12">
      <c r="A112" s="23">
        <v>5425</v>
      </c>
      <c r="B112" s="23">
        <v>5425</v>
      </c>
      <c r="C112" s="3" t="s">
        <v>103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 t="shared" si="29"/>
        <v>0</v>
      </c>
      <c r="J112" s="22">
        <v>0</v>
      </c>
      <c r="K112" s="22">
        <v>0</v>
      </c>
      <c r="L112" s="22">
        <f t="shared" si="30"/>
        <v>0</v>
      </c>
      <c r="M112" s="22">
        <v>0</v>
      </c>
      <c r="N112" s="22">
        <v>130000</v>
      </c>
      <c r="O112" s="22">
        <f t="shared" si="31"/>
        <v>-130000</v>
      </c>
      <c r="P112" s="22">
        <v>130000</v>
      </c>
      <c r="Q112" s="38" t="e">
        <f>M112-#REF!</f>
        <v>#REF!</v>
      </c>
      <c r="R112" s="55">
        <v>88204.39</v>
      </c>
      <c r="T112" s="24"/>
    </row>
    <row r="113" spans="1:20" ht="12">
      <c r="A113" s="23">
        <v>5800</v>
      </c>
      <c r="B113" s="23">
        <v>5800</v>
      </c>
      <c r="C113" s="3" t="s">
        <v>34</v>
      </c>
      <c r="D113" s="22">
        <v>-24909</v>
      </c>
      <c r="E113" s="22">
        <v>0</v>
      </c>
      <c r="F113" s="22">
        <f t="shared" si="28"/>
        <v>24909</v>
      </c>
      <c r="G113" s="22">
        <v>-24909</v>
      </c>
      <c r="H113" s="22">
        <v>0</v>
      </c>
      <c r="I113" s="22">
        <f t="shared" si="29"/>
        <v>-24909</v>
      </c>
      <c r="J113" s="22">
        <v>-24909</v>
      </c>
      <c r="K113" s="22">
        <v>0</v>
      </c>
      <c r="L113" s="22">
        <f t="shared" si="30"/>
        <v>-24909</v>
      </c>
      <c r="M113" s="22">
        <v>-30891</v>
      </c>
      <c r="N113" s="22">
        <v>0</v>
      </c>
      <c r="O113" s="22">
        <f t="shared" si="31"/>
        <v>-30891</v>
      </c>
      <c r="P113" s="22">
        <v>0</v>
      </c>
      <c r="Q113" s="38" t="e">
        <f>M113-#REF!</f>
        <v>#REF!</v>
      </c>
      <c r="R113" s="55">
        <v>0</v>
      </c>
      <c r="T113" s="24"/>
    </row>
    <row r="114" spans="1:20" ht="12">
      <c r="A114" s="23">
        <v>5910</v>
      </c>
      <c r="B114" s="23">
        <v>5910</v>
      </c>
      <c r="C114" s="36" t="s">
        <v>168</v>
      </c>
      <c r="D114" s="22">
        <v>-1400</v>
      </c>
      <c r="E114" s="22">
        <v>0</v>
      </c>
      <c r="F114" s="22">
        <f>+E114-D114</f>
        <v>1400</v>
      </c>
      <c r="G114" s="22">
        <v>-1900</v>
      </c>
      <c r="H114" s="22">
        <v>0</v>
      </c>
      <c r="I114" s="22">
        <f>G114-H114</f>
        <v>-1900</v>
      </c>
      <c r="J114" s="22">
        <v>-3460</v>
      </c>
      <c r="K114" s="22">
        <v>0</v>
      </c>
      <c r="L114" s="22">
        <f>J114-K114</f>
        <v>-3460</v>
      </c>
      <c r="M114" s="22">
        <v>-1653.54</v>
      </c>
      <c r="N114" s="22">
        <v>0</v>
      </c>
      <c r="O114" s="22">
        <f>M114-N114</f>
        <v>-1653.54</v>
      </c>
      <c r="P114" s="22">
        <v>0</v>
      </c>
      <c r="Q114" s="38" t="e">
        <f>M114-#REF!</f>
        <v>#REF!</v>
      </c>
      <c r="R114" s="55">
        <v>290.31</v>
      </c>
      <c r="T114" s="24"/>
    </row>
    <row r="115" spans="1:20" ht="12">
      <c r="A115" s="23">
        <v>5950</v>
      </c>
      <c r="B115" s="23">
        <v>5950</v>
      </c>
      <c r="C115" s="36" t="s">
        <v>104</v>
      </c>
      <c r="D115" s="22">
        <v>0</v>
      </c>
      <c r="E115" s="22">
        <v>5000</v>
      </c>
      <c r="F115" s="22">
        <f t="shared" si="28"/>
        <v>5000</v>
      </c>
      <c r="G115" s="22">
        <v>0</v>
      </c>
      <c r="H115" s="22">
        <v>10000</v>
      </c>
      <c r="I115" s="22">
        <f t="shared" si="29"/>
        <v>-10000</v>
      </c>
      <c r="J115" s="22">
        <v>0</v>
      </c>
      <c r="K115" s="22">
        <v>15000</v>
      </c>
      <c r="L115" s="22">
        <f t="shared" si="30"/>
        <v>-15000</v>
      </c>
      <c r="M115" s="22">
        <v>0</v>
      </c>
      <c r="N115" s="22">
        <v>15000</v>
      </c>
      <c r="O115" s="22">
        <f t="shared" si="31"/>
        <v>-15000</v>
      </c>
      <c r="P115" s="22">
        <v>15000</v>
      </c>
      <c r="Q115" s="38" t="e">
        <f>M115-#REF!</f>
        <v>#REF!</v>
      </c>
      <c r="R115" s="55">
        <v>0</v>
      </c>
      <c r="T115" s="24"/>
    </row>
    <row r="116" spans="1:20" ht="12">
      <c r="A116" s="23">
        <v>5990</v>
      </c>
      <c r="B116" s="23">
        <v>5990</v>
      </c>
      <c r="C116" s="3" t="s">
        <v>105</v>
      </c>
      <c r="D116" s="22">
        <v>0</v>
      </c>
      <c r="E116" s="22">
        <v>0</v>
      </c>
      <c r="F116" s="22">
        <f t="shared" si="28"/>
        <v>0</v>
      </c>
      <c r="G116" s="22">
        <v>0</v>
      </c>
      <c r="H116" s="22">
        <v>0</v>
      </c>
      <c r="I116" s="22">
        <f>G116-H116</f>
        <v>0</v>
      </c>
      <c r="J116" s="22">
        <v>0</v>
      </c>
      <c r="K116" s="22">
        <v>0</v>
      </c>
      <c r="L116" s="22">
        <f>J116-K116</f>
        <v>0</v>
      </c>
      <c r="M116" s="22">
        <v>10997</v>
      </c>
      <c r="N116" s="22">
        <v>0</v>
      </c>
      <c r="O116" s="22">
        <f>M116-N116</f>
        <v>10997</v>
      </c>
      <c r="P116" s="22">
        <v>0</v>
      </c>
      <c r="Q116" s="38" t="e">
        <f>M116-#REF!</f>
        <v>#REF!</v>
      </c>
      <c r="R116" s="55">
        <v>0</v>
      </c>
      <c r="T116" s="24"/>
    </row>
    <row r="117" spans="1:20" ht="12">
      <c r="A117" s="23">
        <v>7100</v>
      </c>
      <c r="B117" s="23">
        <v>7100</v>
      </c>
      <c r="C117" s="3" t="s">
        <v>127</v>
      </c>
      <c r="D117" s="22">
        <v>9999.85</v>
      </c>
      <c r="E117" s="22">
        <v>10000</v>
      </c>
      <c r="F117" s="22">
        <f t="shared" si="28"/>
        <v>0.1499999999996362</v>
      </c>
      <c r="G117" s="22">
        <v>28017.85</v>
      </c>
      <c r="H117" s="22">
        <v>20000</v>
      </c>
      <c r="I117" s="22">
        <f t="shared" si="29"/>
        <v>8017.8499999999985</v>
      </c>
      <c r="J117" s="22">
        <v>43639.33</v>
      </c>
      <c r="K117" s="22">
        <v>30000</v>
      </c>
      <c r="L117" s="22">
        <f t="shared" si="30"/>
        <v>13639.330000000002</v>
      </c>
      <c r="M117" s="22">
        <v>65287.46</v>
      </c>
      <c r="N117" s="22">
        <v>30000</v>
      </c>
      <c r="O117" s="22">
        <f t="shared" si="31"/>
        <v>35287.46</v>
      </c>
      <c r="P117" s="22">
        <v>30000</v>
      </c>
      <c r="Q117" s="38" t="e">
        <f>M117-#REF!</f>
        <v>#REF!</v>
      </c>
      <c r="R117" s="55">
        <v>21964</v>
      </c>
      <c r="T117" s="24"/>
    </row>
    <row r="118" spans="1:20" ht="12.75">
      <c r="A118" s="19"/>
      <c r="B118" s="19"/>
      <c r="C118" s="14" t="s">
        <v>8</v>
      </c>
      <c r="D118" s="15">
        <f>SUM(D92:D117)</f>
        <v>1228705.29</v>
      </c>
      <c r="E118" s="15">
        <f aca="true" t="shared" si="32" ref="E118:P118">SUM(E92:E117)</f>
        <v>1191000</v>
      </c>
      <c r="F118" s="15">
        <f t="shared" si="32"/>
        <v>-37705.29</v>
      </c>
      <c r="G118" s="15">
        <f t="shared" si="32"/>
        <v>2521991.7800000003</v>
      </c>
      <c r="H118" s="15">
        <f t="shared" si="32"/>
        <v>2687000</v>
      </c>
      <c r="I118" s="15">
        <f t="shared" si="32"/>
        <v>-165008.21999999997</v>
      </c>
      <c r="J118" s="15">
        <f t="shared" si="32"/>
        <v>3991948.1100000003</v>
      </c>
      <c r="K118" s="15">
        <f t="shared" si="32"/>
        <v>4539000</v>
      </c>
      <c r="L118" s="15">
        <f t="shared" si="32"/>
        <v>-547051.89</v>
      </c>
      <c r="M118" s="15">
        <f t="shared" si="32"/>
        <v>5659006.2700000005</v>
      </c>
      <c r="N118" s="15">
        <f t="shared" si="32"/>
        <v>6000000</v>
      </c>
      <c r="O118" s="15">
        <f t="shared" si="32"/>
        <v>-340993.7300000001</v>
      </c>
      <c r="P118" s="15">
        <f t="shared" si="32"/>
        <v>6000000</v>
      </c>
      <c r="Q118" s="39" t="e">
        <f>M118-#REF!</f>
        <v>#REF!</v>
      </c>
      <c r="R118" s="56">
        <f>SUM(R92:R117)</f>
        <v>5852473.01</v>
      </c>
      <c r="T118" s="24"/>
    </row>
    <row r="119" spans="1:20" ht="12">
      <c r="A119" s="23"/>
      <c r="B119" s="23"/>
      <c r="C119" s="3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38"/>
      <c r="R119" s="55"/>
      <c r="T119" s="24"/>
    </row>
    <row r="120" spans="1:20" ht="12">
      <c r="A120" s="23">
        <v>4120</v>
      </c>
      <c r="B120" s="23">
        <v>4120</v>
      </c>
      <c r="C120" s="3" t="s">
        <v>84</v>
      </c>
      <c r="D120" s="22">
        <v>0</v>
      </c>
      <c r="E120" s="22">
        <v>5000</v>
      </c>
      <c r="F120" s="22">
        <f aca="true" t="shared" si="33" ref="F120:F157">+E120-D120</f>
        <v>5000</v>
      </c>
      <c r="G120" s="22">
        <v>0</v>
      </c>
      <c r="H120" s="22">
        <v>5000</v>
      </c>
      <c r="I120" s="22">
        <f aca="true" t="shared" si="34" ref="I120:I157">G120-H120</f>
        <v>-5000</v>
      </c>
      <c r="J120" s="22">
        <v>0</v>
      </c>
      <c r="K120" s="22">
        <v>5000</v>
      </c>
      <c r="L120" s="22">
        <f aca="true" t="shared" si="35" ref="L120:L157">J120-K120</f>
        <v>-5000</v>
      </c>
      <c r="M120" s="22">
        <v>1362.5</v>
      </c>
      <c r="N120" s="22">
        <v>5000</v>
      </c>
      <c r="O120" s="22">
        <f aca="true" t="shared" si="36" ref="O120:O157">M120-N120</f>
        <v>-3637.5</v>
      </c>
      <c r="P120" s="22">
        <v>5000</v>
      </c>
      <c r="Q120" s="38" t="e">
        <f>M120-#REF!</f>
        <v>#REF!</v>
      </c>
      <c r="R120" s="55">
        <v>0</v>
      </c>
      <c r="T120" s="24"/>
    </row>
    <row r="121" spans="1:18" ht="12">
      <c r="A121" s="23">
        <v>6320</v>
      </c>
      <c r="B121" s="23">
        <v>6320</v>
      </c>
      <c r="C121" s="3" t="s">
        <v>106</v>
      </c>
      <c r="D121" s="22">
        <v>0</v>
      </c>
      <c r="E121" s="22">
        <v>10000</v>
      </c>
      <c r="F121" s="22">
        <f t="shared" si="33"/>
        <v>10000</v>
      </c>
      <c r="G121" s="22">
        <v>0</v>
      </c>
      <c r="H121" s="22">
        <v>20000</v>
      </c>
      <c r="I121" s="22">
        <f>G121-H121</f>
        <v>-20000</v>
      </c>
      <c r="J121" s="22">
        <v>0</v>
      </c>
      <c r="K121" s="22">
        <v>40000</v>
      </c>
      <c r="L121" s="22">
        <f>J121-K121</f>
        <v>-40000</v>
      </c>
      <c r="M121" s="22">
        <v>0</v>
      </c>
      <c r="N121" s="22">
        <v>50000</v>
      </c>
      <c r="O121" s="22">
        <f>M121-N121</f>
        <v>-50000</v>
      </c>
      <c r="P121" s="22">
        <v>50000</v>
      </c>
      <c r="Q121" s="38" t="e">
        <f>M121-#REF!</f>
        <v>#REF!</v>
      </c>
      <c r="R121" s="55">
        <v>0</v>
      </c>
    </row>
    <row r="122" spans="1:18" ht="12">
      <c r="A122" s="23">
        <v>6340</v>
      </c>
      <c r="B122" s="23">
        <v>6340</v>
      </c>
      <c r="C122" s="3" t="s">
        <v>107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6360</v>
      </c>
      <c r="B123" s="23">
        <v>6360</v>
      </c>
      <c r="C123" s="3" t="s">
        <v>174</v>
      </c>
      <c r="D123" s="22">
        <v>0</v>
      </c>
      <c r="E123" s="22">
        <v>0</v>
      </c>
      <c r="F123" s="22">
        <f>+E123-D123</f>
        <v>0</v>
      </c>
      <c r="G123" s="22">
        <v>0</v>
      </c>
      <c r="H123" s="22">
        <v>0</v>
      </c>
      <c r="I123" s="22">
        <f>G123-H123</f>
        <v>0</v>
      </c>
      <c r="J123" s="22">
        <v>0</v>
      </c>
      <c r="K123" s="22">
        <v>0</v>
      </c>
      <c r="L123" s="22">
        <f>J123-K123</f>
        <v>0</v>
      </c>
      <c r="M123" s="22">
        <v>0</v>
      </c>
      <c r="N123" s="22">
        <v>0</v>
      </c>
      <c r="O123" s="22">
        <f>M123-N123</f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6420</v>
      </c>
      <c r="B124" s="23">
        <v>6420</v>
      </c>
      <c r="C124" s="3" t="s">
        <v>108</v>
      </c>
      <c r="D124" s="22">
        <v>10643.25</v>
      </c>
      <c r="E124" s="22">
        <v>0</v>
      </c>
      <c r="F124" s="22">
        <f t="shared" si="33"/>
        <v>-10643.25</v>
      </c>
      <c r="G124" s="22">
        <v>32269.26</v>
      </c>
      <c r="H124" s="22">
        <v>0</v>
      </c>
      <c r="I124" s="22">
        <f t="shared" si="34"/>
        <v>32269.26</v>
      </c>
      <c r="J124" s="22">
        <v>34036.23</v>
      </c>
      <c r="K124" s="22">
        <v>0</v>
      </c>
      <c r="L124" s="22">
        <f t="shared" si="35"/>
        <v>34036.23</v>
      </c>
      <c r="M124" s="22">
        <v>34744.98</v>
      </c>
      <c r="N124" s="22">
        <v>0</v>
      </c>
      <c r="O124" s="22">
        <f t="shared" si="36"/>
        <v>34744.98</v>
      </c>
      <c r="P124" s="22">
        <v>0</v>
      </c>
      <c r="Q124" s="38" t="e">
        <f>M124-#REF!</f>
        <v>#REF!</v>
      </c>
      <c r="R124" s="55">
        <v>2362.5</v>
      </c>
    </row>
    <row r="125" spans="1:18" ht="12">
      <c r="A125" s="23">
        <v>6500</v>
      </c>
      <c r="B125" s="23">
        <v>6500</v>
      </c>
      <c r="C125" s="3" t="s">
        <v>109</v>
      </c>
      <c r="D125" s="22">
        <v>5995</v>
      </c>
      <c r="E125" s="22">
        <v>50000</v>
      </c>
      <c r="F125" s="22">
        <f t="shared" si="33"/>
        <v>44005</v>
      </c>
      <c r="G125" s="22">
        <v>5995</v>
      </c>
      <c r="H125" s="22">
        <v>100000</v>
      </c>
      <c r="I125" s="22">
        <f t="shared" si="34"/>
        <v>-94005</v>
      </c>
      <c r="J125" s="22">
        <v>5995</v>
      </c>
      <c r="K125" s="22">
        <v>150000</v>
      </c>
      <c r="L125" s="22">
        <f t="shared" si="35"/>
        <v>-144005</v>
      </c>
      <c r="M125" s="22">
        <v>13779</v>
      </c>
      <c r="N125" s="22">
        <v>200000</v>
      </c>
      <c r="O125" s="22">
        <f t="shared" si="36"/>
        <v>-186221</v>
      </c>
      <c r="P125" s="22">
        <v>200000</v>
      </c>
      <c r="Q125" s="38" t="e">
        <f>M125-#REF!</f>
        <v>#REF!</v>
      </c>
      <c r="R125" s="55">
        <v>130683.35</v>
      </c>
    </row>
    <row r="126" spans="1:18" ht="12">
      <c r="A126" s="23">
        <v>6600</v>
      </c>
      <c r="B126" s="23">
        <v>6600</v>
      </c>
      <c r="C126" s="3" t="s">
        <v>112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6620</v>
      </c>
      <c r="B127" s="23">
        <v>6620</v>
      </c>
      <c r="C127" s="3" t="s">
        <v>113</v>
      </c>
      <c r="D127" s="22">
        <v>0</v>
      </c>
      <c r="E127" s="22">
        <v>50000</v>
      </c>
      <c r="F127" s="22">
        <f t="shared" si="33"/>
        <v>50000</v>
      </c>
      <c r="G127" s="22">
        <v>0</v>
      </c>
      <c r="H127" s="22">
        <v>100000</v>
      </c>
      <c r="I127" s="22">
        <f t="shared" si="34"/>
        <v>-100000</v>
      </c>
      <c r="J127" s="22">
        <v>0</v>
      </c>
      <c r="K127" s="22">
        <v>150000</v>
      </c>
      <c r="L127" s="22">
        <f t="shared" si="35"/>
        <v>-150000</v>
      </c>
      <c r="M127" s="22">
        <v>163351.25</v>
      </c>
      <c r="N127" s="22">
        <v>200000</v>
      </c>
      <c r="O127" s="22">
        <f t="shared" si="36"/>
        <v>-36648.75</v>
      </c>
      <c r="P127" s="22">
        <v>200000</v>
      </c>
      <c r="Q127" s="38" t="e">
        <f>M127-#REF!</f>
        <v>#REF!</v>
      </c>
      <c r="R127" s="55">
        <v>0</v>
      </c>
    </row>
    <row r="128" spans="1:18" ht="12">
      <c r="A128" s="23">
        <v>6625</v>
      </c>
      <c r="B128" s="23">
        <v>6625</v>
      </c>
      <c r="C128" s="3" t="s">
        <v>114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153</v>
      </c>
      <c r="N128" s="22">
        <v>0</v>
      </c>
      <c r="O128" s="22">
        <f t="shared" si="36"/>
        <v>153</v>
      </c>
      <c r="P128" s="22">
        <v>0</v>
      </c>
      <c r="Q128" s="38" t="e">
        <f>M128-#REF!</f>
        <v>#REF!</v>
      </c>
      <c r="R128" s="55">
        <v>1085.9</v>
      </c>
    </row>
    <row r="129" spans="1:18" ht="12">
      <c r="A129" s="23">
        <v>6630</v>
      </c>
      <c r="B129" s="23">
        <v>6630</v>
      </c>
      <c r="C129" s="3" t="s">
        <v>115</v>
      </c>
      <c r="D129" s="22">
        <v>570352.3</v>
      </c>
      <c r="E129" s="22">
        <v>500000</v>
      </c>
      <c r="F129" s="22">
        <f t="shared" si="33"/>
        <v>-70352.30000000005</v>
      </c>
      <c r="G129" s="22">
        <v>880416.81</v>
      </c>
      <c r="H129" s="22">
        <v>750000</v>
      </c>
      <c r="I129" s="22">
        <f t="shared" si="34"/>
        <v>130416.81000000006</v>
      </c>
      <c r="J129" s="22">
        <v>1091559.32</v>
      </c>
      <c r="K129" s="22">
        <v>1000000</v>
      </c>
      <c r="L129" s="22">
        <f t="shared" si="35"/>
        <v>91559.32000000007</v>
      </c>
      <c r="M129" s="22">
        <v>1635862.67</v>
      </c>
      <c r="N129" s="22">
        <v>1500000</v>
      </c>
      <c r="O129" s="22">
        <f t="shared" si="36"/>
        <v>135862.66999999993</v>
      </c>
      <c r="P129" s="22">
        <v>1500000</v>
      </c>
      <c r="Q129" s="38" t="e">
        <f>M129-#REF!</f>
        <v>#REF!</v>
      </c>
      <c r="R129" s="55">
        <v>1351056.8</v>
      </c>
    </row>
    <row r="130" spans="1:18" ht="12">
      <c r="A130" s="23">
        <v>6700</v>
      </c>
      <c r="B130" s="23">
        <v>6700</v>
      </c>
      <c r="C130" s="3" t="s">
        <v>116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6710</v>
      </c>
      <c r="B131" s="23">
        <v>6710</v>
      </c>
      <c r="C131" s="3" t="s">
        <v>117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6790</v>
      </c>
      <c r="B132" s="23">
        <v>6790</v>
      </c>
      <c r="C132" s="3" t="s">
        <v>118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6800</v>
      </c>
      <c r="B133" s="23">
        <v>6800</v>
      </c>
      <c r="C133" s="3" t="s">
        <v>119</v>
      </c>
      <c r="D133" s="22">
        <v>0</v>
      </c>
      <c r="E133" s="22">
        <v>0</v>
      </c>
      <c r="F133" s="22">
        <f t="shared" si="33"/>
        <v>0</v>
      </c>
      <c r="G133" s="22">
        <v>1041.24</v>
      </c>
      <c r="H133" s="22">
        <v>0</v>
      </c>
      <c r="I133" s="22">
        <f t="shared" si="34"/>
        <v>1041.24</v>
      </c>
      <c r="J133" s="22">
        <v>1041.24</v>
      </c>
      <c r="K133" s="22">
        <v>0</v>
      </c>
      <c r="L133" s="22">
        <f t="shared" si="35"/>
        <v>1041.24</v>
      </c>
      <c r="M133" s="22">
        <v>1041.24</v>
      </c>
      <c r="N133" s="22">
        <v>0</v>
      </c>
      <c r="O133" s="22">
        <f t="shared" si="36"/>
        <v>1041.24</v>
      </c>
      <c r="P133" s="22">
        <v>0</v>
      </c>
      <c r="Q133" s="38" t="e">
        <f>M133-#REF!</f>
        <v>#REF!</v>
      </c>
      <c r="R133" s="55">
        <v>1075.58</v>
      </c>
    </row>
    <row r="134" spans="1:18" ht="12">
      <c r="A134" s="23">
        <v>6815</v>
      </c>
      <c r="B134" s="23">
        <v>6815</v>
      </c>
      <c r="C134" s="3" t="s">
        <v>120</v>
      </c>
      <c r="D134" s="22">
        <v>95154</v>
      </c>
      <c r="E134" s="22">
        <v>30000</v>
      </c>
      <c r="F134" s="22">
        <f t="shared" si="33"/>
        <v>-65154</v>
      </c>
      <c r="G134" s="22">
        <v>95154</v>
      </c>
      <c r="H134" s="22">
        <v>60000</v>
      </c>
      <c r="I134" s="22">
        <f t="shared" si="34"/>
        <v>35154</v>
      </c>
      <c r="J134" s="22">
        <v>95154</v>
      </c>
      <c r="K134" s="22">
        <v>100000</v>
      </c>
      <c r="L134" s="22">
        <f t="shared" si="35"/>
        <v>-4846</v>
      </c>
      <c r="M134" s="22">
        <v>107662.11</v>
      </c>
      <c r="N134" s="22">
        <v>130000</v>
      </c>
      <c r="O134" s="22">
        <f t="shared" si="36"/>
        <v>-22337.89</v>
      </c>
      <c r="P134" s="22">
        <v>130000</v>
      </c>
      <c r="Q134" s="38" t="e">
        <f>M134-#REF!</f>
        <v>#REF!</v>
      </c>
      <c r="R134" s="55">
        <v>105410.92</v>
      </c>
    </row>
    <row r="135" spans="1:18" ht="12">
      <c r="A135" s="23">
        <v>6820</v>
      </c>
      <c r="B135" s="23">
        <v>6820</v>
      </c>
      <c r="C135" s="3" t="s">
        <v>121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1956.25</v>
      </c>
    </row>
    <row r="136" spans="1:18" ht="12">
      <c r="A136" s="23">
        <v>6860</v>
      </c>
      <c r="B136" s="23">
        <v>6860</v>
      </c>
      <c r="C136" s="3" t="s">
        <v>122</v>
      </c>
      <c r="D136" s="22">
        <v>255</v>
      </c>
      <c r="E136" s="22">
        <v>2500</v>
      </c>
      <c r="F136" s="22">
        <f t="shared" si="33"/>
        <v>2245</v>
      </c>
      <c r="G136" s="22">
        <v>3298</v>
      </c>
      <c r="H136" s="22">
        <v>5000</v>
      </c>
      <c r="I136" s="22">
        <f t="shared" si="34"/>
        <v>-1702</v>
      </c>
      <c r="J136" s="22">
        <v>3298</v>
      </c>
      <c r="K136" s="22">
        <v>7500</v>
      </c>
      <c r="L136" s="22">
        <f t="shared" si="35"/>
        <v>-4202</v>
      </c>
      <c r="M136" s="22">
        <v>3298</v>
      </c>
      <c r="N136" s="22">
        <v>10000</v>
      </c>
      <c r="O136" s="22">
        <f t="shared" si="36"/>
        <v>-6702</v>
      </c>
      <c r="P136" s="22">
        <v>10000</v>
      </c>
      <c r="Q136" s="38" t="e">
        <f>M136-#REF!</f>
        <v>#REF!</v>
      </c>
      <c r="R136" s="55">
        <v>2665.3</v>
      </c>
    </row>
    <row r="137" spans="1:18" ht="12">
      <c r="A137" s="23">
        <v>6900</v>
      </c>
      <c r="B137" s="23">
        <v>6900</v>
      </c>
      <c r="C137" s="3" t="s">
        <v>123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6920</v>
      </c>
      <c r="B138" s="23">
        <v>6920</v>
      </c>
      <c r="C138" s="3" t="s">
        <v>124</v>
      </c>
      <c r="D138" s="22">
        <v>1103.3</v>
      </c>
      <c r="E138" s="22">
        <v>2500</v>
      </c>
      <c r="F138" s="22">
        <f t="shared" si="33"/>
        <v>1396.7</v>
      </c>
      <c r="G138" s="22">
        <v>3709.3</v>
      </c>
      <c r="H138" s="22">
        <v>5000</v>
      </c>
      <c r="I138" s="22">
        <f t="shared" si="34"/>
        <v>-1290.6999999999998</v>
      </c>
      <c r="J138" s="22">
        <v>3709.3</v>
      </c>
      <c r="K138" s="22">
        <v>7500</v>
      </c>
      <c r="L138" s="22">
        <f t="shared" si="35"/>
        <v>-3790.7</v>
      </c>
      <c r="M138" s="22">
        <v>5711.9</v>
      </c>
      <c r="N138" s="22">
        <v>10000</v>
      </c>
      <c r="O138" s="22">
        <f t="shared" si="36"/>
        <v>-4288.1</v>
      </c>
      <c r="P138" s="22">
        <v>10000</v>
      </c>
      <c r="Q138" s="38" t="e">
        <f>M138-#REF!</f>
        <v>#REF!</v>
      </c>
      <c r="R138" s="55">
        <v>8964.45</v>
      </c>
    </row>
    <row r="139" spans="1:18" ht="12">
      <c r="A139" s="23">
        <v>6930</v>
      </c>
      <c r="B139" s="23">
        <v>6930</v>
      </c>
      <c r="C139" s="3" t="s">
        <v>125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6940</v>
      </c>
      <c r="B140" s="23">
        <v>6940</v>
      </c>
      <c r="C140" s="3" t="s">
        <v>126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7140</v>
      </c>
      <c r="B141" s="23">
        <v>7140</v>
      </c>
      <c r="C141" s="3" t="s">
        <v>128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-964</v>
      </c>
    </row>
    <row r="142" spans="1:18" ht="12">
      <c r="A142" s="23">
        <v>7320</v>
      </c>
      <c r="B142" s="23">
        <v>7320</v>
      </c>
      <c r="C142" s="3" t="s">
        <v>129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7430</v>
      </c>
      <c r="B143" s="23">
        <v>7430</v>
      </c>
      <c r="C143" s="3" t="s">
        <v>131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7500</v>
      </c>
      <c r="B144" s="23">
        <v>7500</v>
      </c>
      <c r="C144" s="3" t="s">
        <v>132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2319</v>
      </c>
      <c r="N144" s="22">
        <v>0</v>
      </c>
      <c r="O144" s="22">
        <f t="shared" si="36"/>
        <v>2319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7601</v>
      </c>
      <c r="B145" s="23">
        <v>7601</v>
      </c>
      <c r="C145" s="3" t="s">
        <v>133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0</v>
      </c>
      <c r="O145" s="22">
        <f t="shared" si="36"/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7740</v>
      </c>
      <c r="B146" s="23">
        <v>7740</v>
      </c>
      <c r="C146" s="3" t="s">
        <v>134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4"/>
        <v>0</v>
      </c>
      <c r="J146" s="22">
        <v>0</v>
      </c>
      <c r="K146" s="22">
        <v>0</v>
      </c>
      <c r="L146" s="22">
        <f t="shared" si="35"/>
        <v>0</v>
      </c>
      <c r="M146" s="22">
        <v>0</v>
      </c>
      <c r="N146" s="22">
        <v>0</v>
      </c>
      <c r="O146" s="22">
        <f t="shared" si="36"/>
        <v>0</v>
      </c>
      <c r="P146" s="22">
        <v>0</v>
      </c>
      <c r="Q146" s="38" t="e">
        <f>M146-#REF!</f>
        <v>#REF!</v>
      </c>
      <c r="R146" s="55">
        <v>-0.36</v>
      </c>
    </row>
    <row r="147" spans="1:18" ht="12">
      <c r="A147" s="23">
        <v>7770</v>
      </c>
      <c r="B147" s="23">
        <v>7770</v>
      </c>
      <c r="C147" s="3" t="s">
        <v>135</v>
      </c>
      <c r="D147" s="22">
        <v>237.75</v>
      </c>
      <c r="E147" s="22">
        <v>500</v>
      </c>
      <c r="F147" s="22">
        <f t="shared" si="33"/>
        <v>262.25</v>
      </c>
      <c r="G147" s="22">
        <v>586.75</v>
      </c>
      <c r="H147" s="22">
        <v>1000</v>
      </c>
      <c r="I147" s="22">
        <f t="shared" si="34"/>
        <v>-413.25</v>
      </c>
      <c r="J147" s="22">
        <v>941.75</v>
      </c>
      <c r="K147" s="22">
        <v>1500</v>
      </c>
      <c r="L147" s="22">
        <f t="shared" si="35"/>
        <v>-558.25</v>
      </c>
      <c r="M147" s="22">
        <v>1249.75</v>
      </c>
      <c r="N147" s="22">
        <v>2000</v>
      </c>
      <c r="O147" s="22">
        <f t="shared" si="36"/>
        <v>-750.25</v>
      </c>
      <c r="P147" s="22">
        <v>2000</v>
      </c>
      <c r="Q147" s="38" t="e">
        <f>M147-#REF!</f>
        <v>#REF!</v>
      </c>
      <c r="R147" s="55">
        <v>1148.75</v>
      </c>
    </row>
    <row r="148" spans="1:18" ht="12">
      <c r="A148" s="23">
        <v>7780</v>
      </c>
      <c r="B148" s="23">
        <v>7780</v>
      </c>
      <c r="C148" s="3" t="s">
        <v>136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t="shared" si="34"/>
        <v>0</v>
      </c>
      <c r="J148" s="22">
        <v>0</v>
      </c>
      <c r="K148" s="22">
        <v>0</v>
      </c>
      <c r="L148" s="22">
        <f t="shared" si="35"/>
        <v>0</v>
      </c>
      <c r="M148" s="22">
        <v>0</v>
      </c>
      <c r="N148" s="22">
        <v>0</v>
      </c>
      <c r="O148" s="22">
        <f t="shared" si="36"/>
        <v>0</v>
      </c>
      <c r="P148" s="22">
        <v>0</v>
      </c>
      <c r="Q148" s="38" t="e">
        <f>M148-#REF!</f>
        <v>#REF!</v>
      </c>
      <c r="R148" s="55">
        <v>0</v>
      </c>
    </row>
    <row r="149" spans="1:18" ht="12">
      <c r="A149" s="23">
        <v>7790</v>
      </c>
      <c r="B149" s="23">
        <v>7790</v>
      </c>
      <c r="C149" s="3" t="s">
        <v>137</v>
      </c>
      <c r="D149" s="22">
        <v>-999.22</v>
      </c>
      <c r="E149" s="22">
        <v>2500</v>
      </c>
      <c r="F149" s="22">
        <f t="shared" si="33"/>
        <v>3499.2200000000003</v>
      </c>
      <c r="G149" s="22">
        <v>-999.22</v>
      </c>
      <c r="H149" s="22">
        <v>5000</v>
      </c>
      <c r="I149" s="22">
        <f t="shared" si="34"/>
        <v>-5999.22</v>
      </c>
      <c r="J149" s="22">
        <v>6069.88</v>
      </c>
      <c r="K149" s="22">
        <v>7500</v>
      </c>
      <c r="L149" s="22">
        <f t="shared" si="35"/>
        <v>-1430.12</v>
      </c>
      <c r="M149" s="22">
        <v>6683.62</v>
      </c>
      <c r="N149" s="22">
        <v>10000</v>
      </c>
      <c r="O149" s="22">
        <f t="shared" si="36"/>
        <v>-3316.38</v>
      </c>
      <c r="P149" s="22">
        <v>10000</v>
      </c>
      <c r="Q149" s="38" t="e">
        <f>M149-#REF!</f>
        <v>#REF!</v>
      </c>
      <c r="R149" s="55">
        <v>28481.37</v>
      </c>
    </row>
    <row r="150" spans="1:18" ht="12">
      <c r="A150" s="23">
        <v>7791</v>
      </c>
      <c r="B150" s="23">
        <v>7791</v>
      </c>
      <c r="C150" s="3" t="s">
        <v>153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aca="true" t="shared" si="37" ref="I150:I155">G150-H150</f>
        <v>0</v>
      </c>
      <c r="J150" s="22">
        <v>0</v>
      </c>
      <c r="K150" s="22">
        <v>0</v>
      </c>
      <c r="L150" s="22">
        <f aca="true" t="shared" si="38" ref="L150:L155">J150-K150</f>
        <v>0</v>
      </c>
      <c r="M150" s="22">
        <v>0</v>
      </c>
      <c r="N150" s="22">
        <v>0</v>
      </c>
      <c r="O150" s="22">
        <f aca="true" t="shared" si="39" ref="O150:O155">M150-N150</f>
        <v>0</v>
      </c>
      <c r="P150" s="22">
        <v>0</v>
      </c>
      <c r="Q150" s="38" t="e">
        <f>M150-#REF!</f>
        <v>#REF!</v>
      </c>
      <c r="R150" s="55">
        <v>0</v>
      </c>
    </row>
    <row r="151" spans="1:18" ht="12">
      <c r="A151" s="23">
        <v>7795</v>
      </c>
      <c r="B151" s="23">
        <v>7795</v>
      </c>
      <c r="C151" s="3" t="s">
        <v>157</v>
      </c>
      <c r="D151" s="22">
        <v>602.82</v>
      </c>
      <c r="E151" s="22">
        <v>0</v>
      </c>
      <c r="F151" s="22">
        <f t="shared" si="33"/>
        <v>-602.82</v>
      </c>
      <c r="G151" s="22">
        <v>1206.23</v>
      </c>
      <c r="H151" s="22">
        <v>1000</v>
      </c>
      <c r="I151" s="22">
        <f t="shared" si="37"/>
        <v>206.23000000000002</v>
      </c>
      <c r="J151" s="22">
        <v>1206.23</v>
      </c>
      <c r="K151" s="22">
        <v>2000</v>
      </c>
      <c r="L151" s="22">
        <f t="shared" si="38"/>
        <v>-793.77</v>
      </c>
      <c r="M151" s="22">
        <v>1206.23</v>
      </c>
      <c r="N151" s="22">
        <v>3000</v>
      </c>
      <c r="O151" s="22">
        <f t="shared" si="39"/>
        <v>-1793.77</v>
      </c>
      <c r="P151" s="22">
        <v>3000</v>
      </c>
      <c r="Q151" s="38" t="e">
        <f>M151-#REF!</f>
        <v>#REF!</v>
      </c>
      <c r="R151" s="55">
        <v>1466.59</v>
      </c>
    </row>
    <row r="152" spans="1:18" ht="12">
      <c r="A152" s="23">
        <v>7796</v>
      </c>
      <c r="B152" s="23">
        <v>7796</v>
      </c>
      <c r="C152" s="3" t="s">
        <v>158</v>
      </c>
      <c r="D152" s="22">
        <v>0</v>
      </c>
      <c r="E152" s="22">
        <v>0</v>
      </c>
      <c r="F152" s="22">
        <f t="shared" si="33"/>
        <v>0</v>
      </c>
      <c r="G152" s="22">
        <v>0</v>
      </c>
      <c r="H152" s="22">
        <v>0</v>
      </c>
      <c r="I152" s="22">
        <f t="shared" si="37"/>
        <v>0</v>
      </c>
      <c r="J152" s="22">
        <v>0</v>
      </c>
      <c r="K152" s="22">
        <v>0</v>
      </c>
      <c r="L152" s="22">
        <f t="shared" si="38"/>
        <v>0</v>
      </c>
      <c r="M152" s="22">
        <v>0</v>
      </c>
      <c r="N152" s="22">
        <v>0</v>
      </c>
      <c r="O152" s="22">
        <f t="shared" si="39"/>
        <v>0</v>
      </c>
      <c r="P152" s="22">
        <v>0</v>
      </c>
      <c r="Q152" s="38"/>
      <c r="R152" s="55">
        <v>0</v>
      </c>
    </row>
    <row r="153" spans="1:18" ht="12">
      <c r="A153" s="23">
        <v>7797</v>
      </c>
      <c r="B153" s="23">
        <v>7797</v>
      </c>
      <c r="C153" s="3" t="s">
        <v>159</v>
      </c>
      <c r="D153" s="22">
        <v>30.72</v>
      </c>
      <c r="E153" s="22">
        <v>0</v>
      </c>
      <c r="F153" s="22">
        <f t="shared" si="33"/>
        <v>-30.72</v>
      </c>
      <c r="G153" s="22">
        <v>7154.57</v>
      </c>
      <c r="H153" s="22">
        <v>0</v>
      </c>
      <c r="I153" s="22">
        <f t="shared" si="37"/>
        <v>7154.57</v>
      </c>
      <c r="J153" s="22">
        <v>7154.57</v>
      </c>
      <c r="K153" s="22">
        <v>0</v>
      </c>
      <c r="L153" s="22">
        <f t="shared" si="38"/>
        <v>7154.57</v>
      </c>
      <c r="M153" s="22">
        <v>7154.57</v>
      </c>
      <c r="N153" s="22">
        <v>0</v>
      </c>
      <c r="O153" s="22">
        <f t="shared" si="39"/>
        <v>7154.57</v>
      </c>
      <c r="P153" s="22">
        <v>0</v>
      </c>
      <c r="Q153" s="38"/>
      <c r="R153" s="55">
        <v>6784.12</v>
      </c>
    </row>
    <row r="154" spans="1:18" ht="12">
      <c r="A154" s="23">
        <v>7798</v>
      </c>
      <c r="B154" s="23">
        <v>7798</v>
      </c>
      <c r="C154" s="3" t="s">
        <v>159</v>
      </c>
      <c r="D154" s="22">
        <v>0</v>
      </c>
      <c r="E154" s="22">
        <v>0</v>
      </c>
      <c r="F154" s="22">
        <f>+E154-D154</f>
        <v>0</v>
      </c>
      <c r="G154" s="22">
        <v>0</v>
      </c>
      <c r="H154" s="22">
        <v>0</v>
      </c>
      <c r="I154" s="22">
        <f t="shared" si="37"/>
        <v>0</v>
      </c>
      <c r="J154" s="22">
        <v>0</v>
      </c>
      <c r="K154" s="22">
        <v>0</v>
      </c>
      <c r="L154" s="22">
        <f t="shared" si="38"/>
        <v>0</v>
      </c>
      <c r="M154" s="22">
        <v>0</v>
      </c>
      <c r="N154" s="22">
        <v>0</v>
      </c>
      <c r="O154" s="22">
        <f t="shared" si="39"/>
        <v>0</v>
      </c>
      <c r="P154" s="22">
        <v>0</v>
      </c>
      <c r="Q154" s="38"/>
      <c r="R154" s="55">
        <v>0</v>
      </c>
    </row>
    <row r="155" spans="1:18" ht="12">
      <c r="A155" s="23">
        <v>7799</v>
      </c>
      <c r="B155" s="23">
        <v>7799</v>
      </c>
      <c r="C155" s="3" t="s">
        <v>159</v>
      </c>
      <c r="D155" s="22">
        <v>48214.4</v>
      </c>
      <c r="E155" s="22">
        <v>30000</v>
      </c>
      <c r="F155" s="22">
        <f>+E155-D155</f>
        <v>-18214.4</v>
      </c>
      <c r="G155" s="22">
        <v>142118.74</v>
      </c>
      <c r="H155" s="22">
        <v>60000</v>
      </c>
      <c r="I155" s="22">
        <f t="shared" si="37"/>
        <v>82118.73999999999</v>
      </c>
      <c r="J155" s="22">
        <v>142118.74</v>
      </c>
      <c r="K155" s="22">
        <v>100000</v>
      </c>
      <c r="L155" s="22">
        <f t="shared" si="38"/>
        <v>42118.73999999999</v>
      </c>
      <c r="M155" s="22">
        <v>152321.4</v>
      </c>
      <c r="N155" s="22">
        <v>130000</v>
      </c>
      <c r="O155" s="22">
        <f t="shared" si="39"/>
        <v>22321.399999999994</v>
      </c>
      <c r="P155" s="22">
        <v>130000</v>
      </c>
      <c r="Q155" s="38"/>
      <c r="R155" s="55">
        <v>121402.85</v>
      </c>
    </row>
    <row r="156" spans="1:18" ht="12">
      <c r="A156" s="23">
        <v>7830</v>
      </c>
      <c r="B156" s="23">
        <v>7830</v>
      </c>
      <c r="C156" s="3" t="s">
        <v>138</v>
      </c>
      <c r="D156" s="22">
        <v>0</v>
      </c>
      <c r="E156" s="22">
        <v>0</v>
      </c>
      <c r="F156" s="22">
        <f t="shared" si="33"/>
        <v>0</v>
      </c>
      <c r="G156" s="22">
        <v>0</v>
      </c>
      <c r="H156" s="22">
        <v>0</v>
      </c>
      <c r="I156" s="22">
        <f t="shared" si="34"/>
        <v>0</v>
      </c>
      <c r="J156" s="22">
        <v>0</v>
      </c>
      <c r="K156" s="22">
        <v>0</v>
      </c>
      <c r="L156" s="22">
        <f t="shared" si="35"/>
        <v>0</v>
      </c>
      <c r="M156" s="22">
        <v>0</v>
      </c>
      <c r="N156" s="22">
        <v>0</v>
      </c>
      <c r="O156" s="22">
        <f t="shared" si="36"/>
        <v>0</v>
      </c>
      <c r="P156" s="22">
        <v>0</v>
      </c>
      <c r="Q156" s="38" t="e">
        <f>M156-#REF!</f>
        <v>#REF!</v>
      </c>
      <c r="R156" s="55">
        <v>0</v>
      </c>
    </row>
    <row r="157" spans="1:18" ht="12">
      <c r="A157" s="23">
        <v>7990</v>
      </c>
      <c r="B157" s="23">
        <v>7990</v>
      </c>
      <c r="C157" s="3" t="s">
        <v>139</v>
      </c>
      <c r="D157" s="22">
        <v>0</v>
      </c>
      <c r="E157" s="22">
        <v>0</v>
      </c>
      <c r="F157" s="22">
        <f t="shared" si="33"/>
        <v>0</v>
      </c>
      <c r="G157" s="22">
        <v>0</v>
      </c>
      <c r="H157" s="22">
        <v>0</v>
      </c>
      <c r="I157" s="22">
        <f t="shared" si="34"/>
        <v>0</v>
      </c>
      <c r="J157" s="22">
        <v>0</v>
      </c>
      <c r="K157" s="22">
        <v>0</v>
      </c>
      <c r="L157" s="22">
        <f t="shared" si="35"/>
        <v>0</v>
      </c>
      <c r="M157" s="22">
        <v>0</v>
      </c>
      <c r="N157" s="22">
        <v>0</v>
      </c>
      <c r="O157" s="22">
        <f t="shared" si="36"/>
        <v>0</v>
      </c>
      <c r="P157" s="22">
        <v>0</v>
      </c>
      <c r="Q157" s="38" t="e">
        <f>M157-#REF!</f>
        <v>#REF!</v>
      </c>
      <c r="R157" s="55">
        <v>0</v>
      </c>
    </row>
    <row r="158" spans="1:18" ht="12">
      <c r="A158" s="23"/>
      <c r="B158" s="23"/>
      <c r="C158" s="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38"/>
      <c r="R158" s="55"/>
    </row>
    <row r="159" spans="1:18" ht="12.75">
      <c r="A159" s="19"/>
      <c r="B159" s="19"/>
      <c r="C159" s="14" t="s">
        <v>9</v>
      </c>
      <c r="D159" s="15">
        <f aca="true" t="shared" si="40" ref="D159:P159">SUM(D120:D158)</f>
        <v>731589.3200000001</v>
      </c>
      <c r="E159" s="15">
        <f t="shared" si="40"/>
        <v>683000</v>
      </c>
      <c r="F159" s="15">
        <f t="shared" si="40"/>
        <v>-48589.32000000005</v>
      </c>
      <c r="G159" s="15">
        <f t="shared" si="40"/>
        <v>1171950.6800000002</v>
      </c>
      <c r="H159" s="15">
        <f t="shared" si="40"/>
        <v>1112000</v>
      </c>
      <c r="I159" s="15">
        <f t="shared" si="40"/>
        <v>59950.68000000005</v>
      </c>
      <c r="J159" s="15">
        <f t="shared" si="40"/>
        <v>1392284.26</v>
      </c>
      <c r="K159" s="15">
        <f t="shared" si="40"/>
        <v>1571000</v>
      </c>
      <c r="L159" s="15">
        <f t="shared" si="40"/>
        <v>-178715.73999999996</v>
      </c>
      <c r="M159" s="15">
        <f t="shared" si="40"/>
        <v>2137901.22</v>
      </c>
      <c r="N159" s="15">
        <f t="shared" si="40"/>
        <v>2250000</v>
      </c>
      <c r="O159" s="15">
        <f t="shared" si="40"/>
        <v>-112098.78000000006</v>
      </c>
      <c r="P159" s="15">
        <f t="shared" si="40"/>
        <v>2250000</v>
      </c>
      <c r="Q159" s="39" t="e">
        <f>M159-#REF!</f>
        <v>#REF!</v>
      </c>
      <c r="R159" s="56">
        <f>SUM(R120:R158)</f>
        <v>1763580.3700000003</v>
      </c>
    </row>
    <row r="160" spans="1:18" ht="12.75">
      <c r="A160" s="19"/>
      <c r="B160" s="19"/>
      <c r="C160" s="14"/>
      <c r="D160" s="22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8"/>
      <c r="R160" s="56"/>
    </row>
    <row r="161" spans="1:18" ht="12">
      <c r="A161" s="23">
        <v>6000</v>
      </c>
      <c r="B161" s="23">
        <v>6000</v>
      </c>
      <c r="C161" s="3" t="s">
        <v>140</v>
      </c>
      <c r="D161" s="22">
        <v>66360.75</v>
      </c>
      <c r="E161" s="22">
        <v>108000</v>
      </c>
      <c r="F161" s="22">
        <f>+E161-D161</f>
        <v>41639.25</v>
      </c>
      <c r="G161" s="22">
        <v>132721.5</v>
      </c>
      <c r="H161" s="22">
        <v>216000</v>
      </c>
      <c r="I161" s="22">
        <f>G161-H161</f>
        <v>-83278.5</v>
      </c>
      <c r="J161" s="22">
        <v>199082.25</v>
      </c>
      <c r="K161" s="22">
        <v>324000</v>
      </c>
      <c r="L161" s="22">
        <f>J161-K161</f>
        <v>-124917.75</v>
      </c>
      <c r="M161" s="22">
        <v>265443</v>
      </c>
      <c r="N161" s="22">
        <v>432000</v>
      </c>
      <c r="O161" s="22">
        <f>M161-N161</f>
        <v>-166557</v>
      </c>
      <c r="P161" s="22">
        <v>432000</v>
      </c>
      <c r="Q161" s="38" t="e">
        <f>M161-#REF!</f>
        <v>#REF!</v>
      </c>
      <c r="R161" s="55">
        <v>248943</v>
      </c>
    </row>
    <row r="162" spans="1:18" ht="12">
      <c r="A162" s="23">
        <v>6010</v>
      </c>
      <c r="B162" s="23">
        <v>6010</v>
      </c>
      <c r="C162" s="3" t="s">
        <v>141</v>
      </c>
      <c r="D162" s="22">
        <v>166926</v>
      </c>
      <c r="E162" s="22">
        <v>0</v>
      </c>
      <c r="F162" s="22">
        <f>+E162-D162</f>
        <v>-166926</v>
      </c>
      <c r="G162" s="22">
        <v>166926</v>
      </c>
      <c r="H162" s="22">
        <v>0</v>
      </c>
      <c r="I162" s="22">
        <f>G162-H162</f>
        <v>166926</v>
      </c>
      <c r="J162" s="22">
        <v>166926</v>
      </c>
      <c r="K162" s="22">
        <v>0</v>
      </c>
      <c r="L162" s="22">
        <f>J162-K162</f>
        <v>166926</v>
      </c>
      <c r="M162" s="22">
        <v>166926</v>
      </c>
      <c r="N162" s="22">
        <v>0</v>
      </c>
      <c r="O162" s="22">
        <f>M162-N162</f>
        <v>166926</v>
      </c>
      <c r="P162" s="22">
        <v>0</v>
      </c>
      <c r="Q162" s="38" t="e">
        <f>M162-#REF!</f>
        <v>#REF!</v>
      </c>
      <c r="R162" s="55">
        <v>166926</v>
      </c>
    </row>
    <row r="163" spans="1:18" ht="12.75">
      <c r="A163" s="19"/>
      <c r="B163" s="19"/>
      <c r="C163" s="14" t="s">
        <v>16</v>
      </c>
      <c r="D163" s="15">
        <f>SUM(D161:D162)</f>
        <v>233286.75</v>
      </c>
      <c r="E163" s="15">
        <f aca="true" t="shared" si="41" ref="E163:P163">SUM(E161:E162)</f>
        <v>108000</v>
      </c>
      <c r="F163" s="15">
        <f t="shared" si="41"/>
        <v>-125286.75</v>
      </c>
      <c r="G163" s="15">
        <f t="shared" si="41"/>
        <v>299647.5</v>
      </c>
      <c r="H163" s="15">
        <f t="shared" si="41"/>
        <v>216000</v>
      </c>
      <c r="I163" s="15">
        <f t="shared" si="41"/>
        <v>83647.5</v>
      </c>
      <c r="J163" s="15">
        <f t="shared" si="41"/>
        <v>366008.25</v>
      </c>
      <c r="K163" s="15">
        <f t="shared" si="41"/>
        <v>324000</v>
      </c>
      <c r="L163" s="15">
        <f t="shared" si="41"/>
        <v>42008.25</v>
      </c>
      <c r="M163" s="15">
        <f t="shared" si="41"/>
        <v>432369</v>
      </c>
      <c r="N163" s="15">
        <f t="shared" si="41"/>
        <v>432000</v>
      </c>
      <c r="O163" s="15">
        <f t="shared" si="41"/>
        <v>369</v>
      </c>
      <c r="P163" s="15">
        <f t="shared" si="41"/>
        <v>432000</v>
      </c>
      <c r="Q163" s="38" t="e">
        <f>M163-#REF!</f>
        <v>#REF!</v>
      </c>
      <c r="R163" s="56">
        <f>SUM(R161:R162)</f>
        <v>415869</v>
      </c>
    </row>
    <row r="164" spans="1:18" ht="12">
      <c r="A164" s="23"/>
      <c r="B164" s="23"/>
      <c r="C164" s="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38"/>
      <c r="R164" s="55"/>
    </row>
    <row r="165" spans="1:18" ht="13.5" customHeight="1">
      <c r="A165" s="19"/>
      <c r="B165" s="19"/>
      <c r="C165" s="14" t="s">
        <v>5</v>
      </c>
      <c r="D165" s="15">
        <f>D66-D90-D118-D159-D163</f>
        <v>-804678.0200000003</v>
      </c>
      <c r="E165" s="15">
        <f>E66-E90-E118-E159-E163</f>
        <v>-1562000</v>
      </c>
      <c r="F165" s="15">
        <f>F66+F90+F118+F159+F163</f>
        <v>757321.98</v>
      </c>
      <c r="G165" s="15">
        <f aca="true" t="shared" si="42" ref="G165:P165">G66-G90-G118-G159-G163</f>
        <v>1619723.2099999986</v>
      </c>
      <c r="H165" s="15">
        <f t="shared" si="42"/>
        <v>-130000</v>
      </c>
      <c r="I165" s="15">
        <f t="shared" si="42"/>
        <v>1749723.209999999</v>
      </c>
      <c r="J165" s="15">
        <f t="shared" si="42"/>
        <v>1567888.739999999</v>
      </c>
      <c r="K165" s="15">
        <f t="shared" si="42"/>
        <v>816000</v>
      </c>
      <c r="L165" s="15">
        <f t="shared" si="42"/>
        <v>751888.7399999998</v>
      </c>
      <c r="M165" s="15">
        <f t="shared" si="42"/>
        <v>117938.44000000088</v>
      </c>
      <c r="N165" s="15">
        <f t="shared" si="42"/>
        <v>78000</v>
      </c>
      <c r="O165" s="15">
        <f t="shared" si="42"/>
        <v>39938.440000001254</v>
      </c>
      <c r="P165" s="15">
        <f t="shared" si="42"/>
        <v>78000</v>
      </c>
      <c r="Q165" s="39" t="e">
        <f>M165-#REF!</f>
        <v>#REF!</v>
      </c>
      <c r="R165" s="56">
        <f>R66-R90-R118-R159-R163</f>
        <v>179678.83000000077</v>
      </c>
    </row>
    <row r="166" spans="1:18" ht="13.5" customHeight="1">
      <c r="A166" s="23"/>
      <c r="B166" s="23"/>
      <c r="C166" s="3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38"/>
      <c r="R166" s="55"/>
    </row>
    <row r="167" spans="1:18" ht="13.5" customHeight="1">
      <c r="A167" s="23">
        <v>8050</v>
      </c>
      <c r="B167" s="23">
        <v>8050</v>
      </c>
      <c r="C167" s="3" t="s">
        <v>11</v>
      </c>
      <c r="D167" s="22">
        <v>0</v>
      </c>
      <c r="E167" s="22">
        <v>0</v>
      </c>
      <c r="F167" s="22">
        <f>+E167-D167</f>
        <v>0</v>
      </c>
      <c r="G167" s="22">
        <v>0</v>
      </c>
      <c r="H167" s="22">
        <v>0</v>
      </c>
      <c r="I167" s="22">
        <f>G167-H167</f>
        <v>0</v>
      </c>
      <c r="J167" s="22">
        <v>0</v>
      </c>
      <c r="K167" s="22">
        <v>0</v>
      </c>
      <c r="L167" s="22">
        <f>J167-K167</f>
        <v>0</v>
      </c>
      <c r="M167" s="22">
        <v>-951.34</v>
      </c>
      <c r="N167" s="22">
        <v>0</v>
      </c>
      <c r="O167" s="22">
        <f>M167-N167</f>
        <v>-951.34</v>
      </c>
      <c r="P167" s="22">
        <v>0</v>
      </c>
      <c r="Q167" s="38" t="e">
        <f>M167-#REF!</f>
        <v>#REF!</v>
      </c>
      <c r="R167" s="55">
        <v>-6.81</v>
      </c>
    </row>
    <row r="168" spans="1:18" ht="13.5" customHeight="1">
      <c r="A168" s="23">
        <v>8070</v>
      </c>
      <c r="B168" s="23">
        <v>8070</v>
      </c>
      <c r="C168" s="3" t="s">
        <v>35</v>
      </c>
      <c r="D168" s="22">
        <v>0</v>
      </c>
      <c r="E168" s="22">
        <v>0</v>
      </c>
      <c r="F168" s="22">
        <f>+E168-D168</f>
        <v>0</v>
      </c>
      <c r="G168" s="22">
        <v>0</v>
      </c>
      <c r="H168" s="22">
        <v>0</v>
      </c>
      <c r="I168" s="22">
        <f>G168-H168</f>
        <v>0</v>
      </c>
      <c r="J168" s="22">
        <v>0</v>
      </c>
      <c r="K168" s="22">
        <v>0</v>
      </c>
      <c r="L168" s="22">
        <f>J168-K168</f>
        <v>0</v>
      </c>
      <c r="M168" s="22">
        <v>0</v>
      </c>
      <c r="N168" s="22">
        <v>0</v>
      </c>
      <c r="O168" s="22">
        <f>M168-N168</f>
        <v>0</v>
      </c>
      <c r="P168" s="22">
        <v>0</v>
      </c>
      <c r="Q168" s="38" t="e">
        <f>M168-#REF!</f>
        <v>#REF!</v>
      </c>
      <c r="R168" s="55">
        <v>0</v>
      </c>
    </row>
    <row r="169" spans="1:18" ht="13.5" customHeight="1">
      <c r="A169" s="23">
        <v>8150</v>
      </c>
      <c r="B169" s="23">
        <v>8150</v>
      </c>
      <c r="C169" s="3" t="s">
        <v>142</v>
      </c>
      <c r="D169" s="22">
        <v>0</v>
      </c>
      <c r="E169" s="22">
        <v>0</v>
      </c>
      <c r="F169" s="22">
        <f>+E169-D169</f>
        <v>0</v>
      </c>
      <c r="G169" s="22">
        <v>0</v>
      </c>
      <c r="H169" s="22">
        <v>0</v>
      </c>
      <c r="I169" s="22">
        <f>G169-H169</f>
        <v>0</v>
      </c>
      <c r="J169" s="22">
        <v>106.15</v>
      </c>
      <c r="K169" s="22">
        <v>0</v>
      </c>
      <c r="L169" s="22">
        <f>J169-K169</f>
        <v>106.15</v>
      </c>
      <c r="M169" s="22">
        <v>106.15</v>
      </c>
      <c r="N169" s="22">
        <v>0</v>
      </c>
      <c r="O169" s="22">
        <f>M169-N169</f>
        <v>106.15</v>
      </c>
      <c r="P169" s="22">
        <v>0</v>
      </c>
      <c r="Q169" s="38" t="e">
        <f>M169-#REF!</f>
        <v>#REF!</v>
      </c>
      <c r="R169" s="55">
        <v>0</v>
      </c>
    </row>
    <row r="170" spans="1:18" ht="13.5" customHeight="1">
      <c r="A170" s="19"/>
      <c r="B170" s="19"/>
      <c r="C170" s="14" t="s">
        <v>24</v>
      </c>
      <c r="D170" s="15">
        <f>SUM(D167:D169)</f>
        <v>0</v>
      </c>
      <c r="E170" s="15">
        <f aca="true" t="shared" si="43" ref="E170:P170">SUM(E167:E169)</f>
        <v>0</v>
      </c>
      <c r="F170" s="15">
        <f t="shared" si="43"/>
        <v>0</v>
      </c>
      <c r="G170" s="15">
        <f t="shared" si="43"/>
        <v>0</v>
      </c>
      <c r="H170" s="15">
        <f t="shared" si="43"/>
        <v>0</v>
      </c>
      <c r="I170" s="15">
        <f t="shared" si="43"/>
        <v>0</v>
      </c>
      <c r="J170" s="15">
        <f t="shared" si="43"/>
        <v>106.15</v>
      </c>
      <c r="K170" s="15">
        <f t="shared" si="43"/>
        <v>0</v>
      </c>
      <c r="L170" s="15">
        <f t="shared" si="43"/>
        <v>106.15</v>
      </c>
      <c r="M170" s="15">
        <f t="shared" si="43"/>
        <v>-845.19</v>
      </c>
      <c r="N170" s="15">
        <f t="shared" si="43"/>
        <v>0</v>
      </c>
      <c r="O170" s="15">
        <f t="shared" si="43"/>
        <v>-845.19</v>
      </c>
      <c r="P170" s="15">
        <f t="shared" si="43"/>
        <v>0</v>
      </c>
      <c r="Q170" s="38" t="e">
        <f>M170-#REF!</f>
        <v>#REF!</v>
      </c>
      <c r="R170" s="56">
        <f>SUM(R167:R169)</f>
        <v>-6.81</v>
      </c>
    </row>
    <row r="171" spans="1:18" ht="12">
      <c r="A171" s="23"/>
      <c r="B171" s="23"/>
      <c r="C171" s="3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38"/>
      <c r="R171" s="55"/>
    </row>
    <row r="172" spans="1:18" ht="12.75">
      <c r="A172" s="19"/>
      <c r="B172" s="19"/>
      <c r="C172" s="16" t="s">
        <v>14</v>
      </c>
      <c r="D172" s="17">
        <f>D165-D170</f>
        <v>-804678.0200000003</v>
      </c>
      <c r="E172" s="17">
        <f aca="true" t="shared" si="44" ref="E172:P172">E165-E170</f>
        <v>-1562000</v>
      </c>
      <c r="F172" s="17">
        <f>F165+F170</f>
        <v>757321.98</v>
      </c>
      <c r="G172" s="17">
        <f t="shared" si="44"/>
        <v>1619723.2099999986</v>
      </c>
      <c r="H172" s="17">
        <f t="shared" si="44"/>
        <v>-130000</v>
      </c>
      <c r="I172" s="17">
        <f t="shared" si="44"/>
        <v>1749723.209999999</v>
      </c>
      <c r="J172" s="17">
        <f t="shared" si="44"/>
        <v>1567782.5899999992</v>
      </c>
      <c r="K172" s="17">
        <f t="shared" si="44"/>
        <v>816000</v>
      </c>
      <c r="L172" s="17">
        <f t="shared" si="44"/>
        <v>751782.5899999997</v>
      </c>
      <c r="M172" s="17">
        <f t="shared" si="44"/>
        <v>118783.63000000088</v>
      </c>
      <c r="N172" s="17">
        <f t="shared" si="44"/>
        <v>78000</v>
      </c>
      <c r="O172" s="17">
        <f t="shared" si="44"/>
        <v>40783.630000001256</v>
      </c>
      <c r="P172" s="17">
        <f t="shared" si="44"/>
        <v>78000</v>
      </c>
      <c r="Q172" s="40" t="e">
        <f>M172-#REF!</f>
        <v>#REF!</v>
      </c>
      <c r="R172" s="58">
        <f>R165-R170</f>
        <v>179685.64000000077</v>
      </c>
    </row>
    <row r="173" spans="5:18" ht="15.75" customHeight="1"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76"/>
  <sheetViews>
    <sheetView zoomScalePageLayoutView="0" workbookViewId="0" topLeftCell="A1">
      <selection activeCell="T20" sqref="T2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1.8515625" style="2" customWidth="1"/>
    <col min="10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297</v>
      </c>
      <c r="C1" s="1" t="s">
        <v>183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+D31-D175</f>
        <v>0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-3.92901711165905E-10</v>
      </c>
      <c r="M3" s="51">
        <f t="shared" si="0"/>
        <v>3.92901711165905E-10</v>
      </c>
      <c r="N3" s="51">
        <f t="shared" si="0"/>
        <v>0</v>
      </c>
      <c r="O3" s="51">
        <f t="shared" si="0"/>
        <v>-3.2014213502407074E-10</v>
      </c>
      <c r="P3" s="51">
        <f t="shared" si="0"/>
        <v>0</v>
      </c>
      <c r="R3" s="51">
        <f>+R31-R175</f>
        <v>6.548361852765083E-11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Totalt!D6</f>
        <v>202303</v>
      </c>
      <c r="E6" s="43">
        <f>'HS'!E6</f>
        <v>202303</v>
      </c>
      <c r="F6" s="43">
        <f>'HS'!F6</f>
        <v>0</v>
      </c>
      <c r="G6" s="43">
        <f>'HS'!G6</f>
        <v>202306</v>
      </c>
      <c r="H6" s="43">
        <f>'HS'!H6</f>
        <v>202306</v>
      </c>
      <c r="I6" s="43">
        <f>'HS'!I6</f>
        <v>0</v>
      </c>
      <c r="J6" s="43">
        <f>'HS'!J6</f>
        <v>202309</v>
      </c>
      <c r="K6" s="43">
        <f>'HS'!K6</f>
        <v>202309</v>
      </c>
      <c r="L6" s="43">
        <f>'HS'!L6</f>
        <v>0</v>
      </c>
      <c r="M6" s="43">
        <f>'HS'!M6</f>
        <v>202312</v>
      </c>
      <c r="N6" s="43">
        <f>'HS'!N6</f>
        <v>202312</v>
      </c>
      <c r="O6" s="43">
        <f>'HS'!O6</f>
        <v>0</v>
      </c>
      <c r="P6" s="43">
        <f>'HS'!P6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f>+'HS'!R8</f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0</v>
      </c>
      <c r="E9" s="21">
        <v>80000</v>
      </c>
      <c r="F9" s="21">
        <f aca="true" t="shared" si="1" ref="F9:F15">D9-E9</f>
        <v>-80000</v>
      </c>
      <c r="G9" s="21">
        <v>56100</v>
      </c>
      <c r="H9" s="21">
        <v>160000</v>
      </c>
      <c r="I9" s="21">
        <f aca="true" t="shared" si="2" ref="I9:I15">G9-H9</f>
        <v>-103900</v>
      </c>
      <c r="J9" s="21">
        <v>56100</v>
      </c>
      <c r="K9" s="21">
        <v>160000</v>
      </c>
      <c r="L9" s="21">
        <f aca="true" t="shared" si="3" ref="L9:L15">J9-K9</f>
        <v>-103900</v>
      </c>
      <c r="M9" s="21">
        <v>142060</v>
      </c>
      <c r="N9" s="21">
        <v>160000</v>
      </c>
      <c r="O9" s="21">
        <f aca="true" t="shared" si="4" ref="O9:O15">M9-N9</f>
        <v>-17940</v>
      </c>
      <c r="P9" s="21">
        <v>160000</v>
      </c>
      <c r="Q9" s="37" t="e">
        <f>M9-#REF!</f>
        <v>#REF!</v>
      </c>
      <c r="R9" s="54">
        <v>148500</v>
      </c>
    </row>
    <row r="10" spans="1:18" ht="12">
      <c r="A10" s="2">
        <v>322</v>
      </c>
      <c r="B10" s="2">
        <v>322</v>
      </c>
      <c r="C10" s="3" t="s">
        <v>38</v>
      </c>
      <c r="D10" s="22">
        <v>367100</v>
      </c>
      <c r="E10" s="22">
        <v>170000</v>
      </c>
      <c r="F10" s="22">
        <f t="shared" si="1"/>
        <v>197100</v>
      </c>
      <c r="G10" s="22">
        <v>505916</v>
      </c>
      <c r="H10" s="22">
        <v>390000</v>
      </c>
      <c r="I10" s="22">
        <f t="shared" si="2"/>
        <v>115916</v>
      </c>
      <c r="J10" s="22">
        <v>776004</v>
      </c>
      <c r="K10" s="22">
        <v>390000</v>
      </c>
      <c r="L10" s="22">
        <f t="shared" si="3"/>
        <v>386004</v>
      </c>
      <c r="M10" s="22">
        <v>903504</v>
      </c>
      <c r="N10" s="22">
        <v>390000</v>
      </c>
      <c r="O10" s="22">
        <f t="shared" si="4"/>
        <v>513504</v>
      </c>
      <c r="P10" s="22">
        <v>390000</v>
      </c>
      <c r="Q10" s="38" t="e">
        <f>M10-#REF!</f>
        <v>#REF!</v>
      </c>
      <c r="R10" s="55">
        <v>334700</v>
      </c>
    </row>
    <row r="11" spans="1:18" ht="12">
      <c r="A11" s="2">
        <v>323</v>
      </c>
      <c r="B11" s="2">
        <v>323</v>
      </c>
      <c r="C11" s="3" t="s">
        <v>39</v>
      </c>
      <c r="D11" s="22">
        <v>1800</v>
      </c>
      <c r="E11" s="22">
        <v>30000</v>
      </c>
      <c r="F11" s="22">
        <f t="shared" si="1"/>
        <v>-28200</v>
      </c>
      <c r="G11" s="22">
        <v>185185.5</v>
      </c>
      <c r="H11" s="22">
        <v>184500</v>
      </c>
      <c r="I11" s="22">
        <f t="shared" si="2"/>
        <v>685.5</v>
      </c>
      <c r="J11" s="22">
        <v>217145.3</v>
      </c>
      <c r="K11" s="22">
        <v>238000</v>
      </c>
      <c r="L11" s="22">
        <f t="shared" si="3"/>
        <v>-20854.70000000001</v>
      </c>
      <c r="M11" s="22">
        <v>194834.91</v>
      </c>
      <c r="N11" s="22">
        <v>289000</v>
      </c>
      <c r="O11" s="22">
        <f t="shared" si="4"/>
        <v>-94165.09</v>
      </c>
      <c r="P11" s="22">
        <v>289000</v>
      </c>
      <c r="Q11" s="38" t="e">
        <f>M11-#REF!</f>
        <v>#REF!</v>
      </c>
      <c r="R11" s="55">
        <v>286095.27</v>
      </c>
    </row>
    <row r="12" spans="1:18" ht="12">
      <c r="A12" s="2">
        <v>324</v>
      </c>
      <c r="B12" s="2">
        <v>324</v>
      </c>
      <c r="C12" s="3" t="s">
        <v>40</v>
      </c>
      <c r="D12" s="22">
        <v>96144</v>
      </c>
      <c r="E12" s="22">
        <v>0</v>
      </c>
      <c r="F12" s="22">
        <f t="shared" si="1"/>
        <v>96144</v>
      </c>
      <c r="G12" s="22">
        <v>88558</v>
      </c>
      <c r="H12" s="22">
        <v>0</v>
      </c>
      <c r="I12" s="22">
        <f t="shared" si="2"/>
        <v>88558</v>
      </c>
      <c r="J12" s="22">
        <v>89291.14</v>
      </c>
      <c r="K12" s="22">
        <v>0</v>
      </c>
      <c r="L12" s="22">
        <f t="shared" si="3"/>
        <v>89291.14</v>
      </c>
      <c r="M12" s="22">
        <v>89291.14</v>
      </c>
      <c r="N12" s="22">
        <v>0</v>
      </c>
      <c r="O12" s="22">
        <f t="shared" si="4"/>
        <v>89291.14</v>
      </c>
      <c r="P12" s="22">
        <v>0</v>
      </c>
      <c r="Q12" s="38" t="e">
        <f>M12-#REF!</f>
        <v>#REF!</v>
      </c>
      <c r="R12" s="55">
        <v>59487</v>
      </c>
    </row>
    <row r="13" spans="1:18" ht="12">
      <c r="A13" s="2">
        <v>325</v>
      </c>
      <c r="B13" s="2">
        <v>325</v>
      </c>
      <c r="C13" s="3" t="s">
        <v>41</v>
      </c>
      <c r="D13" s="22">
        <v>152148.81</v>
      </c>
      <c r="E13" s="22">
        <v>600000</v>
      </c>
      <c r="F13" s="22">
        <f t="shared" si="1"/>
        <v>-447851.19</v>
      </c>
      <c r="G13" s="22">
        <v>1192400.81</v>
      </c>
      <c r="H13" s="22">
        <v>1100000</v>
      </c>
      <c r="I13" s="22">
        <f t="shared" si="2"/>
        <v>92400.81000000006</v>
      </c>
      <c r="J13" s="22">
        <v>1458435.65</v>
      </c>
      <c r="K13" s="22">
        <v>2000000</v>
      </c>
      <c r="L13" s="22">
        <f t="shared" si="3"/>
        <v>-541564.3500000001</v>
      </c>
      <c r="M13" s="22">
        <v>1861042.99</v>
      </c>
      <c r="N13" s="22">
        <v>2375000</v>
      </c>
      <c r="O13" s="22">
        <f t="shared" si="4"/>
        <v>-513957.01</v>
      </c>
      <c r="P13" s="22">
        <v>2375000</v>
      </c>
      <c r="Q13" s="38" t="e">
        <f>M13-#REF!</f>
        <v>#REF!</v>
      </c>
      <c r="R13" s="55">
        <v>2296420.8</v>
      </c>
    </row>
    <row r="14" spans="1:18" ht="12">
      <c r="A14" s="2">
        <v>326</v>
      </c>
      <c r="B14" s="2">
        <v>326</v>
      </c>
      <c r="C14" s="3" t="s">
        <v>1</v>
      </c>
      <c r="D14" s="22">
        <v>114553</v>
      </c>
      <c r="E14" s="22">
        <v>0</v>
      </c>
      <c r="F14" s="22">
        <f t="shared" si="1"/>
        <v>114553</v>
      </c>
      <c r="G14" s="22">
        <v>212303</v>
      </c>
      <c r="H14" s="22">
        <v>0</v>
      </c>
      <c r="I14" s="22">
        <f t="shared" si="2"/>
        <v>212303</v>
      </c>
      <c r="J14" s="22">
        <v>272803</v>
      </c>
      <c r="K14" s="22">
        <v>0</v>
      </c>
      <c r="L14" s="22">
        <f t="shared" si="3"/>
        <v>272803</v>
      </c>
      <c r="M14" s="22">
        <v>319222</v>
      </c>
      <c r="N14" s="22">
        <v>0</v>
      </c>
      <c r="O14" s="22">
        <f t="shared" si="4"/>
        <v>319222</v>
      </c>
      <c r="P14" s="22">
        <v>0</v>
      </c>
      <c r="Q14" s="38" t="e">
        <f>M14-#REF!</f>
        <v>#REF!</v>
      </c>
      <c r="R14" s="55">
        <v>0</v>
      </c>
    </row>
    <row r="15" spans="1:18" ht="12.75">
      <c r="A15" s="12"/>
      <c r="B15" s="13"/>
      <c r="C15" s="14" t="s">
        <v>156</v>
      </c>
      <c r="D15" s="15">
        <f>SUM(D9:D14)</f>
        <v>731745.81</v>
      </c>
      <c r="E15" s="15">
        <f>SUM(E9:E14)</f>
        <v>880000</v>
      </c>
      <c r="F15" s="15">
        <f t="shared" si="1"/>
        <v>-148254.18999999994</v>
      </c>
      <c r="G15" s="15">
        <f>SUM(G9:G14)</f>
        <v>2240463.31</v>
      </c>
      <c r="H15" s="15">
        <f>SUM(H9:H14)</f>
        <v>1834500</v>
      </c>
      <c r="I15" s="15">
        <f t="shared" si="2"/>
        <v>405963.31000000006</v>
      </c>
      <c r="J15" s="15">
        <f>SUM(J9:J14)</f>
        <v>2869779.09</v>
      </c>
      <c r="K15" s="15">
        <f>SUM(K9:K14)</f>
        <v>2788000</v>
      </c>
      <c r="L15" s="15">
        <f t="shared" si="3"/>
        <v>81779.08999999985</v>
      </c>
      <c r="M15" s="15">
        <f>SUM(M9:M14)</f>
        <v>3509955.04</v>
      </c>
      <c r="N15" s="15">
        <f>SUM(N9:N14)</f>
        <v>3214000</v>
      </c>
      <c r="O15" s="15">
        <f t="shared" si="4"/>
        <v>295955.04000000004</v>
      </c>
      <c r="P15" s="15">
        <f>SUM(P9:P14)</f>
        <v>3214000</v>
      </c>
      <c r="Q15" s="39" t="e">
        <f>M15-#REF!</f>
        <v>#REF!</v>
      </c>
      <c r="R15" s="56">
        <f>SUM(R9:R14)</f>
        <v>3125203.07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445700.19</v>
      </c>
      <c r="E17" s="22">
        <v>518750</v>
      </c>
      <c r="F17" s="22">
        <f>+E17-D17</f>
        <v>73049.81</v>
      </c>
      <c r="G17" s="22">
        <v>741542.24</v>
      </c>
      <c r="H17" s="22">
        <v>778750</v>
      </c>
      <c r="I17" s="22">
        <f aca="true" t="shared" si="5" ref="I17:I24">G17-H17</f>
        <v>-37207.76000000001</v>
      </c>
      <c r="J17" s="22">
        <v>941926.89</v>
      </c>
      <c r="K17" s="22">
        <v>1033750</v>
      </c>
      <c r="L17" s="22">
        <f aca="true" t="shared" si="6" ref="L17:L24">J17-K17</f>
        <v>-91823.10999999999</v>
      </c>
      <c r="M17" s="22">
        <v>1103599.43</v>
      </c>
      <c r="N17" s="22">
        <v>1203750</v>
      </c>
      <c r="O17" s="22">
        <f aca="true" t="shared" si="7" ref="O17:O24">M17-N17</f>
        <v>-100150.57000000007</v>
      </c>
      <c r="P17" s="22">
        <v>1203750</v>
      </c>
      <c r="Q17" s="38" t="e">
        <f>M17-#REF!</f>
        <v>#REF!</v>
      </c>
      <c r="R17" s="55">
        <v>1335490.78</v>
      </c>
    </row>
    <row r="18" spans="1:18" ht="12">
      <c r="A18" s="2">
        <v>410</v>
      </c>
      <c r="B18" s="2">
        <v>410</v>
      </c>
      <c r="C18" s="3" t="s">
        <v>43</v>
      </c>
      <c r="D18" s="22">
        <v>-25153.7</v>
      </c>
      <c r="E18" s="22">
        <v>0</v>
      </c>
      <c r="F18" s="22">
        <f>+E18-D18</f>
        <v>25153.7</v>
      </c>
      <c r="G18" s="22">
        <v>7091.6</v>
      </c>
      <c r="H18" s="22">
        <v>0</v>
      </c>
      <c r="I18" s="22">
        <f t="shared" si="5"/>
        <v>7091.6</v>
      </c>
      <c r="J18" s="22">
        <v>11194.12</v>
      </c>
      <c r="K18" s="22">
        <v>0</v>
      </c>
      <c r="L18" s="22">
        <f t="shared" si="6"/>
        <v>11194.12</v>
      </c>
      <c r="M18" s="22">
        <v>11194.12</v>
      </c>
      <c r="N18" s="22">
        <v>0</v>
      </c>
      <c r="O18" s="22">
        <f t="shared" si="7"/>
        <v>11194.12</v>
      </c>
      <c r="P18" s="22">
        <v>0</v>
      </c>
      <c r="Q18" s="38" t="e">
        <f>M18-#REF!</f>
        <v>#REF!</v>
      </c>
      <c r="R18" s="55">
        <v>32351.2</v>
      </c>
    </row>
    <row r="19" spans="1:18" ht="12">
      <c r="A19" s="2">
        <v>420</v>
      </c>
      <c r="B19" s="2">
        <v>420</v>
      </c>
      <c r="C19" s="3" t="s">
        <v>44</v>
      </c>
      <c r="D19" s="22">
        <v>88557.5</v>
      </c>
      <c r="E19" s="22">
        <v>0</v>
      </c>
      <c r="F19" s="22">
        <f>+E19-D19</f>
        <v>-88557.5</v>
      </c>
      <c r="G19" s="22">
        <v>88557.5</v>
      </c>
      <c r="H19" s="22">
        <v>0</v>
      </c>
      <c r="I19" s="22">
        <f t="shared" si="5"/>
        <v>88557.5</v>
      </c>
      <c r="J19" s="22">
        <v>88557.5</v>
      </c>
      <c r="K19" s="22">
        <v>0</v>
      </c>
      <c r="L19" s="22">
        <f t="shared" si="6"/>
        <v>88557.5</v>
      </c>
      <c r="M19" s="22">
        <v>88557.5</v>
      </c>
      <c r="N19" s="22">
        <v>0</v>
      </c>
      <c r="O19" s="22">
        <f t="shared" si="7"/>
        <v>88557.5</v>
      </c>
      <c r="P19" s="22">
        <v>0</v>
      </c>
      <c r="Q19" s="38" t="e">
        <f>M19-#REF!</f>
        <v>#REF!</v>
      </c>
      <c r="R19" s="55">
        <v>0</v>
      </c>
    </row>
    <row r="20" spans="1:18" ht="12">
      <c r="A20" s="2">
        <v>500</v>
      </c>
      <c r="B20" s="2">
        <v>500</v>
      </c>
      <c r="C20" s="3" t="s">
        <v>45</v>
      </c>
      <c r="D20" s="22">
        <v>622009.93</v>
      </c>
      <c r="E20" s="22">
        <v>415000</v>
      </c>
      <c r="F20" s="22">
        <f>+E20-D20</f>
        <v>-207009.93000000005</v>
      </c>
      <c r="G20" s="22">
        <v>1062184.3</v>
      </c>
      <c r="H20" s="22">
        <v>880000</v>
      </c>
      <c r="I20" s="22">
        <f t="shared" si="5"/>
        <v>182184.30000000005</v>
      </c>
      <c r="J20" s="22">
        <v>1645544.28</v>
      </c>
      <c r="K20" s="22">
        <v>1505000</v>
      </c>
      <c r="L20" s="22">
        <f t="shared" si="6"/>
        <v>140544.28000000003</v>
      </c>
      <c r="M20" s="22">
        <v>2211260.31</v>
      </c>
      <c r="N20" s="22">
        <v>2032215</v>
      </c>
      <c r="O20" s="22">
        <f t="shared" si="7"/>
        <v>179045.31000000006</v>
      </c>
      <c r="P20" s="22">
        <v>2032215</v>
      </c>
      <c r="Q20" s="38" t="e">
        <f>M20-#REF!</f>
        <v>#REF!</v>
      </c>
      <c r="R20" s="55">
        <v>1748260.27</v>
      </c>
    </row>
    <row r="21" spans="1:18" ht="12">
      <c r="A21" s="2">
        <v>610</v>
      </c>
      <c r="B21" s="2">
        <v>610</v>
      </c>
      <c r="C21" s="3" t="s">
        <v>4</v>
      </c>
      <c r="D21" s="22">
        <v>22429.05</v>
      </c>
      <c r="E21" s="22">
        <v>15000</v>
      </c>
      <c r="F21" s="22">
        <f>+E21-D21</f>
        <v>-7429.049999999999</v>
      </c>
      <c r="G21" s="22">
        <v>50571.68</v>
      </c>
      <c r="H21" s="22">
        <v>30000</v>
      </c>
      <c r="I21" s="22">
        <f t="shared" si="5"/>
        <v>20571.68</v>
      </c>
      <c r="J21" s="22">
        <v>50696.45</v>
      </c>
      <c r="K21" s="22">
        <v>45000</v>
      </c>
      <c r="L21" s="22">
        <f t="shared" si="6"/>
        <v>5696.449999999997</v>
      </c>
      <c r="M21" s="22">
        <v>54612.33</v>
      </c>
      <c r="N21" s="22">
        <v>60000</v>
      </c>
      <c r="O21" s="22">
        <f t="shared" si="7"/>
        <v>-5387.669999999998</v>
      </c>
      <c r="P21" s="22">
        <v>60000</v>
      </c>
      <c r="Q21" s="38" t="e">
        <f>M21-#REF!</f>
        <v>#REF!</v>
      </c>
      <c r="R21" s="55">
        <v>48222.68</v>
      </c>
    </row>
    <row r="22" spans="1:18" ht="12.75">
      <c r="A22" s="12"/>
      <c r="B22" s="13"/>
      <c r="C22" s="14" t="s">
        <v>155</v>
      </c>
      <c r="D22" s="15">
        <f>SUM(D17:D21)</f>
        <v>1153542.97</v>
      </c>
      <c r="E22" s="15">
        <f aca="true" t="shared" si="8" ref="E22:P22">SUM(E17:E21)</f>
        <v>948750</v>
      </c>
      <c r="F22" s="15">
        <f t="shared" si="8"/>
        <v>-204792.97000000003</v>
      </c>
      <c r="G22" s="15">
        <f t="shared" si="8"/>
        <v>1949947.32</v>
      </c>
      <c r="H22" s="15">
        <f t="shared" si="8"/>
        <v>1688750</v>
      </c>
      <c r="I22" s="15">
        <f t="shared" si="8"/>
        <v>261197.32000000004</v>
      </c>
      <c r="J22" s="15">
        <f t="shared" si="8"/>
        <v>2737919.24</v>
      </c>
      <c r="K22" s="15">
        <f t="shared" si="8"/>
        <v>2583750</v>
      </c>
      <c r="L22" s="15">
        <f t="shared" si="8"/>
        <v>154169.24000000005</v>
      </c>
      <c r="M22" s="15">
        <f t="shared" si="8"/>
        <v>3469223.6900000004</v>
      </c>
      <c r="N22" s="15">
        <f t="shared" si="8"/>
        <v>3295965</v>
      </c>
      <c r="O22" s="15">
        <f t="shared" si="8"/>
        <v>173258.69</v>
      </c>
      <c r="P22" s="15">
        <f t="shared" si="8"/>
        <v>3295965</v>
      </c>
      <c r="Q22" s="39" t="e">
        <f>M22-#REF!</f>
        <v>#REF!</v>
      </c>
      <c r="R22" s="56">
        <f>SUM(R17:R21)</f>
        <v>3164324.93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-421797.1599999999</v>
      </c>
      <c r="E26" s="15">
        <f aca="true" t="shared" si="9" ref="E26:P26">E15-E22-E24</f>
        <v>-68750</v>
      </c>
      <c r="F26" s="15">
        <f>F15+F22+F24</f>
        <v>-353047.16</v>
      </c>
      <c r="G26" s="15">
        <f t="shared" si="9"/>
        <v>290515.99</v>
      </c>
      <c r="H26" s="15">
        <f t="shared" si="9"/>
        <v>145750</v>
      </c>
      <c r="I26" s="15">
        <f t="shared" si="9"/>
        <v>144765.99000000002</v>
      </c>
      <c r="J26" s="15">
        <f t="shared" si="9"/>
        <v>131859.84999999963</v>
      </c>
      <c r="K26" s="15">
        <f t="shared" si="9"/>
        <v>204250</v>
      </c>
      <c r="L26" s="15">
        <f t="shared" si="9"/>
        <v>-72390.1500000002</v>
      </c>
      <c r="M26" s="15">
        <f t="shared" si="9"/>
        <v>40731.34999999963</v>
      </c>
      <c r="N26" s="15">
        <f t="shared" si="9"/>
        <v>-81965</v>
      </c>
      <c r="O26" s="15">
        <f t="shared" si="9"/>
        <v>122696.35000000003</v>
      </c>
      <c r="P26" s="15">
        <f t="shared" si="9"/>
        <v>-81965</v>
      </c>
      <c r="Q26" s="39" t="e">
        <f>M26-#REF!</f>
        <v>#REF!</v>
      </c>
      <c r="R26" s="56">
        <f>R15-R22-R24</f>
        <v>-39121.860000000335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-421797.1599999999</v>
      </c>
      <c r="E31" s="17">
        <f>E26+E28*-1-E29</f>
        <v>-68750</v>
      </c>
      <c r="F31" s="17">
        <f>D31-E31</f>
        <v>-353047.1599999999</v>
      </c>
      <c r="G31" s="17">
        <f>G26+G28*-1-G29</f>
        <v>290515.99</v>
      </c>
      <c r="H31" s="17">
        <f>H26+H28*-1-H29</f>
        <v>145750</v>
      </c>
      <c r="I31" s="17">
        <f>G31-H31</f>
        <v>144765.99</v>
      </c>
      <c r="J31" s="17">
        <f>J26+J28*-1-J29</f>
        <v>131859.84999999963</v>
      </c>
      <c r="K31" s="17">
        <f>K26+K28*-1-K29</f>
        <v>204250</v>
      </c>
      <c r="L31" s="17">
        <f>J31-K31</f>
        <v>-72390.15000000037</v>
      </c>
      <c r="M31" s="17">
        <f>M26+M28*-1-M29</f>
        <v>40731.34999999963</v>
      </c>
      <c r="N31" s="17">
        <f>N26+N28*-1-N29</f>
        <v>-81965</v>
      </c>
      <c r="O31" s="17">
        <f>M31-N31</f>
        <v>122696.34999999963</v>
      </c>
      <c r="P31" s="17">
        <f>P26+P28*-1-P29</f>
        <v>-81965</v>
      </c>
      <c r="Q31" s="40" t="e">
        <f>M31-#REF!</f>
        <v>#REF!</v>
      </c>
      <c r="R31" s="58">
        <f>R26+R28*-1-R29</f>
        <v>-39121.860000000335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20" t="s">
        <v>61</v>
      </c>
      <c r="R35" s="59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7">D37-E37</f>
        <v>0</v>
      </c>
      <c r="G37" s="22">
        <v>0</v>
      </c>
      <c r="H37" s="22">
        <v>0</v>
      </c>
      <c r="I37" s="22">
        <f aca="true" t="shared" si="11" ref="I37:I57">G37-H37</f>
        <v>0</v>
      </c>
      <c r="J37" s="22">
        <v>0</v>
      </c>
      <c r="K37" s="22">
        <v>0</v>
      </c>
      <c r="L37" s="22">
        <f aca="true" t="shared" si="12" ref="L37:L57">J37-K37</f>
        <v>0</v>
      </c>
      <c r="M37" s="22">
        <v>0</v>
      </c>
      <c r="N37" s="22">
        <v>0</v>
      </c>
      <c r="O37" s="22">
        <f aca="true" t="shared" si="13" ref="O37:O57">M37-N37</f>
        <v>0</v>
      </c>
      <c r="P37" s="22">
        <v>0</v>
      </c>
      <c r="Q37" s="38" t="e">
        <f>M37-#REF!</f>
        <v>#REF!</v>
      </c>
      <c r="R37" s="55">
        <v>0</v>
      </c>
    </row>
    <row r="38" spans="1:20" ht="12">
      <c r="A38" s="23">
        <v>3020</v>
      </c>
      <c r="B38" s="23">
        <v>3020</v>
      </c>
      <c r="C38" s="3" t="s">
        <v>65</v>
      </c>
      <c r="D38" s="22">
        <v>367100</v>
      </c>
      <c r="E38" s="22">
        <v>170000</v>
      </c>
      <c r="F38" s="22">
        <f>D38-E38</f>
        <v>197100</v>
      </c>
      <c r="G38" s="22">
        <v>564666</v>
      </c>
      <c r="H38" s="22">
        <v>390000</v>
      </c>
      <c r="I38" s="22">
        <f>G38-H38</f>
        <v>174666</v>
      </c>
      <c r="J38" s="22">
        <v>834754</v>
      </c>
      <c r="K38" s="22">
        <v>390000</v>
      </c>
      <c r="L38" s="22">
        <f>J38-K38</f>
        <v>444754</v>
      </c>
      <c r="M38" s="22">
        <v>954754</v>
      </c>
      <c r="N38" s="22">
        <v>390000</v>
      </c>
      <c r="O38" s="22">
        <f>M38-N38</f>
        <v>564754</v>
      </c>
      <c r="P38" s="22">
        <v>390000</v>
      </c>
      <c r="Q38" s="38" t="e">
        <f>M38-#REF!</f>
        <v>#REF!</v>
      </c>
      <c r="R38" s="55">
        <v>0</v>
      </c>
      <c r="T38" s="24"/>
    </row>
    <row r="39" spans="1:20" ht="12">
      <c r="A39" s="23">
        <v>3120</v>
      </c>
      <c r="B39" s="23">
        <v>3120</v>
      </c>
      <c r="C39" s="3" t="s">
        <v>65</v>
      </c>
      <c r="D39" s="22">
        <v>0</v>
      </c>
      <c r="E39" s="22">
        <v>0</v>
      </c>
      <c r="F39" s="22">
        <f t="shared" si="10"/>
        <v>0</v>
      </c>
      <c r="G39" s="22">
        <v>-58750</v>
      </c>
      <c r="H39" s="22">
        <v>0</v>
      </c>
      <c r="I39" s="22">
        <f t="shared" si="11"/>
        <v>-58750</v>
      </c>
      <c r="J39" s="22">
        <v>-58750</v>
      </c>
      <c r="K39" s="22">
        <v>0</v>
      </c>
      <c r="L39" s="22">
        <f t="shared" si="12"/>
        <v>-58750</v>
      </c>
      <c r="M39" s="22">
        <v>-51250</v>
      </c>
      <c r="N39" s="22">
        <v>0</v>
      </c>
      <c r="O39" s="22">
        <f t="shared" si="13"/>
        <v>-51250</v>
      </c>
      <c r="P39" s="22">
        <v>0</v>
      </c>
      <c r="Q39" s="38" t="e">
        <f>M39-#REF!</f>
        <v>#REF!</v>
      </c>
      <c r="R39" s="55">
        <v>334700</v>
      </c>
      <c r="T39" s="24"/>
    </row>
    <row r="40" spans="1:20" ht="12">
      <c r="A40" s="23">
        <v>3125</v>
      </c>
      <c r="B40" s="23">
        <v>3125</v>
      </c>
      <c r="C40" s="3" t="s">
        <v>66</v>
      </c>
      <c r="D40" s="22">
        <v>0</v>
      </c>
      <c r="E40" s="22">
        <v>0</v>
      </c>
      <c r="F40" s="22">
        <f t="shared" si="10"/>
        <v>0</v>
      </c>
      <c r="G40" s="22">
        <v>0</v>
      </c>
      <c r="H40" s="22">
        <v>0</v>
      </c>
      <c r="I40" s="22">
        <f t="shared" si="11"/>
        <v>0</v>
      </c>
      <c r="J40" s="22">
        <v>0</v>
      </c>
      <c r="K40" s="22">
        <v>0</v>
      </c>
      <c r="L40" s="22">
        <f t="shared" si="12"/>
        <v>0</v>
      </c>
      <c r="M40" s="22">
        <v>0</v>
      </c>
      <c r="N40" s="22">
        <v>0</v>
      </c>
      <c r="O40" s="22">
        <f t="shared" si="13"/>
        <v>0</v>
      </c>
      <c r="P40" s="22">
        <v>0</v>
      </c>
      <c r="Q40" s="38" t="e">
        <f>M40-#REF!</f>
        <v>#REF!</v>
      </c>
      <c r="R40" s="55">
        <v>0</v>
      </c>
      <c r="T40" s="24"/>
    </row>
    <row r="41" spans="1:20" ht="12">
      <c r="A41" s="23">
        <v>3130</v>
      </c>
      <c r="B41" s="23">
        <v>3130</v>
      </c>
      <c r="C41" s="3" t="s">
        <v>67</v>
      </c>
      <c r="D41" s="22">
        <v>96144</v>
      </c>
      <c r="E41" s="22">
        <v>0</v>
      </c>
      <c r="F41" s="22">
        <f t="shared" si="10"/>
        <v>96144</v>
      </c>
      <c r="G41" s="22">
        <v>88558</v>
      </c>
      <c r="H41" s="22">
        <v>0</v>
      </c>
      <c r="I41" s="22">
        <f t="shared" si="11"/>
        <v>88558</v>
      </c>
      <c r="J41" s="22">
        <v>89291.14</v>
      </c>
      <c r="K41" s="22">
        <v>0</v>
      </c>
      <c r="L41" s="22">
        <f t="shared" si="12"/>
        <v>89291.14</v>
      </c>
      <c r="M41" s="22">
        <v>89291.14</v>
      </c>
      <c r="N41" s="22">
        <v>0</v>
      </c>
      <c r="O41" s="22">
        <f t="shared" si="13"/>
        <v>89291.14</v>
      </c>
      <c r="P41" s="22">
        <v>0</v>
      </c>
      <c r="Q41" s="38" t="e">
        <f>M41-#REF!</f>
        <v>#REF!</v>
      </c>
      <c r="R41" s="55">
        <v>59487</v>
      </c>
      <c r="T41" s="24"/>
    </row>
    <row r="42" spans="1:20" ht="12">
      <c r="A42" s="23">
        <v>3200</v>
      </c>
      <c r="B42" s="23">
        <v>3200</v>
      </c>
      <c r="C42" s="3" t="s">
        <v>68</v>
      </c>
      <c r="D42" s="22">
        <v>0</v>
      </c>
      <c r="E42" s="22">
        <v>0</v>
      </c>
      <c r="F42" s="22">
        <f t="shared" si="10"/>
        <v>0</v>
      </c>
      <c r="G42" s="22">
        <v>0</v>
      </c>
      <c r="H42" s="22">
        <v>0</v>
      </c>
      <c r="I42" s="22">
        <f t="shared" si="11"/>
        <v>0</v>
      </c>
      <c r="J42" s="22">
        <v>0</v>
      </c>
      <c r="K42" s="22">
        <v>0</v>
      </c>
      <c r="L42" s="22">
        <f t="shared" si="12"/>
        <v>0</v>
      </c>
      <c r="M42" s="22">
        <v>0</v>
      </c>
      <c r="N42" s="22">
        <v>0</v>
      </c>
      <c r="O42" s="22">
        <f t="shared" si="13"/>
        <v>0</v>
      </c>
      <c r="P42" s="22">
        <v>0</v>
      </c>
      <c r="Q42" s="38" t="e">
        <f>M42-#REF!</f>
        <v>#REF!</v>
      </c>
      <c r="R42" s="55">
        <v>0</v>
      </c>
      <c r="T42" s="24"/>
    </row>
    <row r="43" spans="1:20" ht="12">
      <c r="A43" s="23">
        <v>3210</v>
      </c>
      <c r="B43" s="23">
        <v>3210</v>
      </c>
      <c r="C43" s="3" t="s">
        <v>69</v>
      </c>
      <c r="D43" s="22">
        <v>0</v>
      </c>
      <c r="E43" s="22">
        <v>80000</v>
      </c>
      <c r="F43" s="22">
        <f t="shared" si="10"/>
        <v>-80000</v>
      </c>
      <c r="G43" s="22">
        <v>56100</v>
      </c>
      <c r="H43" s="22">
        <v>160000</v>
      </c>
      <c r="I43" s="22">
        <f t="shared" si="11"/>
        <v>-103900</v>
      </c>
      <c r="J43" s="22">
        <v>56100</v>
      </c>
      <c r="K43" s="22">
        <v>160000</v>
      </c>
      <c r="L43" s="22">
        <f t="shared" si="12"/>
        <v>-103900</v>
      </c>
      <c r="M43" s="22">
        <v>142060</v>
      </c>
      <c r="N43" s="22">
        <v>160000</v>
      </c>
      <c r="O43" s="22">
        <f t="shared" si="13"/>
        <v>-17940</v>
      </c>
      <c r="P43" s="22">
        <v>160000</v>
      </c>
      <c r="Q43" s="38" t="e">
        <f>M43-#REF!</f>
        <v>#REF!</v>
      </c>
      <c r="R43" s="55">
        <v>148500</v>
      </c>
      <c r="T43" s="24"/>
    </row>
    <row r="44" spans="1:20" ht="12">
      <c r="A44" s="23">
        <v>3215</v>
      </c>
      <c r="B44" s="23">
        <v>3215</v>
      </c>
      <c r="C44" s="3" t="s">
        <v>70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  <c r="T44" s="24"/>
    </row>
    <row r="45" spans="1:20" ht="12">
      <c r="A45" s="23">
        <v>3217</v>
      </c>
      <c r="B45" s="23">
        <v>3217</v>
      </c>
      <c r="C45" s="3" t="s">
        <v>71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  <c r="T45" s="24"/>
    </row>
    <row r="46" spans="1:20" ht="12">
      <c r="A46" s="23">
        <v>3218</v>
      </c>
      <c r="B46" s="23">
        <v>3218</v>
      </c>
      <c r="C46" s="3" t="s">
        <v>190</v>
      </c>
      <c r="D46" s="22">
        <v>0</v>
      </c>
      <c r="E46" s="22">
        <v>0</v>
      </c>
      <c r="F46" s="22">
        <f t="shared" si="10"/>
        <v>0</v>
      </c>
      <c r="G46" s="22">
        <v>117730.5</v>
      </c>
      <c r="H46" s="22">
        <v>0</v>
      </c>
      <c r="I46" s="22">
        <f t="shared" si="11"/>
        <v>117730.5</v>
      </c>
      <c r="J46" s="22">
        <v>117730.5</v>
      </c>
      <c r="K46" s="22">
        <v>0</v>
      </c>
      <c r="L46" s="22">
        <f t="shared" si="12"/>
        <v>117730.5</v>
      </c>
      <c r="M46" s="22">
        <v>117730.5</v>
      </c>
      <c r="N46" s="22">
        <v>0</v>
      </c>
      <c r="O46" s="22">
        <f t="shared" si="13"/>
        <v>117730.5</v>
      </c>
      <c r="P46" s="22">
        <v>0</v>
      </c>
      <c r="Q46" s="38" t="e">
        <f>M46-#REF!</f>
        <v>#REF!</v>
      </c>
      <c r="R46" s="55">
        <v>0</v>
      </c>
      <c r="T46" s="24"/>
    </row>
    <row r="47" spans="1:20" ht="12">
      <c r="A47" s="23">
        <v>3220</v>
      </c>
      <c r="B47" s="23">
        <v>3220</v>
      </c>
      <c r="C47" s="3" t="s">
        <v>73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  <c r="T47" s="24"/>
    </row>
    <row r="48" spans="1:20" ht="12">
      <c r="A48" s="23">
        <v>3320</v>
      </c>
      <c r="B48" s="23">
        <v>3320</v>
      </c>
      <c r="C48" s="3" t="s">
        <v>74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  <c r="T48" s="24"/>
    </row>
    <row r="49" spans="1:20" ht="12">
      <c r="A49" s="23">
        <v>3321</v>
      </c>
      <c r="B49" s="23">
        <v>3321</v>
      </c>
      <c r="C49" s="3" t="s">
        <v>75</v>
      </c>
      <c r="D49" s="22">
        <v>1800</v>
      </c>
      <c r="E49" s="22">
        <v>0</v>
      </c>
      <c r="F49" s="22">
        <f t="shared" si="10"/>
        <v>1800</v>
      </c>
      <c r="G49" s="22">
        <v>21900</v>
      </c>
      <c r="H49" s="22">
        <v>60000</v>
      </c>
      <c r="I49" s="22">
        <f t="shared" si="11"/>
        <v>-38100</v>
      </c>
      <c r="J49" s="22">
        <v>25617.5</v>
      </c>
      <c r="K49" s="22">
        <v>80000</v>
      </c>
      <c r="L49" s="22">
        <f t="shared" si="12"/>
        <v>-54382.5</v>
      </c>
      <c r="M49" s="22">
        <v>30700.5</v>
      </c>
      <c r="N49" s="22">
        <v>95000</v>
      </c>
      <c r="O49" s="22">
        <f t="shared" si="13"/>
        <v>-64299.5</v>
      </c>
      <c r="P49" s="22">
        <v>95000</v>
      </c>
      <c r="Q49" s="38" t="e">
        <f>M49-#REF!</f>
        <v>#REF!</v>
      </c>
      <c r="R49" s="55">
        <v>78310.27</v>
      </c>
      <c r="T49" s="24"/>
    </row>
    <row r="50" spans="1:20" ht="12">
      <c r="A50" s="23">
        <v>3325</v>
      </c>
      <c r="B50" s="23">
        <v>3325</v>
      </c>
      <c r="C50" s="3" t="s">
        <v>22</v>
      </c>
      <c r="D50" s="22">
        <v>0</v>
      </c>
      <c r="E50" s="22">
        <v>30000</v>
      </c>
      <c r="F50" s="22">
        <f t="shared" si="10"/>
        <v>-30000</v>
      </c>
      <c r="G50" s="22">
        <v>0</v>
      </c>
      <c r="H50" s="22">
        <v>120000</v>
      </c>
      <c r="I50" s="22">
        <f t="shared" si="11"/>
        <v>-120000</v>
      </c>
      <c r="J50" s="22">
        <v>9508</v>
      </c>
      <c r="K50" s="22">
        <v>150000</v>
      </c>
      <c r="L50" s="22">
        <f t="shared" si="12"/>
        <v>-140492</v>
      </c>
      <c r="M50" s="22">
        <v>9508</v>
      </c>
      <c r="N50" s="22">
        <v>185000</v>
      </c>
      <c r="O50" s="22">
        <f t="shared" si="13"/>
        <v>-175492</v>
      </c>
      <c r="P50" s="22">
        <v>185000</v>
      </c>
      <c r="Q50" s="38" t="e">
        <f>M50-#REF!</f>
        <v>#REF!</v>
      </c>
      <c r="R50" s="55">
        <v>166500</v>
      </c>
      <c r="T50" s="24"/>
    </row>
    <row r="51" spans="1:20" ht="12">
      <c r="A51" s="23">
        <v>3350</v>
      </c>
      <c r="B51" s="23">
        <v>3350</v>
      </c>
      <c r="C51" s="3" t="s">
        <v>76</v>
      </c>
      <c r="D51" s="22">
        <v>0</v>
      </c>
      <c r="E51" s="22">
        <v>0</v>
      </c>
      <c r="F51" s="22">
        <f t="shared" si="10"/>
        <v>0</v>
      </c>
      <c r="G51" s="22">
        <v>45555</v>
      </c>
      <c r="H51" s="22">
        <v>4500</v>
      </c>
      <c r="I51" s="22">
        <f t="shared" si="11"/>
        <v>41055</v>
      </c>
      <c r="J51" s="22">
        <v>64289.3</v>
      </c>
      <c r="K51" s="22">
        <v>8000</v>
      </c>
      <c r="L51" s="22">
        <f t="shared" si="12"/>
        <v>56289.3</v>
      </c>
      <c r="M51" s="22">
        <v>36895.91</v>
      </c>
      <c r="N51" s="22">
        <v>9000</v>
      </c>
      <c r="O51" s="22">
        <f t="shared" si="13"/>
        <v>27895.910000000003</v>
      </c>
      <c r="P51" s="22">
        <v>9000</v>
      </c>
      <c r="Q51" s="38" t="e">
        <f>M51-#REF!</f>
        <v>#REF!</v>
      </c>
      <c r="R51" s="55">
        <v>41285</v>
      </c>
      <c r="T51" s="24"/>
    </row>
    <row r="52" spans="1:20" ht="12">
      <c r="A52" s="23">
        <v>3360</v>
      </c>
      <c r="B52" s="23">
        <v>3360</v>
      </c>
      <c r="C52" s="3" t="s">
        <v>77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  <c r="T52" s="24"/>
    </row>
    <row r="53" spans="1:20" ht="12">
      <c r="A53" s="23">
        <v>3440</v>
      </c>
      <c r="B53" s="23">
        <v>3440</v>
      </c>
      <c r="C53" s="3" t="s">
        <v>27</v>
      </c>
      <c r="D53" s="22">
        <v>26803</v>
      </c>
      <c r="E53" s="22">
        <v>0</v>
      </c>
      <c r="F53" s="22">
        <f t="shared" si="10"/>
        <v>26803</v>
      </c>
      <c r="G53" s="22">
        <v>26803</v>
      </c>
      <c r="H53" s="22">
        <v>0</v>
      </c>
      <c r="I53" s="22">
        <f t="shared" si="11"/>
        <v>26803</v>
      </c>
      <c r="J53" s="22">
        <v>26803</v>
      </c>
      <c r="K53" s="22">
        <v>0</v>
      </c>
      <c r="L53" s="22">
        <f t="shared" si="12"/>
        <v>26803</v>
      </c>
      <c r="M53" s="22">
        <v>33498</v>
      </c>
      <c r="N53" s="22">
        <v>0</v>
      </c>
      <c r="O53" s="22">
        <f t="shared" si="13"/>
        <v>33498</v>
      </c>
      <c r="P53" s="22">
        <v>0</v>
      </c>
      <c r="Q53" s="38" t="e">
        <f>M53-#REF!</f>
        <v>#REF!</v>
      </c>
      <c r="R53" s="55">
        <v>0</v>
      </c>
      <c r="T53" s="24"/>
    </row>
    <row r="54" spans="1:20" ht="12">
      <c r="A54" s="23">
        <v>3500</v>
      </c>
      <c r="B54" s="23">
        <v>3500</v>
      </c>
      <c r="C54" s="3" t="s">
        <v>23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  <c r="T54" s="24"/>
    </row>
    <row r="55" spans="1:20" ht="12">
      <c r="A55" s="23">
        <v>3605</v>
      </c>
      <c r="B55" s="23">
        <v>3605</v>
      </c>
      <c r="C55" s="3" t="s">
        <v>78</v>
      </c>
      <c r="D55" s="22">
        <v>0</v>
      </c>
      <c r="E55" s="22">
        <v>0</v>
      </c>
      <c r="F55" s="22">
        <f t="shared" si="10"/>
        <v>0</v>
      </c>
      <c r="G55" s="22">
        <v>10000</v>
      </c>
      <c r="H55" s="22">
        <v>0</v>
      </c>
      <c r="I55" s="22">
        <f t="shared" si="11"/>
        <v>10000</v>
      </c>
      <c r="J55" s="22">
        <v>12000</v>
      </c>
      <c r="K55" s="22">
        <v>0</v>
      </c>
      <c r="L55" s="22">
        <f t="shared" si="12"/>
        <v>12000</v>
      </c>
      <c r="M55" s="22">
        <v>12000</v>
      </c>
      <c r="N55" s="22">
        <v>0</v>
      </c>
      <c r="O55" s="22">
        <f t="shared" si="13"/>
        <v>12000</v>
      </c>
      <c r="P55" s="22">
        <v>0</v>
      </c>
      <c r="Q55" s="38" t="e">
        <f>M55-#REF!</f>
        <v>#REF!</v>
      </c>
      <c r="R55" s="55">
        <v>0</v>
      </c>
      <c r="T55" s="24"/>
    </row>
    <row r="56" spans="1:20" ht="12">
      <c r="A56" s="23">
        <v>3610</v>
      </c>
      <c r="B56" s="23">
        <v>3610</v>
      </c>
      <c r="C56" s="3" t="s">
        <v>79</v>
      </c>
      <c r="D56" s="22">
        <v>0</v>
      </c>
      <c r="E56" s="22">
        <v>0</v>
      </c>
      <c r="F56" s="22">
        <f t="shared" si="10"/>
        <v>0</v>
      </c>
      <c r="G56" s="22">
        <v>0</v>
      </c>
      <c r="H56" s="22">
        <v>0</v>
      </c>
      <c r="I56" s="22">
        <f t="shared" si="11"/>
        <v>0</v>
      </c>
      <c r="J56" s="22">
        <v>0</v>
      </c>
      <c r="K56" s="22">
        <v>0</v>
      </c>
      <c r="L56" s="22">
        <f t="shared" si="12"/>
        <v>0</v>
      </c>
      <c r="M56" s="22">
        <v>0</v>
      </c>
      <c r="N56" s="22">
        <v>0</v>
      </c>
      <c r="O56" s="22">
        <f t="shared" si="13"/>
        <v>0</v>
      </c>
      <c r="P56" s="22">
        <v>0</v>
      </c>
      <c r="Q56" s="38" t="e">
        <f>M56-#REF!</f>
        <v>#REF!</v>
      </c>
      <c r="R56" s="55">
        <v>0</v>
      </c>
      <c r="T56" s="24"/>
    </row>
    <row r="57" spans="1:20" ht="12.75">
      <c r="A57" s="23"/>
      <c r="B57" s="23"/>
      <c r="C57" s="14" t="s">
        <v>6</v>
      </c>
      <c r="D57" s="15">
        <f>SUM(D37:D56)</f>
        <v>491847</v>
      </c>
      <c r="E57" s="15">
        <f>SUM(E37:E56)</f>
        <v>280000</v>
      </c>
      <c r="F57" s="15">
        <f t="shared" si="10"/>
        <v>211847</v>
      </c>
      <c r="G57" s="15">
        <f>SUM(G37:G56)</f>
        <v>872562.5</v>
      </c>
      <c r="H57" s="15">
        <f>SUM(H37:H56)</f>
        <v>734500</v>
      </c>
      <c r="I57" s="15">
        <f t="shared" si="11"/>
        <v>138062.5</v>
      </c>
      <c r="J57" s="15">
        <f>SUM(J37:J56)</f>
        <v>1177343.4400000002</v>
      </c>
      <c r="K57" s="15">
        <f>SUM(K37:K56)</f>
        <v>788000</v>
      </c>
      <c r="L57" s="15">
        <f t="shared" si="12"/>
        <v>389343.4400000002</v>
      </c>
      <c r="M57" s="15">
        <f>SUM(M37:M56)</f>
        <v>1375188.05</v>
      </c>
      <c r="N57" s="15">
        <f>SUM(N37:N56)</f>
        <v>839000</v>
      </c>
      <c r="O57" s="15">
        <f t="shared" si="13"/>
        <v>536188.05</v>
      </c>
      <c r="P57" s="15">
        <f>SUM(P37:P56)</f>
        <v>839000</v>
      </c>
      <c r="Q57" s="39" t="e">
        <f>M57-#REF!</f>
        <v>#REF!</v>
      </c>
      <c r="R57" s="56">
        <f>SUM(R37:R56)</f>
        <v>828782.27</v>
      </c>
      <c r="T57" s="24"/>
    </row>
    <row r="58" spans="1:20" ht="12">
      <c r="A58" s="23"/>
      <c r="B58" s="23"/>
      <c r="C58" s="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38"/>
      <c r="R58" s="55"/>
      <c r="T58" s="24"/>
    </row>
    <row r="59" spans="1:20" ht="12">
      <c r="A59" s="23">
        <v>3170</v>
      </c>
      <c r="B59" s="23">
        <v>3170</v>
      </c>
      <c r="C59" s="3" t="s">
        <v>191</v>
      </c>
      <c r="D59" s="22">
        <v>87750</v>
      </c>
      <c r="E59" s="22">
        <v>0</v>
      </c>
      <c r="F59" s="22">
        <f aca="true" t="shared" si="14" ref="F59:F66">D59-E59</f>
        <v>87750</v>
      </c>
      <c r="G59" s="22">
        <v>175500</v>
      </c>
      <c r="H59" s="22">
        <v>0</v>
      </c>
      <c r="I59" s="22">
        <f aca="true" t="shared" si="15" ref="I59:I66">G59-H59</f>
        <v>175500</v>
      </c>
      <c r="J59" s="22">
        <v>234000</v>
      </c>
      <c r="K59" s="22">
        <v>0</v>
      </c>
      <c r="L59" s="22">
        <f aca="true" t="shared" si="16" ref="L59:L66">J59-K59</f>
        <v>234000</v>
      </c>
      <c r="M59" s="22">
        <v>234000</v>
      </c>
      <c r="N59" s="22">
        <v>0</v>
      </c>
      <c r="O59" s="22">
        <f aca="true" t="shared" si="17" ref="O59:O66">M59-N59</f>
        <v>234000</v>
      </c>
      <c r="P59" s="22">
        <v>0</v>
      </c>
      <c r="Q59" s="38" t="e">
        <f>M59-#REF!</f>
        <v>#REF!</v>
      </c>
      <c r="R59" s="55">
        <v>0</v>
      </c>
      <c r="T59" s="24"/>
    </row>
    <row r="60" spans="1:20" ht="12">
      <c r="A60" s="23">
        <v>3240</v>
      </c>
      <c r="B60" s="23">
        <v>3240</v>
      </c>
      <c r="C60" s="3" t="s">
        <v>182</v>
      </c>
      <c r="D60" s="22">
        <v>152148.81</v>
      </c>
      <c r="E60" s="22">
        <v>600000</v>
      </c>
      <c r="F60" s="22">
        <f>D60-E60</f>
        <v>-447851.19</v>
      </c>
      <c r="G60" s="22">
        <v>1188783.81</v>
      </c>
      <c r="H60" s="22">
        <v>1100000</v>
      </c>
      <c r="I60" s="22">
        <f>G60-H60</f>
        <v>88783.81000000006</v>
      </c>
      <c r="J60" s="22">
        <v>1444818.65</v>
      </c>
      <c r="K60" s="22">
        <v>2000000</v>
      </c>
      <c r="L60" s="22">
        <f>J60-K60</f>
        <v>-555181.3500000001</v>
      </c>
      <c r="M60" s="22">
        <v>1495470.99</v>
      </c>
      <c r="N60" s="22">
        <v>2375000</v>
      </c>
      <c r="O60" s="22">
        <f>M60-N60</f>
        <v>-879529.01</v>
      </c>
      <c r="P60" s="22">
        <v>2375000</v>
      </c>
      <c r="Q60" s="38" t="e">
        <f>M60-#REF!</f>
        <v>#REF!</v>
      </c>
      <c r="R60" s="55">
        <v>2093538.8</v>
      </c>
      <c r="T60" s="24"/>
    </row>
    <row r="61" spans="1:20" ht="12">
      <c r="A61" s="23">
        <v>3441</v>
      </c>
      <c r="B61" s="23">
        <v>3441</v>
      </c>
      <c r="C61" s="3" t="s">
        <v>80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201955</v>
      </c>
      <c r="N61" s="22">
        <v>0</v>
      </c>
      <c r="O61" s="22">
        <f t="shared" si="17"/>
        <v>201955</v>
      </c>
      <c r="P61" s="22">
        <v>0</v>
      </c>
      <c r="Q61" s="38" t="e">
        <f>M61-#REF!</f>
        <v>#REF!</v>
      </c>
      <c r="R61" s="55">
        <v>92882</v>
      </c>
      <c r="T61" s="24"/>
    </row>
    <row r="62" spans="1:20" ht="12">
      <c r="A62" s="23">
        <v>3461</v>
      </c>
      <c r="B62" s="23">
        <v>3461</v>
      </c>
      <c r="C62" s="3" t="s">
        <v>81</v>
      </c>
      <c r="D62" s="22">
        <v>0</v>
      </c>
      <c r="E62" s="22">
        <v>0</v>
      </c>
      <c r="F62" s="22">
        <f t="shared" si="14"/>
        <v>0</v>
      </c>
      <c r="G62" s="22">
        <v>3617</v>
      </c>
      <c r="H62" s="22">
        <v>0</v>
      </c>
      <c r="I62" s="22">
        <f t="shared" si="15"/>
        <v>3617</v>
      </c>
      <c r="J62" s="22">
        <v>13617</v>
      </c>
      <c r="K62" s="22">
        <v>0</v>
      </c>
      <c r="L62" s="22">
        <f t="shared" si="16"/>
        <v>13617</v>
      </c>
      <c r="M62" s="22">
        <v>163617</v>
      </c>
      <c r="N62" s="22">
        <v>0</v>
      </c>
      <c r="O62" s="22">
        <f t="shared" si="17"/>
        <v>163617</v>
      </c>
      <c r="P62" s="22">
        <v>0</v>
      </c>
      <c r="Q62" s="38" t="e">
        <f>M62-#REF!</f>
        <v>#REF!</v>
      </c>
      <c r="R62" s="55">
        <v>110000</v>
      </c>
      <c r="T62" s="24"/>
    </row>
    <row r="63" spans="1:18" ht="12">
      <c r="A63" s="23">
        <v>3630</v>
      </c>
      <c r="B63" s="23">
        <v>3630</v>
      </c>
      <c r="C63" s="3" t="s">
        <v>82</v>
      </c>
      <c r="D63" s="22">
        <v>0</v>
      </c>
      <c r="E63" s="22">
        <v>0</v>
      </c>
      <c r="F63" s="22">
        <f t="shared" si="14"/>
        <v>0</v>
      </c>
      <c r="G63" s="22">
        <v>0</v>
      </c>
      <c r="H63" s="22">
        <v>0</v>
      </c>
      <c r="I63" s="22">
        <f t="shared" si="15"/>
        <v>0</v>
      </c>
      <c r="J63" s="22">
        <v>0</v>
      </c>
      <c r="K63" s="22">
        <v>0</v>
      </c>
      <c r="L63" s="22">
        <f t="shared" si="16"/>
        <v>0</v>
      </c>
      <c r="M63" s="22">
        <v>0</v>
      </c>
      <c r="N63" s="22">
        <v>0</v>
      </c>
      <c r="O63" s="22">
        <f t="shared" si="17"/>
        <v>0</v>
      </c>
      <c r="P63" s="22">
        <v>0</v>
      </c>
      <c r="Q63" s="38" t="e">
        <f>M63-#REF!</f>
        <v>#REF!</v>
      </c>
      <c r="R63" s="55">
        <v>0</v>
      </c>
    </row>
    <row r="64" spans="1:18" ht="12">
      <c r="A64" s="23">
        <v>3800</v>
      </c>
      <c r="B64" s="23">
        <v>3800</v>
      </c>
      <c r="C64" s="3" t="s">
        <v>160</v>
      </c>
      <c r="D64" s="22">
        <v>0</v>
      </c>
      <c r="E64" s="22">
        <v>0</v>
      </c>
      <c r="F64" s="22">
        <f>D64-E64</f>
        <v>0</v>
      </c>
      <c r="G64" s="22">
        <v>0</v>
      </c>
      <c r="H64" s="22">
        <v>0</v>
      </c>
      <c r="I64" s="22">
        <f>G64-H64</f>
        <v>0</v>
      </c>
      <c r="J64" s="22">
        <v>0</v>
      </c>
      <c r="K64" s="22">
        <v>0</v>
      </c>
      <c r="L64" s="22">
        <f>J64-K64</f>
        <v>0</v>
      </c>
      <c r="M64" s="22">
        <v>0</v>
      </c>
      <c r="N64" s="22">
        <v>0</v>
      </c>
      <c r="O64" s="22">
        <f>M64-N64</f>
        <v>0</v>
      </c>
      <c r="P64" s="22">
        <v>0</v>
      </c>
      <c r="Q64" s="38" t="e">
        <f>M64-#REF!</f>
        <v>#REF!</v>
      </c>
      <c r="R64" s="55">
        <v>0</v>
      </c>
    </row>
    <row r="65" spans="1:18" ht="12">
      <c r="A65" s="23">
        <v>3990</v>
      </c>
      <c r="B65" s="23">
        <v>3990</v>
      </c>
      <c r="C65" s="3" t="s">
        <v>83</v>
      </c>
      <c r="D65" s="22">
        <v>0</v>
      </c>
      <c r="E65" s="22">
        <v>0</v>
      </c>
      <c r="F65" s="22">
        <f t="shared" si="14"/>
        <v>0</v>
      </c>
      <c r="G65" s="22">
        <v>0</v>
      </c>
      <c r="H65" s="22">
        <v>0</v>
      </c>
      <c r="I65" s="22">
        <f t="shared" si="15"/>
        <v>0</v>
      </c>
      <c r="J65" s="22">
        <v>0</v>
      </c>
      <c r="K65" s="22">
        <v>0</v>
      </c>
      <c r="L65" s="22">
        <f t="shared" si="16"/>
        <v>0</v>
      </c>
      <c r="M65" s="22">
        <v>39724</v>
      </c>
      <c r="N65" s="22">
        <v>0</v>
      </c>
      <c r="O65" s="22">
        <f t="shared" si="17"/>
        <v>39724</v>
      </c>
      <c r="P65" s="22">
        <v>0</v>
      </c>
      <c r="Q65" s="38" t="e">
        <f>M65-#REF!</f>
        <v>#REF!</v>
      </c>
      <c r="R65" s="55">
        <v>0</v>
      </c>
    </row>
    <row r="66" spans="1:18" ht="12">
      <c r="A66" s="23">
        <v>3995</v>
      </c>
      <c r="B66" s="23">
        <v>3995</v>
      </c>
      <c r="C66" s="3" t="s">
        <v>28</v>
      </c>
      <c r="D66" s="22">
        <v>0</v>
      </c>
      <c r="E66" s="22">
        <v>0</v>
      </c>
      <c r="F66" s="22">
        <f t="shared" si="14"/>
        <v>0</v>
      </c>
      <c r="G66" s="22">
        <v>0</v>
      </c>
      <c r="H66" s="22">
        <v>0</v>
      </c>
      <c r="I66" s="22">
        <f t="shared" si="15"/>
        <v>0</v>
      </c>
      <c r="J66" s="22">
        <v>0</v>
      </c>
      <c r="K66" s="22">
        <v>0</v>
      </c>
      <c r="L66" s="22">
        <f t="shared" si="16"/>
        <v>0</v>
      </c>
      <c r="M66" s="22">
        <v>0</v>
      </c>
      <c r="N66" s="22">
        <v>0</v>
      </c>
      <c r="O66" s="22">
        <f t="shared" si="17"/>
        <v>0</v>
      </c>
      <c r="P66" s="22">
        <v>0</v>
      </c>
      <c r="Q66" s="38" t="e">
        <f>M66-#REF!</f>
        <v>#REF!</v>
      </c>
      <c r="R66" s="55">
        <v>0</v>
      </c>
    </row>
    <row r="67" spans="1:18" ht="12.75">
      <c r="A67" s="23"/>
      <c r="B67" s="23"/>
      <c r="C67" s="14" t="s">
        <v>15</v>
      </c>
      <c r="D67" s="15">
        <f>SUM(D59:D66)</f>
        <v>239898.81</v>
      </c>
      <c r="E67" s="15">
        <f aca="true" t="shared" si="18" ref="E67:P67">SUM(E59:E66)</f>
        <v>600000</v>
      </c>
      <c r="F67" s="15">
        <f t="shared" si="18"/>
        <v>-360101.19</v>
      </c>
      <c r="G67" s="15">
        <f t="shared" si="18"/>
        <v>1367900.81</v>
      </c>
      <c r="H67" s="15">
        <f t="shared" si="18"/>
        <v>1100000</v>
      </c>
      <c r="I67" s="15">
        <f t="shared" si="18"/>
        <v>267900.81000000006</v>
      </c>
      <c r="J67" s="15">
        <f t="shared" si="18"/>
        <v>1692435.65</v>
      </c>
      <c r="K67" s="15">
        <f t="shared" si="18"/>
        <v>2000000</v>
      </c>
      <c r="L67" s="15">
        <f t="shared" si="18"/>
        <v>-307564.3500000001</v>
      </c>
      <c r="M67" s="15">
        <f t="shared" si="18"/>
        <v>2134766.99</v>
      </c>
      <c r="N67" s="15">
        <f t="shared" si="18"/>
        <v>2375000</v>
      </c>
      <c r="O67" s="15">
        <f t="shared" si="18"/>
        <v>-240233.01</v>
      </c>
      <c r="P67" s="15">
        <f t="shared" si="18"/>
        <v>2375000</v>
      </c>
      <c r="Q67" s="39" t="e">
        <f>M67-#REF!</f>
        <v>#REF!</v>
      </c>
      <c r="R67" s="56">
        <f>SUM(R59:R66)</f>
        <v>2296420.8</v>
      </c>
    </row>
    <row r="68" spans="1:18" ht="12.75">
      <c r="A68" s="19"/>
      <c r="B68" s="19"/>
      <c r="C68" s="14" t="s">
        <v>2</v>
      </c>
      <c r="D68" s="15">
        <f>D57+D67</f>
        <v>731745.81</v>
      </c>
      <c r="E68" s="15">
        <f aca="true" t="shared" si="19" ref="E68:P68">E57+E67</f>
        <v>880000</v>
      </c>
      <c r="F68" s="15">
        <f t="shared" si="19"/>
        <v>-148254.19</v>
      </c>
      <c r="G68" s="15">
        <f t="shared" si="19"/>
        <v>2240463.31</v>
      </c>
      <c r="H68" s="15">
        <f t="shared" si="19"/>
        <v>1834500</v>
      </c>
      <c r="I68" s="15">
        <f t="shared" si="19"/>
        <v>405963.31000000006</v>
      </c>
      <c r="J68" s="15">
        <f t="shared" si="19"/>
        <v>2869779.09</v>
      </c>
      <c r="K68" s="15">
        <f t="shared" si="19"/>
        <v>2788000</v>
      </c>
      <c r="L68" s="15">
        <f t="shared" si="19"/>
        <v>81779.09000000008</v>
      </c>
      <c r="M68" s="15">
        <f t="shared" si="19"/>
        <v>3509955.04</v>
      </c>
      <c r="N68" s="15">
        <f t="shared" si="19"/>
        <v>3214000</v>
      </c>
      <c r="O68" s="15">
        <f t="shared" si="19"/>
        <v>295955.04000000004</v>
      </c>
      <c r="P68" s="15">
        <f t="shared" si="19"/>
        <v>3214000</v>
      </c>
      <c r="Q68" s="39" t="e">
        <f>M68-#REF!</f>
        <v>#REF!</v>
      </c>
      <c r="R68" s="56">
        <f>R57+R67</f>
        <v>3125203.07</v>
      </c>
    </row>
    <row r="69" spans="1:18" ht="12">
      <c r="A69" s="23"/>
      <c r="B69" s="23"/>
      <c r="C69" s="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8"/>
      <c r="R69" s="55"/>
    </row>
    <row r="70" spans="1:18" ht="12">
      <c r="A70" s="23">
        <v>4220</v>
      </c>
      <c r="B70" s="23">
        <v>4220</v>
      </c>
      <c r="C70" s="3" t="s">
        <v>85</v>
      </c>
      <c r="D70" s="22">
        <v>79643</v>
      </c>
      <c r="E70" s="22">
        <v>45000</v>
      </c>
      <c r="F70" s="22">
        <f aca="true" t="shared" si="20" ref="F70:F84">+E70-D70</f>
        <v>-34643</v>
      </c>
      <c r="G70" s="22">
        <v>109225</v>
      </c>
      <c r="H70" s="22">
        <v>45000</v>
      </c>
      <c r="I70" s="22">
        <f aca="true" t="shared" si="21" ref="I70:I83">G70-H70</f>
        <v>64225</v>
      </c>
      <c r="J70" s="22">
        <v>126105.16</v>
      </c>
      <c r="K70" s="22">
        <v>45000</v>
      </c>
      <c r="L70" s="22">
        <f aca="true" t="shared" si="22" ref="L70:L83">J70-K70</f>
        <v>81105.16</v>
      </c>
      <c r="M70" s="22">
        <v>174452.16</v>
      </c>
      <c r="N70" s="22">
        <v>45000</v>
      </c>
      <c r="O70" s="22">
        <f aca="true" t="shared" si="23" ref="O70:O83">M70-N70</f>
        <v>129452.16</v>
      </c>
      <c r="P70" s="22">
        <v>45000</v>
      </c>
      <c r="Q70" s="38" t="e">
        <f>M70-#REF!</f>
        <v>#REF!</v>
      </c>
      <c r="R70" s="55">
        <v>320126.08</v>
      </c>
    </row>
    <row r="71" spans="1:18" ht="12">
      <c r="A71" s="23">
        <v>4221</v>
      </c>
      <c r="B71" s="23">
        <v>4221</v>
      </c>
      <c r="C71" s="3" t="s">
        <v>29</v>
      </c>
      <c r="D71" s="22">
        <v>0</v>
      </c>
      <c r="E71" s="22">
        <v>0</v>
      </c>
      <c r="F71" s="22">
        <f t="shared" si="20"/>
        <v>0</v>
      </c>
      <c r="G71" s="22">
        <v>0</v>
      </c>
      <c r="H71" s="22">
        <v>0</v>
      </c>
      <c r="I71" s="22">
        <f t="shared" si="21"/>
        <v>0</v>
      </c>
      <c r="J71" s="22">
        <v>0</v>
      </c>
      <c r="K71" s="22">
        <v>0</v>
      </c>
      <c r="L71" s="22">
        <f t="shared" si="22"/>
        <v>0</v>
      </c>
      <c r="M71" s="22">
        <v>0</v>
      </c>
      <c r="N71" s="22">
        <v>0</v>
      </c>
      <c r="O71" s="22">
        <f t="shared" si="23"/>
        <v>0</v>
      </c>
      <c r="P71" s="22">
        <v>0</v>
      </c>
      <c r="Q71" s="38" t="e">
        <f>M71-#REF!</f>
        <v>#REF!</v>
      </c>
      <c r="R71" s="55">
        <v>0</v>
      </c>
    </row>
    <row r="72" spans="1:18" ht="12">
      <c r="A72" s="23">
        <v>4222</v>
      </c>
      <c r="B72" s="23">
        <v>4222</v>
      </c>
      <c r="C72" s="3" t="s">
        <v>162</v>
      </c>
      <c r="D72" s="22">
        <v>0</v>
      </c>
      <c r="E72" s="22">
        <v>68750</v>
      </c>
      <c r="F72" s="22">
        <f>+E72-D72</f>
        <v>68750</v>
      </c>
      <c r="G72" s="22">
        <v>0</v>
      </c>
      <c r="H72" s="22">
        <v>68750</v>
      </c>
      <c r="I72" s="22">
        <f>G72-H72</f>
        <v>-68750</v>
      </c>
      <c r="J72" s="22">
        <v>0</v>
      </c>
      <c r="K72" s="22">
        <v>68750</v>
      </c>
      <c r="L72" s="22">
        <f>J72-K72</f>
        <v>-68750</v>
      </c>
      <c r="M72" s="22">
        <v>0</v>
      </c>
      <c r="N72" s="22">
        <v>68750</v>
      </c>
      <c r="O72" s="22">
        <f>M72-N72</f>
        <v>-68750</v>
      </c>
      <c r="P72" s="22">
        <v>68750</v>
      </c>
      <c r="Q72" s="38" t="e">
        <f>M72-#REF!</f>
        <v>#REF!</v>
      </c>
      <c r="R72" s="55">
        <v>0</v>
      </c>
    </row>
    <row r="73" spans="1:18" ht="12">
      <c r="A73" s="23">
        <v>4230</v>
      </c>
      <c r="B73" s="23">
        <v>4230</v>
      </c>
      <c r="C73" s="3" t="s">
        <v>169</v>
      </c>
      <c r="D73" s="22">
        <v>1000</v>
      </c>
      <c r="E73" s="22">
        <v>0</v>
      </c>
      <c r="F73" s="22">
        <f t="shared" si="20"/>
        <v>-1000</v>
      </c>
      <c r="G73" s="22">
        <v>1000</v>
      </c>
      <c r="H73" s="22">
        <v>0</v>
      </c>
      <c r="I73" s="22">
        <f>G73-H73</f>
        <v>1000</v>
      </c>
      <c r="J73" s="22">
        <v>3900</v>
      </c>
      <c r="K73" s="22">
        <v>0</v>
      </c>
      <c r="L73" s="22">
        <f>J73-K73</f>
        <v>3900</v>
      </c>
      <c r="M73" s="22">
        <v>3900</v>
      </c>
      <c r="N73" s="22">
        <v>0</v>
      </c>
      <c r="O73" s="22">
        <f>M73-N73</f>
        <v>3900</v>
      </c>
      <c r="P73" s="22">
        <v>0</v>
      </c>
      <c r="Q73" s="38" t="e">
        <f>M73-#REF!</f>
        <v>#REF!</v>
      </c>
      <c r="R73" s="55">
        <v>0</v>
      </c>
    </row>
    <row r="74" spans="1:18" ht="12">
      <c r="A74" s="23">
        <v>4241</v>
      </c>
      <c r="B74" s="23">
        <v>4241</v>
      </c>
      <c r="C74" s="3" t="s">
        <v>87</v>
      </c>
      <c r="D74" s="22">
        <v>349333.23</v>
      </c>
      <c r="E74" s="22">
        <v>0</v>
      </c>
      <c r="F74" s="22">
        <f t="shared" si="20"/>
        <v>-349333.23</v>
      </c>
      <c r="G74" s="22">
        <v>532983.23</v>
      </c>
      <c r="H74" s="22">
        <v>200000</v>
      </c>
      <c r="I74" s="22">
        <f t="shared" si="21"/>
        <v>332983.23</v>
      </c>
      <c r="J74" s="22">
        <v>668417.12</v>
      </c>
      <c r="K74" s="22">
        <v>400000</v>
      </c>
      <c r="L74" s="22">
        <f t="shared" si="22"/>
        <v>268417.12</v>
      </c>
      <c r="M74" s="22">
        <v>728801.81</v>
      </c>
      <c r="N74" s="22">
        <v>540000</v>
      </c>
      <c r="O74" s="22">
        <f t="shared" si="23"/>
        <v>188801.81000000006</v>
      </c>
      <c r="P74" s="22">
        <v>540000</v>
      </c>
      <c r="Q74" s="38" t="e">
        <f>M74-#REF!</f>
        <v>#REF!</v>
      </c>
      <c r="R74" s="55">
        <v>654121.15</v>
      </c>
    </row>
    <row r="75" spans="1:18" ht="12">
      <c r="A75" s="23">
        <v>4247</v>
      </c>
      <c r="B75" s="23">
        <v>4247</v>
      </c>
      <c r="C75" s="3" t="s">
        <v>30</v>
      </c>
      <c r="D75" s="22">
        <v>0</v>
      </c>
      <c r="E75" s="22">
        <v>250000</v>
      </c>
      <c r="F75" s="22">
        <f>+E75-D75</f>
        <v>250000</v>
      </c>
      <c r="G75" s="22">
        <v>0</v>
      </c>
      <c r="H75" s="22">
        <v>250000</v>
      </c>
      <c r="I75" s="22">
        <f>G75-H75</f>
        <v>-250000</v>
      </c>
      <c r="J75" s="22">
        <v>0</v>
      </c>
      <c r="K75" s="22">
        <v>250000</v>
      </c>
      <c r="L75" s="22">
        <f>J75-K75</f>
        <v>-250000</v>
      </c>
      <c r="M75" s="22">
        <v>0</v>
      </c>
      <c r="N75" s="22">
        <v>250000</v>
      </c>
      <c r="O75" s="22">
        <f>M75-N75</f>
        <v>-250000</v>
      </c>
      <c r="P75" s="22">
        <v>250000</v>
      </c>
      <c r="Q75" s="38"/>
      <c r="R75" s="55">
        <v>288100</v>
      </c>
    </row>
    <row r="76" spans="1:18" ht="12">
      <c r="A76" s="23">
        <v>4280</v>
      </c>
      <c r="B76" s="23">
        <v>4280</v>
      </c>
      <c r="C76" s="3" t="s">
        <v>89</v>
      </c>
      <c r="D76" s="22">
        <v>13100.96</v>
      </c>
      <c r="E76" s="22">
        <v>5000</v>
      </c>
      <c r="F76" s="22">
        <f t="shared" si="20"/>
        <v>-8100.959999999999</v>
      </c>
      <c r="G76" s="22">
        <v>68867.71</v>
      </c>
      <c r="H76" s="22">
        <v>45000</v>
      </c>
      <c r="I76" s="22">
        <f t="shared" si="21"/>
        <v>23867.710000000006</v>
      </c>
      <c r="J76" s="22">
        <v>99047.31</v>
      </c>
      <c r="K76" s="22">
        <v>80000</v>
      </c>
      <c r="L76" s="22">
        <f t="shared" si="22"/>
        <v>19047.309999999998</v>
      </c>
      <c r="M76" s="22">
        <v>128988.16</v>
      </c>
      <c r="N76" s="22">
        <v>100000</v>
      </c>
      <c r="O76" s="22">
        <f t="shared" si="23"/>
        <v>28988.160000000003</v>
      </c>
      <c r="P76" s="22">
        <v>100000</v>
      </c>
      <c r="Q76" s="38" t="e">
        <f>M76-#REF!</f>
        <v>#REF!</v>
      </c>
      <c r="R76" s="55">
        <v>0</v>
      </c>
    </row>
    <row r="77" spans="1:18" ht="12">
      <c r="A77" s="23">
        <v>6550</v>
      </c>
      <c r="B77" s="23">
        <v>6550</v>
      </c>
      <c r="C77" s="3" t="s">
        <v>110</v>
      </c>
      <c r="D77" s="22">
        <v>6360</v>
      </c>
      <c r="E77" s="22">
        <v>150000</v>
      </c>
      <c r="F77" s="22">
        <f t="shared" si="20"/>
        <v>143640</v>
      </c>
      <c r="G77" s="22">
        <v>33203.3</v>
      </c>
      <c r="H77" s="22">
        <v>170000</v>
      </c>
      <c r="I77" s="22">
        <f t="shared" si="21"/>
        <v>-136796.7</v>
      </c>
      <c r="J77" s="22">
        <v>48194.3</v>
      </c>
      <c r="K77" s="22">
        <v>190000</v>
      </c>
      <c r="L77" s="22">
        <f t="shared" si="22"/>
        <v>-141805.7</v>
      </c>
      <c r="M77" s="22">
        <v>71194.3</v>
      </c>
      <c r="N77" s="22">
        <v>200000</v>
      </c>
      <c r="O77" s="22">
        <f t="shared" si="23"/>
        <v>-128805.7</v>
      </c>
      <c r="P77" s="22">
        <v>200000</v>
      </c>
      <c r="Q77" s="38" t="e">
        <f>M77-#REF!</f>
        <v>#REF!</v>
      </c>
      <c r="R77" s="55">
        <v>73143.55</v>
      </c>
    </row>
    <row r="78" spans="1:18" ht="12">
      <c r="A78" s="23">
        <v>6555</v>
      </c>
      <c r="B78" s="23">
        <v>6555</v>
      </c>
      <c r="C78" s="3" t="s">
        <v>111</v>
      </c>
      <c r="D78" s="22">
        <v>-3737</v>
      </c>
      <c r="E78" s="22">
        <v>0</v>
      </c>
      <c r="F78" s="22">
        <f t="shared" si="20"/>
        <v>3737</v>
      </c>
      <c r="G78" s="22">
        <v>-3737</v>
      </c>
      <c r="H78" s="22">
        <v>0</v>
      </c>
      <c r="I78" s="22">
        <f t="shared" si="21"/>
        <v>-3737</v>
      </c>
      <c r="J78" s="22">
        <v>-3737</v>
      </c>
      <c r="K78" s="22">
        <v>0</v>
      </c>
      <c r="L78" s="22">
        <f t="shared" si="22"/>
        <v>-3737</v>
      </c>
      <c r="M78" s="22">
        <v>-3737</v>
      </c>
      <c r="N78" s="22">
        <v>0</v>
      </c>
      <c r="O78" s="22">
        <f t="shared" si="23"/>
        <v>-3737</v>
      </c>
      <c r="P78" s="22">
        <v>0</v>
      </c>
      <c r="Q78" s="38" t="e">
        <f>M78-#REF!</f>
        <v>#REF!</v>
      </c>
      <c r="R78" s="55">
        <v>0</v>
      </c>
    </row>
    <row r="79" spans="1:18" ht="12.75">
      <c r="A79" s="19"/>
      <c r="B79" s="19"/>
      <c r="C79" s="14" t="s">
        <v>46</v>
      </c>
      <c r="D79" s="15">
        <f>SUM(D70:D78)</f>
        <v>445700.19</v>
      </c>
      <c r="E79" s="15">
        <f aca="true" t="shared" si="24" ref="E79:P79">SUM(E70:E78)</f>
        <v>518750</v>
      </c>
      <c r="F79" s="15">
        <f t="shared" si="24"/>
        <v>73049.81000000003</v>
      </c>
      <c r="G79" s="15">
        <f t="shared" si="24"/>
        <v>741542.24</v>
      </c>
      <c r="H79" s="15">
        <f t="shared" si="24"/>
        <v>778750</v>
      </c>
      <c r="I79" s="15">
        <f t="shared" si="24"/>
        <v>-37207.760000000024</v>
      </c>
      <c r="J79" s="15">
        <f t="shared" si="24"/>
        <v>941926.8900000001</v>
      </c>
      <c r="K79" s="15">
        <f t="shared" si="24"/>
        <v>1033750</v>
      </c>
      <c r="L79" s="15">
        <f t="shared" si="24"/>
        <v>-91823.10999999999</v>
      </c>
      <c r="M79" s="15">
        <f t="shared" si="24"/>
        <v>1103599.4300000002</v>
      </c>
      <c r="N79" s="15">
        <f t="shared" si="24"/>
        <v>1203750</v>
      </c>
      <c r="O79" s="15">
        <f t="shared" si="24"/>
        <v>-100150.56999999993</v>
      </c>
      <c r="P79" s="15">
        <f t="shared" si="24"/>
        <v>1203750</v>
      </c>
      <c r="Q79" s="39" t="e">
        <f>M79-#REF!</f>
        <v>#REF!</v>
      </c>
      <c r="R79" s="56">
        <f>SUM(R70:R78)</f>
        <v>1335490.78</v>
      </c>
    </row>
    <row r="80" spans="1:18" ht="12">
      <c r="A80" s="23"/>
      <c r="B80" s="23"/>
      <c r="C80" s="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38" t="e">
        <f>M80-#REF!</f>
        <v>#REF!</v>
      </c>
      <c r="R80" s="55"/>
    </row>
    <row r="81" spans="1:18" ht="12">
      <c r="A81" s="23">
        <v>4225</v>
      </c>
      <c r="B81" s="23">
        <v>4225</v>
      </c>
      <c r="C81" s="3" t="s">
        <v>170</v>
      </c>
      <c r="D81" s="22">
        <v>-25300</v>
      </c>
      <c r="E81" s="22">
        <v>0</v>
      </c>
      <c r="F81" s="22">
        <f t="shared" si="20"/>
        <v>25300</v>
      </c>
      <c r="G81" s="22">
        <v>0</v>
      </c>
      <c r="H81" s="22">
        <v>0</v>
      </c>
      <c r="I81" s="22">
        <f t="shared" si="21"/>
        <v>0</v>
      </c>
      <c r="J81" s="22">
        <v>0</v>
      </c>
      <c r="K81" s="22">
        <v>0</v>
      </c>
      <c r="L81" s="22">
        <f t="shared" si="22"/>
        <v>0</v>
      </c>
      <c r="M81" s="22">
        <v>0</v>
      </c>
      <c r="N81" s="22">
        <v>0</v>
      </c>
      <c r="O81" s="22">
        <f t="shared" si="23"/>
        <v>0</v>
      </c>
      <c r="P81" s="22">
        <v>0</v>
      </c>
      <c r="Q81" s="38" t="e">
        <f>M81-#REF!</f>
        <v>#REF!</v>
      </c>
      <c r="R81" s="55">
        <v>7220.9</v>
      </c>
    </row>
    <row r="82" spans="1:18" ht="12">
      <c r="A82" s="23">
        <v>4228</v>
      </c>
      <c r="B82" s="23">
        <v>4228</v>
      </c>
      <c r="C82" s="3" t="s">
        <v>171</v>
      </c>
      <c r="D82" s="22">
        <v>0</v>
      </c>
      <c r="E82" s="22">
        <v>0</v>
      </c>
      <c r="F82" s="22">
        <f t="shared" si="20"/>
        <v>0</v>
      </c>
      <c r="G82" s="22">
        <v>0</v>
      </c>
      <c r="H82" s="22">
        <v>0</v>
      </c>
      <c r="I82" s="22">
        <f t="shared" si="21"/>
        <v>0</v>
      </c>
      <c r="J82" s="22">
        <v>0</v>
      </c>
      <c r="K82" s="22">
        <v>0</v>
      </c>
      <c r="L82" s="22">
        <f t="shared" si="22"/>
        <v>0</v>
      </c>
      <c r="M82" s="22">
        <v>0</v>
      </c>
      <c r="N82" s="22">
        <v>0</v>
      </c>
      <c r="O82" s="22">
        <f t="shared" si="23"/>
        <v>0</v>
      </c>
      <c r="P82" s="22">
        <v>0</v>
      </c>
      <c r="Q82" s="38" t="e">
        <f>M82-#REF!</f>
        <v>#REF!</v>
      </c>
      <c r="R82" s="55">
        <v>0</v>
      </c>
    </row>
    <row r="83" spans="1:18" ht="12">
      <c r="A83" s="23">
        <v>4331</v>
      </c>
      <c r="B83" s="23">
        <v>4331</v>
      </c>
      <c r="C83" s="3" t="s">
        <v>91</v>
      </c>
      <c r="D83" s="22">
        <v>146.3</v>
      </c>
      <c r="E83" s="22">
        <v>0</v>
      </c>
      <c r="F83" s="22">
        <f t="shared" si="20"/>
        <v>-146.3</v>
      </c>
      <c r="G83" s="22">
        <v>7091.6</v>
      </c>
      <c r="H83" s="22">
        <v>0</v>
      </c>
      <c r="I83" s="22">
        <f t="shared" si="21"/>
        <v>7091.6</v>
      </c>
      <c r="J83" s="22">
        <v>11194.12</v>
      </c>
      <c r="K83" s="22">
        <v>0</v>
      </c>
      <c r="L83" s="22">
        <f t="shared" si="22"/>
        <v>11194.12</v>
      </c>
      <c r="M83" s="22">
        <v>11194.12</v>
      </c>
      <c r="N83" s="22">
        <v>0</v>
      </c>
      <c r="O83" s="22">
        <f t="shared" si="23"/>
        <v>11194.12</v>
      </c>
      <c r="P83" s="22">
        <v>0</v>
      </c>
      <c r="Q83" s="38" t="e">
        <f>M83-#REF!</f>
        <v>#REF!</v>
      </c>
      <c r="R83" s="55">
        <v>25130.3</v>
      </c>
    </row>
    <row r="84" spans="1:18" ht="12">
      <c r="A84" s="23">
        <v>7400</v>
      </c>
      <c r="B84" s="23">
        <v>7400</v>
      </c>
      <c r="C84" s="3" t="s">
        <v>130</v>
      </c>
      <c r="D84" s="22">
        <v>0</v>
      </c>
      <c r="E84" s="22">
        <v>0</v>
      </c>
      <c r="F84" s="22">
        <f t="shared" si="20"/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 t="e">
        <f>M84-#REF!</f>
        <v>#REF!</v>
      </c>
      <c r="R84" s="55">
        <v>0</v>
      </c>
    </row>
    <row r="85" spans="1:18" ht="12.75">
      <c r="A85" s="19"/>
      <c r="B85" s="19"/>
      <c r="C85" s="14" t="s">
        <v>47</v>
      </c>
      <c r="D85" s="15">
        <f>SUM(D81:D84)</f>
        <v>-25153.7</v>
      </c>
      <c r="E85" s="15">
        <f aca="true" t="shared" si="25" ref="E85:P85">SUM(E81:E84)</f>
        <v>0</v>
      </c>
      <c r="F85" s="15">
        <f t="shared" si="25"/>
        <v>25153.7</v>
      </c>
      <c r="G85" s="15">
        <f t="shared" si="25"/>
        <v>7091.6</v>
      </c>
      <c r="H85" s="15">
        <f t="shared" si="25"/>
        <v>0</v>
      </c>
      <c r="I85" s="15">
        <f t="shared" si="25"/>
        <v>7091.6</v>
      </c>
      <c r="J85" s="15">
        <f t="shared" si="25"/>
        <v>11194.12</v>
      </c>
      <c r="K85" s="15">
        <f t="shared" si="25"/>
        <v>0</v>
      </c>
      <c r="L85" s="15">
        <f t="shared" si="25"/>
        <v>11194.12</v>
      </c>
      <c r="M85" s="15">
        <f t="shared" si="25"/>
        <v>11194.12</v>
      </c>
      <c r="N85" s="15">
        <f t="shared" si="25"/>
        <v>0</v>
      </c>
      <c r="O85" s="15">
        <f t="shared" si="25"/>
        <v>11194.12</v>
      </c>
      <c r="P85" s="15">
        <f t="shared" si="25"/>
        <v>0</v>
      </c>
      <c r="Q85" s="39" t="e">
        <f>M85-#REF!</f>
        <v>#REF!</v>
      </c>
      <c r="R85" s="56">
        <f>SUM(R81:R84)</f>
        <v>32351.199999999997</v>
      </c>
    </row>
    <row r="86" spans="1:18" ht="12">
      <c r="A86" s="23"/>
      <c r="B86" s="23"/>
      <c r="C86" s="3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38" t="e">
        <f>M86-#REF!</f>
        <v>#REF!</v>
      </c>
      <c r="R86" s="55"/>
    </row>
    <row r="87" spans="1:18" ht="12">
      <c r="A87" s="23">
        <v>4300</v>
      </c>
      <c r="B87" s="23">
        <v>4300</v>
      </c>
      <c r="C87" s="3" t="s">
        <v>90</v>
      </c>
      <c r="D87" s="22">
        <v>88557.5</v>
      </c>
      <c r="E87" s="22">
        <v>0</v>
      </c>
      <c r="F87" s="22">
        <f>+E87-D87</f>
        <v>-88557.5</v>
      </c>
      <c r="G87" s="22">
        <v>88557.5</v>
      </c>
      <c r="H87" s="22">
        <v>0</v>
      </c>
      <c r="I87" s="22">
        <f>G87-H87</f>
        <v>88557.5</v>
      </c>
      <c r="J87" s="22">
        <v>88557.5</v>
      </c>
      <c r="K87" s="22">
        <v>0</v>
      </c>
      <c r="L87" s="22">
        <f>J87-K87</f>
        <v>88557.5</v>
      </c>
      <c r="M87" s="22">
        <v>88557.5</v>
      </c>
      <c r="N87" s="22">
        <v>0</v>
      </c>
      <c r="O87" s="22">
        <f>M87-N87</f>
        <v>88557.5</v>
      </c>
      <c r="P87" s="22">
        <v>0</v>
      </c>
      <c r="Q87" s="38"/>
      <c r="R87" s="55">
        <v>0</v>
      </c>
    </row>
    <row r="88" spans="1:18" ht="12">
      <c r="A88" s="23">
        <v>4400</v>
      </c>
      <c r="B88" s="23">
        <v>4400</v>
      </c>
      <c r="C88" s="3" t="s">
        <v>172</v>
      </c>
      <c r="D88" s="22">
        <v>0</v>
      </c>
      <c r="E88" s="22">
        <v>0</v>
      </c>
      <c r="F88" s="22">
        <f>+E88-D88</f>
        <v>0</v>
      </c>
      <c r="G88" s="22">
        <v>0</v>
      </c>
      <c r="H88" s="22">
        <v>0</v>
      </c>
      <c r="I88" s="22">
        <f>G88-H88</f>
        <v>0</v>
      </c>
      <c r="J88" s="22">
        <v>0</v>
      </c>
      <c r="K88" s="22">
        <v>0</v>
      </c>
      <c r="L88" s="22">
        <f>J88-K88</f>
        <v>0</v>
      </c>
      <c r="M88" s="22">
        <v>0</v>
      </c>
      <c r="N88" s="22">
        <v>0</v>
      </c>
      <c r="O88" s="22">
        <f>M88-N88</f>
        <v>0</v>
      </c>
      <c r="P88" s="22">
        <v>0</v>
      </c>
      <c r="Q88" s="38"/>
      <c r="R88" s="55">
        <v>0</v>
      </c>
    </row>
    <row r="89" spans="1:18" ht="12">
      <c r="A89" s="23">
        <v>4990</v>
      </c>
      <c r="B89" s="23">
        <v>4990</v>
      </c>
      <c r="C89" s="3" t="s">
        <v>92</v>
      </c>
      <c r="D89" s="22">
        <v>0</v>
      </c>
      <c r="E89" s="22">
        <v>0</v>
      </c>
      <c r="F89" s="22">
        <f>+E89-D89</f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/>
      <c r="R89" s="55">
        <v>0</v>
      </c>
    </row>
    <row r="90" spans="1:18" ht="12.75">
      <c r="A90" s="19"/>
      <c r="B90" s="19"/>
      <c r="C90" s="14" t="s">
        <v>48</v>
      </c>
      <c r="D90" s="15">
        <f aca="true" t="shared" si="26" ref="D90:P90">SUM(D87:D89)</f>
        <v>88557.5</v>
      </c>
      <c r="E90" s="15">
        <f t="shared" si="26"/>
        <v>0</v>
      </c>
      <c r="F90" s="15">
        <f t="shared" si="26"/>
        <v>-88557.5</v>
      </c>
      <c r="G90" s="15">
        <f t="shared" si="26"/>
        <v>88557.5</v>
      </c>
      <c r="H90" s="15">
        <f t="shared" si="26"/>
        <v>0</v>
      </c>
      <c r="I90" s="15">
        <f t="shared" si="26"/>
        <v>88557.5</v>
      </c>
      <c r="J90" s="15">
        <f t="shared" si="26"/>
        <v>88557.5</v>
      </c>
      <c r="K90" s="15">
        <f t="shared" si="26"/>
        <v>0</v>
      </c>
      <c r="L90" s="15">
        <f t="shared" si="26"/>
        <v>88557.5</v>
      </c>
      <c r="M90" s="15">
        <f t="shared" si="26"/>
        <v>88557.5</v>
      </c>
      <c r="N90" s="15">
        <f t="shared" si="26"/>
        <v>0</v>
      </c>
      <c r="O90" s="15">
        <f t="shared" si="26"/>
        <v>88557.5</v>
      </c>
      <c r="P90" s="15">
        <f t="shared" si="26"/>
        <v>0</v>
      </c>
      <c r="Q90" s="39"/>
      <c r="R90" s="56">
        <f>SUM(R87:R89)</f>
        <v>0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.75">
      <c r="A92" s="19"/>
      <c r="B92" s="19"/>
      <c r="C92" s="14" t="s">
        <v>7</v>
      </c>
      <c r="D92" s="15">
        <f aca="true" t="shared" si="27" ref="D92:P92">+D90+D85+D79</f>
        <v>509103.99</v>
      </c>
      <c r="E92" s="15">
        <f t="shared" si="27"/>
        <v>518750</v>
      </c>
      <c r="F92" s="15">
        <f t="shared" si="27"/>
        <v>9646.010000000024</v>
      </c>
      <c r="G92" s="15">
        <f t="shared" si="27"/>
        <v>837191.34</v>
      </c>
      <c r="H92" s="15">
        <f t="shared" si="27"/>
        <v>778750</v>
      </c>
      <c r="I92" s="15">
        <f t="shared" si="27"/>
        <v>58441.33999999998</v>
      </c>
      <c r="J92" s="15">
        <f t="shared" si="27"/>
        <v>1041678.5100000001</v>
      </c>
      <c r="K92" s="15">
        <f t="shared" si="27"/>
        <v>1033750</v>
      </c>
      <c r="L92" s="15">
        <f t="shared" si="27"/>
        <v>7928.510000000009</v>
      </c>
      <c r="M92" s="15">
        <f t="shared" si="27"/>
        <v>1203351.0500000003</v>
      </c>
      <c r="N92" s="15">
        <f t="shared" si="27"/>
        <v>1203750</v>
      </c>
      <c r="O92" s="15">
        <f t="shared" si="27"/>
        <v>-398.9499999999389</v>
      </c>
      <c r="P92" s="15">
        <f t="shared" si="27"/>
        <v>1203750</v>
      </c>
      <c r="Q92" s="39" t="e">
        <f>M92-#REF!</f>
        <v>#REF!</v>
      </c>
      <c r="R92" s="56">
        <f>+R90+R85+R79</f>
        <v>1367841.98</v>
      </c>
    </row>
    <row r="93" spans="1:18" ht="12">
      <c r="A93" s="23"/>
      <c r="B93" s="23"/>
      <c r="C93" s="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38"/>
      <c r="R93" s="55"/>
    </row>
    <row r="94" spans="1:18" ht="12">
      <c r="A94" s="23">
        <v>4240</v>
      </c>
      <c r="B94" s="23">
        <v>4240</v>
      </c>
      <c r="C94" s="3" t="s">
        <v>86</v>
      </c>
      <c r="D94" s="22">
        <v>221931.61</v>
      </c>
      <c r="E94" s="22">
        <v>30000</v>
      </c>
      <c r="F94" s="22">
        <f aca="true" t="shared" si="28" ref="F94:F120">+E94-D94</f>
        <v>-191931.61</v>
      </c>
      <c r="G94" s="22">
        <v>378963.31</v>
      </c>
      <c r="H94" s="22">
        <v>10000</v>
      </c>
      <c r="I94" s="22">
        <f aca="true" t="shared" si="29" ref="I94:I120">G94-H94</f>
        <v>368963.31</v>
      </c>
      <c r="J94" s="22">
        <v>541940.31</v>
      </c>
      <c r="K94" s="22">
        <v>150000</v>
      </c>
      <c r="L94" s="22">
        <f aca="true" t="shared" si="30" ref="L94:L120">J94-K94</f>
        <v>391940.31000000006</v>
      </c>
      <c r="M94" s="22">
        <v>741787.41</v>
      </c>
      <c r="N94" s="22">
        <v>192080</v>
      </c>
      <c r="O94" s="22">
        <f aca="true" t="shared" si="31" ref="O94:O120">M94-N94</f>
        <v>549707.41</v>
      </c>
      <c r="P94" s="22">
        <v>192080</v>
      </c>
      <c r="Q94" s="38" t="e">
        <f>M94-#REF!</f>
        <v>#REF!</v>
      </c>
      <c r="R94" s="55">
        <v>123300.11</v>
      </c>
    </row>
    <row r="95" spans="1:18" ht="12">
      <c r="A95" s="23">
        <v>4250</v>
      </c>
      <c r="B95" s="23">
        <v>4250</v>
      </c>
      <c r="C95" s="3" t="s">
        <v>88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>G95-H95</f>
        <v>0</v>
      </c>
      <c r="J95" s="22">
        <v>0</v>
      </c>
      <c r="K95" s="22">
        <v>0</v>
      </c>
      <c r="L95" s="22">
        <f>J95-K95</f>
        <v>0</v>
      </c>
      <c r="M95" s="22">
        <v>0</v>
      </c>
      <c r="N95" s="22">
        <v>0</v>
      </c>
      <c r="O95" s="22">
        <f>M95-N95</f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5000</v>
      </c>
      <c r="B96" s="23">
        <v>5000</v>
      </c>
      <c r="C96" s="3" t="s">
        <v>93</v>
      </c>
      <c r="D96" s="22">
        <v>309748</v>
      </c>
      <c r="E96" s="22">
        <v>300000</v>
      </c>
      <c r="F96" s="22">
        <f t="shared" si="28"/>
        <v>-9748</v>
      </c>
      <c r="G96" s="22">
        <v>521580</v>
      </c>
      <c r="H96" s="22">
        <v>700000</v>
      </c>
      <c r="I96" s="22">
        <f>G96-H96</f>
        <v>-178420</v>
      </c>
      <c r="J96" s="22">
        <v>883932</v>
      </c>
      <c r="K96" s="22">
        <v>1100000</v>
      </c>
      <c r="L96" s="22">
        <f>J96-K96</f>
        <v>-216068</v>
      </c>
      <c r="M96" s="22">
        <v>1164034</v>
      </c>
      <c r="N96" s="22">
        <v>1493429</v>
      </c>
      <c r="O96" s="22">
        <f>M96-N96</f>
        <v>-329395</v>
      </c>
      <c r="P96" s="22">
        <v>1493429</v>
      </c>
      <c r="Q96" s="38" t="e">
        <f>M96-#REF!</f>
        <v>#REF!</v>
      </c>
      <c r="R96" s="55">
        <v>1068828</v>
      </c>
    </row>
    <row r="97" spans="1:18" ht="12">
      <c r="A97" s="23">
        <v>5002</v>
      </c>
      <c r="B97" s="23">
        <v>5002</v>
      </c>
      <c r="C97" s="3" t="s">
        <v>187</v>
      </c>
      <c r="D97" s="22">
        <v>0</v>
      </c>
      <c r="E97" s="22">
        <v>85000</v>
      </c>
      <c r="F97" s="22">
        <f>+E97-D97</f>
        <v>85000</v>
      </c>
      <c r="G97" s="22">
        <v>0</v>
      </c>
      <c r="H97" s="22">
        <v>170000</v>
      </c>
      <c r="I97" s="22">
        <f>G97-H97</f>
        <v>-170000</v>
      </c>
      <c r="J97" s="22">
        <v>0</v>
      </c>
      <c r="K97" s="22">
        <v>255000</v>
      </c>
      <c r="L97" s="22">
        <f>J97-K97</f>
        <v>-255000</v>
      </c>
      <c r="M97" s="22">
        <v>0</v>
      </c>
      <c r="N97" s="22">
        <v>346706</v>
      </c>
      <c r="O97" s="22">
        <f>M97-N97</f>
        <v>-346706</v>
      </c>
      <c r="P97" s="22">
        <v>346706</v>
      </c>
      <c r="Q97" s="38" t="e">
        <f>M97-#REF!</f>
        <v>#REF!</v>
      </c>
      <c r="R97" s="55">
        <v>0</v>
      </c>
    </row>
    <row r="98" spans="1:18" ht="12">
      <c r="A98" s="23">
        <v>5006</v>
      </c>
      <c r="B98" s="23">
        <v>5006</v>
      </c>
      <c r="C98" s="3" t="s">
        <v>154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>G98-H98</f>
        <v>0</v>
      </c>
      <c r="J98" s="22">
        <v>0</v>
      </c>
      <c r="K98" s="22">
        <v>0</v>
      </c>
      <c r="L98" s="22">
        <f>J98-K98</f>
        <v>0</v>
      </c>
      <c r="M98" s="22">
        <v>0</v>
      </c>
      <c r="N98" s="22">
        <v>0</v>
      </c>
      <c r="O98" s="22">
        <f>M98-N98</f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5007</v>
      </c>
      <c r="B99" s="23">
        <v>5007</v>
      </c>
      <c r="C99" s="3" t="s">
        <v>36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78176</v>
      </c>
    </row>
    <row r="100" spans="1:18" ht="12">
      <c r="A100" s="23">
        <v>5010</v>
      </c>
      <c r="B100" s="23">
        <v>5010</v>
      </c>
      <c r="C100" s="3" t="s">
        <v>94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20" ht="12">
      <c r="A101" s="23">
        <v>5040</v>
      </c>
      <c r="B101" s="23">
        <v>5040</v>
      </c>
      <c r="C101" s="3" t="s">
        <v>26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10000</v>
      </c>
      <c r="N101" s="22">
        <v>0</v>
      </c>
      <c r="O101" s="22">
        <f t="shared" si="31"/>
        <v>10000</v>
      </c>
      <c r="P101" s="22">
        <v>0</v>
      </c>
      <c r="Q101" s="38" t="e">
        <f>M101-#REF!</f>
        <v>#REF!</v>
      </c>
      <c r="R101" s="55">
        <v>0</v>
      </c>
      <c r="T101" s="24"/>
    </row>
    <row r="102" spans="1:20" ht="12">
      <c r="A102" s="23">
        <v>5050</v>
      </c>
      <c r="B102" s="23">
        <v>5050</v>
      </c>
      <c r="C102" s="3" t="s">
        <v>173</v>
      </c>
      <c r="D102" s="22">
        <v>0</v>
      </c>
      <c r="E102" s="22">
        <v>0</v>
      </c>
      <c r="F102" s="22">
        <f>+E102-D102</f>
        <v>0</v>
      </c>
      <c r="G102" s="22">
        <v>0</v>
      </c>
      <c r="H102" s="22">
        <v>0</v>
      </c>
      <c r="I102" s="22">
        <f>G102-H102</f>
        <v>0</v>
      </c>
      <c r="J102" s="22">
        <v>-22815</v>
      </c>
      <c r="K102" s="22">
        <v>0</v>
      </c>
      <c r="L102" s="22">
        <f>J102-K102</f>
        <v>-22815</v>
      </c>
      <c r="M102" s="22">
        <v>-22815</v>
      </c>
      <c r="N102" s="22">
        <v>0</v>
      </c>
      <c r="O102" s="22">
        <f>M102-N102</f>
        <v>-22815</v>
      </c>
      <c r="P102" s="22">
        <v>0</v>
      </c>
      <c r="Q102" s="38" t="e">
        <f>M102-#REF!</f>
        <v>#REF!</v>
      </c>
      <c r="R102" s="55">
        <v>0</v>
      </c>
      <c r="T102" s="24"/>
    </row>
    <row r="103" spans="1:20" ht="12">
      <c r="A103" s="23">
        <v>5090</v>
      </c>
      <c r="B103" s="23">
        <v>5090</v>
      </c>
      <c r="C103" s="3" t="s">
        <v>95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-48403</v>
      </c>
      <c r="N103" s="22">
        <v>0</v>
      </c>
      <c r="O103" s="22">
        <f t="shared" si="31"/>
        <v>-48403</v>
      </c>
      <c r="P103" s="22">
        <v>0</v>
      </c>
      <c r="Q103" s="38" t="e">
        <f>M103-#REF!</f>
        <v>#REF!</v>
      </c>
      <c r="R103" s="55">
        <v>0</v>
      </c>
      <c r="T103" s="24"/>
    </row>
    <row r="104" spans="1:20" ht="12">
      <c r="A104" s="23">
        <v>5100</v>
      </c>
      <c r="B104" s="23">
        <v>5100</v>
      </c>
      <c r="C104" s="3" t="s">
        <v>31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  <c r="T104" s="24"/>
    </row>
    <row r="105" spans="1:20" ht="12">
      <c r="A105" s="23">
        <v>5180</v>
      </c>
      <c r="B105" s="23">
        <v>5180</v>
      </c>
      <c r="C105" s="3" t="s">
        <v>96</v>
      </c>
      <c r="D105" s="22">
        <v>37169.76</v>
      </c>
      <c r="E105" s="22">
        <v>0</v>
      </c>
      <c r="F105" s="22">
        <f t="shared" si="28"/>
        <v>-37169.76</v>
      </c>
      <c r="G105" s="22">
        <v>62589.6</v>
      </c>
      <c r="H105" s="22">
        <v>0</v>
      </c>
      <c r="I105" s="22">
        <f t="shared" si="29"/>
        <v>62589.6</v>
      </c>
      <c r="J105" s="22">
        <v>106071.84</v>
      </c>
      <c r="K105" s="22">
        <v>0</v>
      </c>
      <c r="L105" s="22">
        <f t="shared" si="30"/>
        <v>106071.84</v>
      </c>
      <c r="M105" s="22">
        <v>139684.08</v>
      </c>
      <c r="N105" s="22">
        <v>0</v>
      </c>
      <c r="O105" s="22">
        <f t="shared" si="31"/>
        <v>139684.08</v>
      </c>
      <c r="P105" s="22">
        <v>0</v>
      </c>
      <c r="Q105" s="38" t="e">
        <f>M105-#REF!</f>
        <v>#REF!</v>
      </c>
      <c r="R105" s="55">
        <v>128259.36</v>
      </c>
      <c r="T105" s="24"/>
    </row>
    <row r="106" spans="1:20" ht="12">
      <c r="A106" s="23">
        <v>5182</v>
      </c>
      <c r="B106" s="23">
        <v>5182</v>
      </c>
      <c r="C106" s="3" t="s">
        <v>97</v>
      </c>
      <c r="D106" s="22">
        <v>5240.94</v>
      </c>
      <c r="E106" s="22">
        <v>0</v>
      </c>
      <c r="F106" s="22">
        <f t="shared" si="28"/>
        <v>-5240.94</v>
      </c>
      <c r="G106" s="22">
        <v>8825.14</v>
      </c>
      <c r="H106" s="22">
        <v>0</v>
      </c>
      <c r="I106" s="22">
        <f t="shared" si="29"/>
        <v>8825.14</v>
      </c>
      <c r="J106" s="22">
        <v>14956.14</v>
      </c>
      <c r="K106" s="22">
        <v>0</v>
      </c>
      <c r="L106" s="22">
        <f t="shared" si="30"/>
        <v>14956.14</v>
      </c>
      <c r="M106" s="22">
        <v>19695.48</v>
      </c>
      <c r="N106" s="22">
        <v>0</v>
      </c>
      <c r="O106" s="22">
        <f t="shared" si="31"/>
        <v>19695.48</v>
      </c>
      <c r="P106" s="22">
        <v>0</v>
      </c>
      <c r="Q106" s="38" t="e">
        <f>M106-#REF!</f>
        <v>#REF!</v>
      </c>
      <c r="R106" s="55">
        <v>18084.6</v>
      </c>
      <c r="T106" s="24"/>
    </row>
    <row r="107" spans="1:20" ht="12">
      <c r="A107" s="23">
        <v>5210</v>
      </c>
      <c r="B107" s="23">
        <v>5210</v>
      </c>
      <c r="C107" s="3" t="s">
        <v>98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  <c r="T107" s="24"/>
    </row>
    <row r="108" spans="1:20" ht="12">
      <c r="A108" s="23">
        <v>5230</v>
      </c>
      <c r="B108" s="23">
        <v>5230</v>
      </c>
      <c r="C108" s="3" t="s">
        <v>32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  <c r="T108" s="24"/>
    </row>
    <row r="109" spans="1:20" ht="12">
      <c r="A109" s="23">
        <v>5231</v>
      </c>
      <c r="B109" s="23">
        <v>5231</v>
      </c>
      <c r="C109" s="3" t="s">
        <v>33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  <c r="T109" s="24"/>
    </row>
    <row r="110" spans="1:20" ht="12">
      <c r="A110" s="23">
        <v>5250</v>
      </c>
      <c r="B110" s="23">
        <v>5250</v>
      </c>
      <c r="C110" s="3" t="s">
        <v>99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  <c r="T110" s="24"/>
    </row>
    <row r="111" spans="1:20" ht="12">
      <c r="A111" s="23">
        <v>5290</v>
      </c>
      <c r="B111" s="23">
        <v>5290</v>
      </c>
      <c r="C111" s="3" t="s">
        <v>100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  <c r="T111" s="24"/>
    </row>
    <row r="112" spans="1:20" ht="12">
      <c r="A112" s="23">
        <v>5330</v>
      </c>
      <c r="B112" s="23">
        <v>5330</v>
      </c>
      <c r="C112" s="3" t="s">
        <v>101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 t="shared" si="29"/>
        <v>0</v>
      </c>
      <c r="J112" s="22">
        <v>0</v>
      </c>
      <c r="K112" s="22">
        <v>0</v>
      </c>
      <c r="L112" s="22">
        <f t="shared" si="30"/>
        <v>0</v>
      </c>
      <c r="M112" s="22">
        <v>0</v>
      </c>
      <c r="N112" s="22">
        <v>0</v>
      </c>
      <c r="O112" s="22">
        <f t="shared" si="31"/>
        <v>0</v>
      </c>
      <c r="P112" s="22">
        <v>0</v>
      </c>
      <c r="Q112" s="38" t="e">
        <f>M112-#REF!</f>
        <v>#REF!</v>
      </c>
      <c r="R112" s="55">
        <v>0</v>
      </c>
      <c r="T112" s="24"/>
    </row>
    <row r="113" spans="1:20" ht="12">
      <c r="A113" s="23">
        <v>5400</v>
      </c>
      <c r="B113" s="23">
        <v>5400</v>
      </c>
      <c r="C113" s="3" t="s">
        <v>102</v>
      </c>
      <c r="D113" s="22">
        <v>43674.42</v>
      </c>
      <c r="E113" s="22">
        <v>0</v>
      </c>
      <c r="F113" s="22">
        <f t="shared" si="28"/>
        <v>-43674.42</v>
      </c>
      <c r="G113" s="22">
        <v>73542.7</v>
      </c>
      <c r="H113" s="22">
        <v>0</v>
      </c>
      <c r="I113" s="22">
        <f t="shared" si="29"/>
        <v>73542.7</v>
      </c>
      <c r="J113" s="22">
        <v>124634.28</v>
      </c>
      <c r="K113" s="22">
        <v>0</v>
      </c>
      <c r="L113" s="22">
        <f t="shared" si="30"/>
        <v>124634.28</v>
      </c>
      <c r="M113" s="22">
        <v>161274.76</v>
      </c>
      <c r="N113" s="22">
        <v>0</v>
      </c>
      <c r="O113" s="22">
        <f t="shared" si="31"/>
        <v>161274.76</v>
      </c>
      <c r="P113" s="22">
        <v>0</v>
      </c>
      <c r="Q113" s="38" t="e">
        <f>M113-#REF!</f>
        <v>#REF!</v>
      </c>
      <c r="R113" s="55">
        <v>161678.4</v>
      </c>
      <c r="T113" s="24"/>
    </row>
    <row r="114" spans="1:20" ht="12">
      <c r="A114" s="23">
        <v>5401</v>
      </c>
      <c r="B114" s="23">
        <v>5401</v>
      </c>
      <c r="C114" s="3" t="s">
        <v>180</v>
      </c>
      <c r="D114" s="22">
        <v>0</v>
      </c>
      <c r="E114" s="22">
        <v>0</v>
      </c>
      <c r="F114" s="22">
        <f>+E114-D114</f>
        <v>0</v>
      </c>
      <c r="G114" s="22">
        <v>0</v>
      </c>
      <c r="H114" s="22">
        <v>0</v>
      </c>
      <c r="I114" s="22">
        <f>G114-H114</f>
        <v>0</v>
      </c>
      <c r="J114" s="22">
        <v>0</v>
      </c>
      <c r="K114" s="22">
        <v>0</v>
      </c>
      <c r="L114" s="22">
        <f>J114-K114</f>
        <v>0</v>
      </c>
      <c r="M114" s="22">
        <v>0</v>
      </c>
      <c r="N114" s="22">
        <v>0</v>
      </c>
      <c r="O114" s="22">
        <f>M114-N114</f>
        <v>0</v>
      </c>
      <c r="P114" s="22">
        <v>0</v>
      </c>
      <c r="Q114" s="38" t="e">
        <f>M114-#REF!</f>
        <v>#REF!</v>
      </c>
      <c r="R114" s="55">
        <v>0</v>
      </c>
      <c r="T114" s="24"/>
    </row>
    <row r="115" spans="1:20" ht="12">
      <c r="A115" s="23">
        <v>5425</v>
      </c>
      <c r="B115" s="23">
        <v>5425</v>
      </c>
      <c r="C115" s="3" t="s">
        <v>103</v>
      </c>
      <c r="D115" s="22">
        <v>0</v>
      </c>
      <c r="E115" s="22">
        <v>0</v>
      </c>
      <c r="F115" s="22">
        <f t="shared" si="28"/>
        <v>0</v>
      </c>
      <c r="G115" s="22">
        <v>0</v>
      </c>
      <c r="H115" s="22">
        <v>0</v>
      </c>
      <c r="I115" s="22">
        <f t="shared" si="29"/>
        <v>0</v>
      </c>
      <c r="J115" s="22">
        <v>0</v>
      </c>
      <c r="K115" s="22">
        <v>0</v>
      </c>
      <c r="L115" s="22">
        <f t="shared" si="30"/>
        <v>0</v>
      </c>
      <c r="M115" s="22">
        <v>0</v>
      </c>
      <c r="N115" s="22">
        <v>0</v>
      </c>
      <c r="O115" s="22">
        <f t="shared" si="31"/>
        <v>0</v>
      </c>
      <c r="P115" s="22">
        <v>0</v>
      </c>
      <c r="Q115" s="38" t="e">
        <f>M115-#REF!</f>
        <v>#REF!</v>
      </c>
      <c r="R115" s="55">
        <v>10217.73</v>
      </c>
      <c r="T115" s="24"/>
    </row>
    <row r="116" spans="1:20" ht="12">
      <c r="A116" s="23">
        <v>5800</v>
      </c>
      <c r="B116" s="23">
        <v>5800</v>
      </c>
      <c r="C116" s="3" t="s">
        <v>34</v>
      </c>
      <c r="D116" s="22">
        <v>0</v>
      </c>
      <c r="E116" s="22">
        <v>0</v>
      </c>
      <c r="F116" s="22">
        <f t="shared" si="28"/>
        <v>0</v>
      </c>
      <c r="G116" s="22">
        <v>0</v>
      </c>
      <c r="H116" s="22">
        <v>0</v>
      </c>
      <c r="I116" s="22">
        <f t="shared" si="29"/>
        <v>0</v>
      </c>
      <c r="J116" s="22">
        <v>-33795</v>
      </c>
      <c r="K116" s="22">
        <v>0</v>
      </c>
      <c r="L116" s="22">
        <f t="shared" si="30"/>
        <v>-33795</v>
      </c>
      <c r="M116" s="22">
        <v>-64035</v>
      </c>
      <c r="N116" s="22">
        <v>0</v>
      </c>
      <c r="O116" s="22">
        <f t="shared" si="31"/>
        <v>-64035</v>
      </c>
      <c r="P116" s="22">
        <v>0</v>
      </c>
      <c r="Q116" s="38" t="e">
        <f>M116-#REF!</f>
        <v>#REF!</v>
      </c>
      <c r="R116" s="55">
        <v>0</v>
      </c>
      <c r="T116" s="24"/>
    </row>
    <row r="117" spans="1:20" ht="12">
      <c r="A117" s="23">
        <v>5910</v>
      </c>
      <c r="B117" s="23">
        <v>5910</v>
      </c>
      <c r="C117" s="36" t="s">
        <v>168</v>
      </c>
      <c r="D117" s="22">
        <v>-80</v>
      </c>
      <c r="E117" s="22">
        <v>0</v>
      </c>
      <c r="F117" s="22">
        <f>+E117-D117</f>
        <v>80</v>
      </c>
      <c r="G117" s="22">
        <v>-320</v>
      </c>
      <c r="H117" s="22">
        <v>0</v>
      </c>
      <c r="I117" s="22">
        <f>G117-H117</f>
        <v>-320</v>
      </c>
      <c r="J117" s="22">
        <v>-560</v>
      </c>
      <c r="K117" s="22">
        <v>0</v>
      </c>
      <c r="L117" s="22">
        <f>J117-K117</f>
        <v>-560</v>
      </c>
      <c r="M117" s="22">
        <v>-720</v>
      </c>
      <c r="N117" s="22">
        <v>0</v>
      </c>
      <c r="O117" s="22">
        <f>M117-N117</f>
        <v>-720</v>
      </c>
      <c r="P117" s="22">
        <v>0</v>
      </c>
      <c r="Q117" s="38" t="e">
        <f>M117-#REF!</f>
        <v>#REF!</v>
      </c>
      <c r="R117" s="55">
        <v>1065.3</v>
      </c>
      <c r="T117" s="24"/>
    </row>
    <row r="118" spans="1:20" ht="12">
      <c r="A118" s="23">
        <v>5950</v>
      </c>
      <c r="B118" s="23">
        <v>5950</v>
      </c>
      <c r="C118" s="36" t="s">
        <v>104</v>
      </c>
      <c r="D118" s="22">
        <v>0</v>
      </c>
      <c r="E118" s="22">
        <v>0</v>
      </c>
      <c r="F118" s="22">
        <f t="shared" si="28"/>
        <v>0</v>
      </c>
      <c r="G118" s="22">
        <v>0</v>
      </c>
      <c r="H118" s="22">
        <v>0</v>
      </c>
      <c r="I118" s="22">
        <f t="shared" si="29"/>
        <v>0</v>
      </c>
      <c r="J118" s="22">
        <v>0</v>
      </c>
      <c r="K118" s="22">
        <v>0</v>
      </c>
      <c r="L118" s="22">
        <f t="shared" si="30"/>
        <v>0</v>
      </c>
      <c r="M118" s="22">
        <v>0</v>
      </c>
      <c r="N118" s="22">
        <v>0</v>
      </c>
      <c r="O118" s="22">
        <f t="shared" si="31"/>
        <v>0</v>
      </c>
      <c r="P118" s="22">
        <v>0</v>
      </c>
      <c r="Q118" s="38" t="e">
        <f>M118-#REF!</f>
        <v>#REF!</v>
      </c>
      <c r="R118" s="55">
        <v>0</v>
      </c>
      <c r="T118" s="24"/>
    </row>
    <row r="119" spans="1:20" ht="12">
      <c r="A119" s="23">
        <v>5990</v>
      </c>
      <c r="B119" s="23">
        <v>5990</v>
      </c>
      <c r="C119" s="3" t="s">
        <v>105</v>
      </c>
      <c r="D119" s="22">
        <v>0</v>
      </c>
      <c r="E119" s="22">
        <v>0</v>
      </c>
      <c r="F119" s="22">
        <f t="shared" si="28"/>
        <v>0</v>
      </c>
      <c r="G119" s="22">
        <v>0</v>
      </c>
      <c r="H119" s="22">
        <v>0</v>
      </c>
      <c r="I119" s="22">
        <f>G119-H119</f>
        <v>0</v>
      </c>
      <c r="J119" s="22">
        <v>0</v>
      </c>
      <c r="K119" s="22">
        <v>0</v>
      </c>
      <c r="L119" s="22">
        <f>J119-K119</f>
        <v>0</v>
      </c>
      <c r="M119" s="22">
        <v>0</v>
      </c>
      <c r="N119" s="22">
        <v>0</v>
      </c>
      <c r="O119" s="22">
        <f>M119-N119</f>
        <v>0</v>
      </c>
      <c r="P119" s="22">
        <v>0</v>
      </c>
      <c r="Q119" s="38" t="e">
        <f>M119-#REF!</f>
        <v>#REF!</v>
      </c>
      <c r="R119" s="55">
        <v>30000</v>
      </c>
      <c r="T119" s="24"/>
    </row>
    <row r="120" spans="1:20" ht="12">
      <c r="A120" s="23">
        <v>7100</v>
      </c>
      <c r="B120" s="23">
        <v>7100</v>
      </c>
      <c r="C120" s="3" t="s">
        <v>127</v>
      </c>
      <c r="D120" s="22">
        <v>4325.2</v>
      </c>
      <c r="E120" s="22">
        <v>0</v>
      </c>
      <c r="F120" s="22">
        <f t="shared" si="28"/>
        <v>-4325.2</v>
      </c>
      <c r="G120" s="22">
        <v>17003.55</v>
      </c>
      <c r="H120" s="22">
        <v>0</v>
      </c>
      <c r="I120" s="22">
        <f t="shared" si="29"/>
        <v>17003.55</v>
      </c>
      <c r="J120" s="22">
        <v>31179.71</v>
      </c>
      <c r="K120" s="22">
        <v>0</v>
      </c>
      <c r="L120" s="22">
        <f t="shared" si="30"/>
        <v>31179.71</v>
      </c>
      <c r="M120" s="22">
        <v>110757.58</v>
      </c>
      <c r="N120" s="22">
        <v>0</v>
      </c>
      <c r="O120" s="22">
        <f t="shared" si="31"/>
        <v>110757.58</v>
      </c>
      <c r="P120" s="22">
        <v>0</v>
      </c>
      <c r="Q120" s="38" t="e">
        <f>M120-#REF!</f>
        <v>#REF!</v>
      </c>
      <c r="R120" s="55">
        <v>128650.77</v>
      </c>
      <c r="T120" s="24"/>
    </row>
    <row r="121" spans="1:20" ht="12.75">
      <c r="A121" s="19"/>
      <c r="B121" s="19"/>
      <c r="C121" s="14" t="s">
        <v>8</v>
      </c>
      <c r="D121" s="15">
        <f>SUM(D94:D120)</f>
        <v>622009.9299999999</v>
      </c>
      <c r="E121" s="15">
        <f aca="true" t="shared" si="32" ref="E121:P121">SUM(E94:E120)</f>
        <v>415000</v>
      </c>
      <c r="F121" s="15">
        <f t="shared" si="32"/>
        <v>-207009.93</v>
      </c>
      <c r="G121" s="15">
        <f t="shared" si="32"/>
        <v>1062184.3</v>
      </c>
      <c r="H121" s="15">
        <f t="shared" si="32"/>
        <v>880000</v>
      </c>
      <c r="I121" s="15">
        <f t="shared" si="32"/>
        <v>182184.3</v>
      </c>
      <c r="J121" s="15">
        <f t="shared" si="32"/>
        <v>1645544.28</v>
      </c>
      <c r="K121" s="15">
        <f t="shared" si="32"/>
        <v>1505000</v>
      </c>
      <c r="L121" s="15">
        <f t="shared" si="32"/>
        <v>140544.28000000006</v>
      </c>
      <c r="M121" s="15">
        <f t="shared" si="32"/>
        <v>2211260.3100000005</v>
      </c>
      <c r="N121" s="15">
        <f t="shared" si="32"/>
        <v>2032215</v>
      </c>
      <c r="O121" s="15">
        <f t="shared" si="32"/>
        <v>179045.31000000006</v>
      </c>
      <c r="P121" s="15">
        <f t="shared" si="32"/>
        <v>2032215</v>
      </c>
      <c r="Q121" s="39" t="e">
        <f>M121-#REF!</f>
        <v>#REF!</v>
      </c>
      <c r="R121" s="56">
        <f>SUM(R94:R120)</f>
        <v>1748260.2700000003</v>
      </c>
      <c r="T121" s="24"/>
    </row>
    <row r="122" spans="1:20" ht="12">
      <c r="A122" s="23"/>
      <c r="B122" s="23"/>
      <c r="C122" s="3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38"/>
      <c r="R122" s="55"/>
      <c r="T122" s="24"/>
    </row>
    <row r="123" spans="1:20" ht="12">
      <c r="A123" s="23">
        <v>4120</v>
      </c>
      <c r="B123" s="23">
        <v>4120</v>
      </c>
      <c r="C123" s="3" t="s">
        <v>84</v>
      </c>
      <c r="D123" s="22">
        <v>2920</v>
      </c>
      <c r="E123" s="22">
        <v>15000</v>
      </c>
      <c r="F123" s="22">
        <f aca="true" t="shared" si="33" ref="F123:F160">+E123-D123</f>
        <v>12080</v>
      </c>
      <c r="G123" s="22">
        <v>4270</v>
      </c>
      <c r="H123" s="22">
        <v>30000</v>
      </c>
      <c r="I123" s="22">
        <f aca="true" t="shared" si="34" ref="I123:I160">G123-H123</f>
        <v>-25730</v>
      </c>
      <c r="J123" s="22">
        <v>4270</v>
      </c>
      <c r="K123" s="22">
        <v>45000</v>
      </c>
      <c r="L123" s="22">
        <f aca="true" t="shared" si="35" ref="L123:L160">J123-K123</f>
        <v>-40730</v>
      </c>
      <c r="M123" s="22">
        <v>4270</v>
      </c>
      <c r="N123" s="22">
        <v>60000</v>
      </c>
      <c r="O123" s="22">
        <f aca="true" t="shared" si="36" ref="O123:O160">M123-N123</f>
        <v>-55730</v>
      </c>
      <c r="P123" s="22">
        <v>60000</v>
      </c>
      <c r="Q123" s="38" t="e">
        <f>M123-#REF!</f>
        <v>#REF!</v>
      </c>
      <c r="R123" s="55">
        <v>0</v>
      </c>
      <c r="T123" s="24"/>
    </row>
    <row r="124" spans="1:18" ht="12">
      <c r="A124" s="23">
        <v>6320</v>
      </c>
      <c r="B124" s="23">
        <v>6320</v>
      </c>
      <c r="C124" s="3" t="s">
        <v>106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>G124-H124</f>
        <v>0</v>
      </c>
      <c r="J124" s="22">
        <v>0</v>
      </c>
      <c r="K124" s="22">
        <v>0</v>
      </c>
      <c r="L124" s="22">
        <f>J124-K124</f>
        <v>0</v>
      </c>
      <c r="M124" s="22">
        <v>0</v>
      </c>
      <c r="N124" s="22">
        <v>0</v>
      </c>
      <c r="O124" s="22">
        <f>M124-N124</f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6340</v>
      </c>
      <c r="B125" s="23">
        <v>6340</v>
      </c>
      <c r="C125" s="3" t="s">
        <v>107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6360</v>
      </c>
      <c r="B126" s="23">
        <v>6360</v>
      </c>
      <c r="C126" s="3" t="s">
        <v>174</v>
      </c>
      <c r="D126" s="22">
        <v>0</v>
      </c>
      <c r="E126" s="22">
        <v>0</v>
      </c>
      <c r="F126" s="22">
        <f>+E126-D126</f>
        <v>0</v>
      </c>
      <c r="G126" s="22">
        <v>0</v>
      </c>
      <c r="H126" s="22">
        <v>0</v>
      </c>
      <c r="I126" s="22">
        <f>G126-H126</f>
        <v>0</v>
      </c>
      <c r="J126" s="22">
        <v>0</v>
      </c>
      <c r="K126" s="22">
        <v>0</v>
      </c>
      <c r="L126" s="22">
        <f>J126-K126</f>
        <v>0</v>
      </c>
      <c r="M126" s="22">
        <v>0</v>
      </c>
      <c r="N126" s="22">
        <v>0</v>
      </c>
      <c r="O126" s="22">
        <f>M126-N126</f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6420</v>
      </c>
      <c r="B127" s="23">
        <v>6420</v>
      </c>
      <c r="C127" s="3" t="s">
        <v>108</v>
      </c>
      <c r="D127" s="22">
        <v>0</v>
      </c>
      <c r="E127" s="22">
        <v>0</v>
      </c>
      <c r="F127" s="22">
        <f t="shared" si="33"/>
        <v>0</v>
      </c>
      <c r="G127" s="22">
        <v>21475.26</v>
      </c>
      <c r="H127" s="22">
        <v>0</v>
      </c>
      <c r="I127" s="22">
        <f t="shared" si="34"/>
        <v>21475.26</v>
      </c>
      <c r="J127" s="22">
        <v>21475.26</v>
      </c>
      <c r="K127" s="22">
        <v>0</v>
      </c>
      <c r="L127" s="22">
        <f t="shared" si="35"/>
        <v>21475.26</v>
      </c>
      <c r="M127" s="22">
        <v>21475.26</v>
      </c>
      <c r="N127" s="22">
        <v>0</v>
      </c>
      <c r="O127" s="22">
        <f t="shared" si="36"/>
        <v>21475.26</v>
      </c>
      <c r="P127" s="22">
        <v>0</v>
      </c>
      <c r="Q127" s="38" t="e">
        <f>M127-#REF!</f>
        <v>#REF!</v>
      </c>
      <c r="R127" s="55">
        <v>16776.38</v>
      </c>
    </row>
    <row r="128" spans="1:18" ht="12">
      <c r="A128" s="23">
        <v>6500</v>
      </c>
      <c r="B128" s="23">
        <v>6500</v>
      </c>
      <c r="C128" s="3" t="s">
        <v>109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8597.92</v>
      </c>
    </row>
    <row r="129" spans="1:18" ht="12">
      <c r="A129" s="23">
        <v>6600</v>
      </c>
      <c r="B129" s="23">
        <v>6600</v>
      </c>
      <c r="C129" s="3" t="s">
        <v>112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6620</v>
      </c>
      <c r="B130" s="23">
        <v>6620</v>
      </c>
      <c r="C130" s="3" t="s">
        <v>113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6625</v>
      </c>
      <c r="B131" s="23">
        <v>6625</v>
      </c>
      <c r="C131" s="3" t="s">
        <v>114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841</v>
      </c>
      <c r="N131" s="22">
        <v>0</v>
      </c>
      <c r="O131" s="22">
        <f t="shared" si="36"/>
        <v>841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6630</v>
      </c>
      <c r="B132" s="23">
        <v>6630</v>
      </c>
      <c r="C132" s="3" t="s">
        <v>115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6700</v>
      </c>
      <c r="B133" s="23">
        <v>6700</v>
      </c>
      <c r="C133" s="3" t="s">
        <v>116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6710</v>
      </c>
      <c r="B134" s="23">
        <v>6710</v>
      </c>
      <c r="C134" s="3" t="s">
        <v>117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6790</v>
      </c>
      <c r="B135" s="23">
        <v>6790</v>
      </c>
      <c r="C135" s="3" t="s">
        <v>118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6800</v>
      </c>
      <c r="B136" s="23">
        <v>6800</v>
      </c>
      <c r="C136" s="3" t="s">
        <v>119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6815</v>
      </c>
      <c r="B137" s="23">
        <v>6815</v>
      </c>
      <c r="C137" s="3" t="s">
        <v>120</v>
      </c>
      <c r="D137" s="22">
        <v>18735.3</v>
      </c>
      <c r="E137" s="22">
        <v>0</v>
      </c>
      <c r="F137" s="22">
        <f t="shared" si="33"/>
        <v>-18735.3</v>
      </c>
      <c r="G137" s="22">
        <v>18735.3</v>
      </c>
      <c r="H137" s="22">
        <v>0</v>
      </c>
      <c r="I137" s="22">
        <f t="shared" si="34"/>
        <v>18735.3</v>
      </c>
      <c r="J137" s="22">
        <v>18735.3</v>
      </c>
      <c r="K137" s="22">
        <v>0</v>
      </c>
      <c r="L137" s="22">
        <f t="shared" si="35"/>
        <v>18735.3</v>
      </c>
      <c r="M137" s="22">
        <v>18735.3</v>
      </c>
      <c r="N137" s="22">
        <v>0</v>
      </c>
      <c r="O137" s="22">
        <f t="shared" si="36"/>
        <v>18735.3</v>
      </c>
      <c r="P137" s="22">
        <v>0</v>
      </c>
      <c r="Q137" s="38" t="e">
        <f>M137-#REF!</f>
        <v>#REF!</v>
      </c>
      <c r="R137" s="55">
        <v>17941.14</v>
      </c>
    </row>
    <row r="138" spans="1:18" ht="12">
      <c r="A138" s="23">
        <v>6820</v>
      </c>
      <c r="B138" s="23">
        <v>6820</v>
      </c>
      <c r="C138" s="3" t="s">
        <v>121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6860</v>
      </c>
      <c r="B139" s="23">
        <v>6860</v>
      </c>
      <c r="C139" s="3" t="s">
        <v>122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2949.98</v>
      </c>
      <c r="N139" s="22">
        <v>0</v>
      </c>
      <c r="O139" s="22">
        <f t="shared" si="36"/>
        <v>2949.98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6900</v>
      </c>
      <c r="B140" s="23">
        <v>6900</v>
      </c>
      <c r="C140" s="3" t="s">
        <v>123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6920</v>
      </c>
      <c r="B141" s="23">
        <v>6920</v>
      </c>
      <c r="C141" s="3" t="s">
        <v>124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6930</v>
      </c>
      <c r="B142" s="23">
        <v>6930</v>
      </c>
      <c r="C142" s="3" t="s">
        <v>125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6940</v>
      </c>
      <c r="B143" s="23">
        <v>6940</v>
      </c>
      <c r="C143" s="3" t="s">
        <v>126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7140</v>
      </c>
      <c r="B144" s="23">
        <v>7140</v>
      </c>
      <c r="C144" s="3" t="s">
        <v>128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7320</v>
      </c>
      <c r="B145" s="23">
        <v>7320</v>
      </c>
      <c r="C145" s="3" t="s">
        <v>129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0</v>
      </c>
      <c r="O145" s="22">
        <f t="shared" si="36"/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7430</v>
      </c>
      <c r="B146" s="23">
        <v>7430</v>
      </c>
      <c r="C146" s="3" t="s">
        <v>131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4"/>
        <v>0</v>
      </c>
      <c r="J146" s="22">
        <v>0</v>
      </c>
      <c r="K146" s="22">
        <v>0</v>
      </c>
      <c r="L146" s="22">
        <f t="shared" si="35"/>
        <v>0</v>
      </c>
      <c r="M146" s="22">
        <v>0</v>
      </c>
      <c r="N146" s="22">
        <v>0</v>
      </c>
      <c r="O146" s="22">
        <f t="shared" si="36"/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7500</v>
      </c>
      <c r="B147" s="23">
        <v>7500</v>
      </c>
      <c r="C147" s="3" t="s">
        <v>132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t="shared" si="34"/>
        <v>0</v>
      </c>
      <c r="J147" s="22">
        <v>0</v>
      </c>
      <c r="K147" s="22">
        <v>0</v>
      </c>
      <c r="L147" s="22">
        <f t="shared" si="35"/>
        <v>0</v>
      </c>
      <c r="M147" s="22">
        <v>0</v>
      </c>
      <c r="N147" s="22">
        <v>0</v>
      </c>
      <c r="O147" s="22">
        <f t="shared" si="36"/>
        <v>0</v>
      </c>
      <c r="P147" s="22">
        <v>0</v>
      </c>
      <c r="Q147" s="38" t="e">
        <f>M147-#REF!</f>
        <v>#REF!</v>
      </c>
      <c r="R147" s="55">
        <v>0</v>
      </c>
    </row>
    <row r="148" spans="1:18" ht="12">
      <c r="A148" s="23">
        <v>7601</v>
      </c>
      <c r="B148" s="23">
        <v>7601</v>
      </c>
      <c r="C148" s="3" t="s">
        <v>133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t="shared" si="34"/>
        <v>0</v>
      </c>
      <c r="J148" s="22">
        <v>0</v>
      </c>
      <c r="K148" s="22">
        <v>0</v>
      </c>
      <c r="L148" s="22">
        <f t="shared" si="35"/>
        <v>0</v>
      </c>
      <c r="M148" s="22">
        <v>0</v>
      </c>
      <c r="N148" s="22">
        <v>0</v>
      </c>
      <c r="O148" s="22">
        <f t="shared" si="36"/>
        <v>0</v>
      </c>
      <c r="P148" s="22">
        <v>0</v>
      </c>
      <c r="Q148" s="38" t="e">
        <f>M148-#REF!</f>
        <v>#REF!</v>
      </c>
      <c r="R148" s="55">
        <v>0</v>
      </c>
    </row>
    <row r="149" spans="1:18" ht="12">
      <c r="A149" s="23">
        <v>7740</v>
      </c>
      <c r="B149" s="23">
        <v>7740</v>
      </c>
      <c r="C149" s="3" t="s">
        <v>134</v>
      </c>
      <c r="D149" s="22">
        <v>0</v>
      </c>
      <c r="E149" s="22">
        <v>0</v>
      </c>
      <c r="F149" s="22">
        <f t="shared" si="33"/>
        <v>0</v>
      </c>
      <c r="G149" s="22">
        <v>-0.5</v>
      </c>
      <c r="H149" s="22">
        <v>0</v>
      </c>
      <c r="I149" s="22">
        <f t="shared" si="34"/>
        <v>-0.5</v>
      </c>
      <c r="J149" s="22">
        <v>-0.5</v>
      </c>
      <c r="K149" s="22">
        <v>0</v>
      </c>
      <c r="L149" s="22">
        <f t="shared" si="35"/>
        <v>-0.5</v>
      </c>
      <c r="M149" s="22">
        <v>-0.5</v>
      </c>
      <c r="N149" s="22">
        <v>0</v>
      </c>
      <c r="O149" s="22">
        <f t="shared" si="36"/>
        <v>-0.5</v>
      </c>
      <c r="P149" s="22">
        <v>0</v>
      </c>
      <c r="Q149" s="38" t="e">
        <f>M149-#REF!</f>
        <v>#REF!</v>
      </c>
      <c r="R149" s="55">
        <v>0</v>
      </c>
    </row>
    <row r="150" spans="1:18" ht="12">
      <c r="A150" s="23">
        <v>7770</v>
      </c>
      <c r="B150" s="23">
        <v>7770</v>
      </c>
      <c r="C150" s="3" t="s">
        <v>135</v>
      </c>
      <c r="D150" s="22">
        <v>68.25</v>
      </c>
      <c r="E150" s="22">
        <v>0</v>
      </c>
      <c r="F150" s="22">
        <f t="shared" si="33"/>
        <v>-68.25</v>
      </c>
      <c r="G150" s="22">
        <v>154.75</v>
      </c>
      <c r="H150" s="22">
        <v>0</v>
      </c>
      <c r="I150" s="22">
        <f t="shared" si="34"/>
        <v>154.75</v>
      </c>
      <c r="J150" s="22">
        <v>242.25</v>
      </c>
      <c r="K150" s="22">
        <v>0</v>
      </c>
      <c r="L150" s="22">
        <f t="shared" si="35"/>
        <v>242.25</v>
      </c>
      <c r="M150" s="22">
        <v>361.75</v>
      </c>
      <c r="N150" s="22">
        <v>0</v>
      </c>
      <c r="O150" s="22">
        <f t="shared" si="36"/>
        <v>361.75</v>
      </c>
      <c r="P150" s="22">
        <v>0</v>
      </c>
      <c r="Q150" s="38" t="e">
        <f>M150-#REF!</f>
        <v>#REF!</v>
      </c>
      <c r="R150" s="55">
        <v>169.5</v>
      </c>
    </row>
    <row r="151" spans="1:18" ht="12">
      <c r="A151" s="23">
        <v>7780</v>
      </c>
      <c r="B151" s="23">
        <v>7780</v>
      </c>
      <c r="C151" s="3" t="s">
        <v>136</v>
      </c>
      <c r="D151" s="22">
        <v>0</v>
      </c>
      <c r="E151" s="22">
        <v>0</v>
      </c>
      <c r="F151" s="22">
        <f t="shared" si="33"/>
        <v>0</v>
      </c>
      <c r="G151" s="22">
        <v>0</v>
      </c>
      <c r="H151" s="22">
        <v>0</v>
      </c>
      <c r="I151" s="22">
        <f t="shared" si="34"/>
        <v>0</v>
      </c>
      <c r="J151" s="22">
        <v>0</v>
      </c>
      <c r="K151" s="22">
        <v>0</v>
      </c>
      <c r="L151" s="22">
        <f t="shared" si="35"/>
        <v>0</v>
      </c>
      <c r="M151" s="22">
        <v>0</v>
      </c>
      <c r="N151" s="22">
        <v>0</v>
      </c>
      <c r="O151" s="22">
        <f t="shared" si="36"/>
        <v>0</v>
      </c>
      <c r="P151" s="22">
        <v>0</v>
      </c>
      <c r="Q151" s="38" t="e">
        <f>M151-#REF!</f>
        <v>#REF!</v>
      </c>
      <c r="R151" s="55">
        <v>0</v>
      </c>
    </row>
    <row r="152" spans="1:18" ht="12">
      <c r="A152" s="23">
        <v>7790</v>
      </c>
      <c r="B152" s="23">
        <v>7790</v>
      </c>
      <c r="C152" s="3" t="s">
        <v>137</v>
      </c>
      <c r="D152" s="22">
        <v>0</v>
      </c>
      <c r="E152" s="22">
        <v>0</v>
      </c>
      <c r="F152" s="22">
        <f t="shared" si="33"/>
        <v>0</v>
      </c>
      <c r="G152" s="22">
        <v>0</v>
      </c>
      <c r="H152" s="22">
        <v>0</v>
      </c>
      <c r="I152" s="22">
        <f t="shared" si="34"/>
        <v>0</v>
      </c>
      <c r="J152" s="22">
        <v>0</v>
      </c>
      <c r="K152" s="22">
        <v>0</v>
      </c>
      <c r="L152" s="22">
        <f t="shared" si="35"/>
        <v>0</v>
      </c>
      <c r="M152" s="22">
        <v>5.4</v>
      </c>
      <c r="N152" s="22">
        <v>0</v>
      </c>
      <c r="O152" s="22">
        <f t="shared" si="36"/>
        <v>5.4</v>
      </c>
      <c r="P152" s="22">
        <v>0</v>
      </c>
      <c r="Q152" s="38" t="e">
        <f>M152-#REF!</f>
        <v>#REF!</v>
      </c>
      <c r="R152" s="55">
        <v>1156</v>
      </c>
    </row>
    <row r="153" spans="1:18" ht="12">
      <c r="A153" s="23">
        <v>7791</v>
      </c>
      <c r="B153" s="23">
        <v>7791</v>
      </c>
      <c r="C153" s="3" t="s">
        <v>153</v>
      </c>
      <c r="D153" s="22">
        <v>0</v>
      </c>
      <c r="E153" s="22">
        <v>0</v>
      </c>
      <c r="F153" s="22">
        <f t="shared" si="33"/>
        <v>0</v>
      </c>
      <c r="G153" s="22">
        <v>0</v>
      </c>
      <c r="H153" s="22">
        <v>0</v>
      </c>
      <c r="I153" s="22">
        <f aca="true" t="shared" si="37" ref="I153:I158">G153-H153</f>
        <v>0</v>
      </c>
      <c r="J153" s="22">
        <v>0</v>
      </c>
      <c r="K153" s="22">
        <v>0</v>
      </c>
      <c r="L153" s="22">
        <f aca="true" t="shared" si="38" ref="L153:L158">J153-K153</f>
        <v>0</v>
      </c>
      <c r="M153" s="22">
        <v>0</v>
      </c>
      <c r="N153" s="22">
        <v>0</v>
      </c>
      <c r="O153" s="22">
        <f aca="true" t="shared" si="39" ref="O153:O158">M153-N153</f>
        <v>0</v>
      </c>
      <c r="P153" s="22">
        <v>0</v>
      </c>
      <c r="Q153" s="38" t="e">
        <f>M153-#REF!</f>
        <v>#REF!</v>
      </c>
      <c r="R153" s="55">
        <v>0</v>
      </c>
    </row>
    <row r="154" spans="1:18" ht="12">
      <c r="A154" s="23">
        <v>7795</v>
      </c>
      <c r="B154" s="23">
        <v>7795</v>
      </c>
      <c r="C154" s="3" t="s">
        <v>157</v>
      </c>
      <c r="D154" s="22">
        <v>0</v>
      </c>
      <c r="E154" s="22">
        <v>0</v>
      </c>
      <c r="F154" s="22">
        <f t="shared" si="33"/>
        <v>0</v>
      </c>
      <c r="G154" s="22">
        <v>0</v>
      </c>
      <c r="H154" s="22">
        <v>0</v>
      </c>
      <c r="I154" s="22">
        <f t="shared" si="37"/>
        <v>0</v>
      </c>
      <c r="J154" s="22">
        <v>0</v>
      </c>
      <c r="K154" s="22">
        <v>0</v>
      </c>
      <c r="L154" s="22">
        <f t="shared" si="38"/>
        <v>0</v>
      </c>
      <c r="M154" s="22">
        <v>0</v>
      </c>
      <c r="N154" s="22">
        <v>0</v>
      </c>
      <c r="O154" s="22">
        <f t="shared" si="39"/>
        <v>0</v>
      </c>
      <c r="P154" s="22">
        <v>0</v>
      </c>
      <c r="Q154" s="38" t="e">
        <f>M154-#REF!</f>
        <v>#REF!</v>
      </c>
      <c r="R154" s="55">
        <v>0</v>
      </c>
    </row>
    <row r="155" spans="1:18" ht="12">
      <c r="A155" s="23">
        <v>7796</v>
      </c>
      <c r="B155" s="23">
        <v>7796</v>
      </c>
      <c r="C155" s="3" t="s">
        <v>158</v>
      </c>
      <c r="D155" s="22">
        <v>0</v>
      </c>
      <c r="E155" s="22">
        <v>0</v>
      </c>
      <c r="F155" s="22">
        <f t="shared" si="33"/>
        <v>0</v>
      </c>
      <c r="G155" s="22">
        <v>0</v>
      </c>
      <c r="H155" s="22">
        <v>0</v>
      </c>
      <c r="I155" s="22">
        <f t="shared" si="37"/>
        <v>0</v>
      </c>
      <c r="J155" s="22">
        <v>0</v>
      </c>
      <c r="K155" s="22">
        <v>0</v>
      </c>
      <c r="L155" s="22">
        <f t="shared" si="38"/>
        <v>0</v>
      </c>
      <c r="M155" s="22">
        <v>0</v>
      </c>
      <c r="N155" s="22">
        <v>0</v>
      </c>
      <c r="O155" s="22">
        <f t="shared" si="39"/>
        <v>0</v>
      </c>
      <c r="P155" s="22">
        <v>0</v>
      </c>
      <c r="Q155" s="38"/>
      <c r="R155" s="55">
        <v>0</v>
      </c>
    </row>
    <row r="156" spans="1:18" ht="12">
      <c r="A156" s="23">
        <v>7797</v>
      </c>
      <c r="B156" s="23">
        <v>7797</v>
      </c>
      <c r="C156" s="3" t="s">
        <v>159</v>
      </c>
      <c r="D156" s="22">
        <v>27</v>
      </c>
      <c r="E156" s="22">
        <v>0</v>
      </c>
      <c r="F156" s="22">
        <f t="shared" si="33"/>
        <v>-27</v>
      </c>
      <c r="G156" s="22">
        <v>1524.87</v>
      </c>
      <c r="H156" s="22">
        <v>0</v>
      </c>
      <c r="I156" s="22">
        <f t="shared" si="37"/>
        <v>1524.87</v>
      </c>
      <c r="J156" s="22">
        <v>1562.14</v>
      </c>
      <c r="K156" s="22">
        <v>0</v>
      </c>
      <c r="L156" s="22">
        <f t="shared" si="38"/>
        <v>1562.14</v>
      </c>
      <c r="M156" s="22">
        <v>1562.14</v>
      </c>
      <c r="N156" s="22">
        <v>0</v>
      </c>
      <c r="O156" s="22">
        <f t="shared" si="39"/>
        <v>1562.14</v>
      </c>
      <c r="P156" s="22">
        <v>0</v>
      </c>
      <c r="Q156" s="38"/>
      <c r="R156" s="55">
        <v>1670.49</v>
      </c>
    </row>
    <row r="157" spans="1:18" ht="12">
      <c r="A157" s="23">
        <v>7798</v>
      </c>
      <c r="B157" s="23">
        <v>7798</v>
      </c>
      <c r="C157" s="3" t="s">
        <v>159</v>
      </c>
      <c r="D157" s="22">
        <v>0</v>
      </c>
      <c r="E157" s="22">
        <v>0</v>
      </c>
      <c r="F157" s="22">
        <f>+E157-D157</f>
        <v>0</v>
      </c>
      <c r="G157" s="22">
        <v>0</v>
      </c>
      <c r="H157" s="22">
        <v>0</v>
      </c>
      <c r="I157" s="22">
        <f t="shared" si="37"/>
        <v>0</v>
      </c>
      <c r="J157" s="22">
        <v>0</v>
      </c>
      <c r="K157" s="22">
        <v>0</v>
      </c>
      <c r="L157" s="22">
        <f t="shared" si="38"/>
        <v>0</v>
      </c>
      <c r="M157" s="22">
        <v>0</v>
      </c>
      <c r="N157" s="22">
        <v>0</v>
      </c>
      <c r="O157" s="22">
        <f t="shared" si="39"/>
        <v>0</v>
      </c>
      <c r="P157" s="22">
        <v>0</v>
      </c>
      <c r="Q157" s="38"/>
      <c r="R157" s="55">
        <v>21</v>
      </c>
    </row>
    <row r="158" spans="1:18" ht="12">
      <c r="A158" s="23">
        <v>7799</v>
      </c>
      <c r="B158" s="23">
        <v>7799</v>
      </c>
      <c r="C158" s="3" t="s">
        <v>188</v>
      </c>
      <c r="D158" s="22">
        <v>678.5</v>
      </c>
      <c r="E158" s="22">
        <v>0</v>
      </c>
      <c r="F158" s="22">
        <f>+E158-D158</f>
        <v>-678.5</v>
      </c>
      <c r="G158" s="22">
        <v>4412</v>
      </c>
      <c r="H158" s="22">
        <v>0</v>
      </c>
      <c r="I158" s="22">
        <f t="shared" si="37"/>
        <v>4412</v>
      </c>
      <c r="J158" s="22">
        <v>4412</v>
      </c>
      <c r="K158" s="22">
        <v>0</v>
      </c>
      <c r="L158" s="22">
        <f t="shared" si="38"/>
        <v>4412</v>
      </c>
      <c r="M158" s="22">
        <v>4412</v>
      </c>
      <c r="N158" s="22">
        <v>0</v>
      </c>
      <c r="O158" s="22">
        <f t="shared" si="39"/>
        <v>4412</v>
      </c>
      <c r="P158" s="22">
        <v>0</v>
      </c>
      <c r="Q158" s="38"/>
      <c r="R158" s="55">
        <v>1890.25</v>
      </c>
    </row>
    <row r="159" spans="1:18" ht="12">
      <c r="A159" s="23">
        <v>7830</v>
      </c>
      <c r="B159" s="23">
        <v>7830</v>
      </c>
      <c r="C159" s="3" t="s">
        <v>138</v>
      </c>
      <c r="D159" s="22">
        <v>0</v>
      </c>
      <c r="E159" s="22">
        <v>0</v>
      </c>
      <c r="F159" s="22">
        <f t="shared" si="33"/>
        <v>0</v>
      </c>
      <c r="G159" s="22">
        <v>0</v>
      </c>
      <c r="H159" s="22">
        <v>0</v>
      </c>
      <c r="I159" s="22">
        <f t="shared" si="34"/>
        <v>0</v>
      </c>
      <c r="J159" s="22">
        <v>0</v>
      </c>
      <c r="K159" s="22">
        <v>0</v>
      </c>
      <c r="L159" s="22">
        <f t="shared" si="35"/>
        <v>0</v>
      </c>
      <c r="M159" s="22">
        <v>0</v>
      </c>
      <c r="N159" s="22">
        <v>0</v>
      </c>
      <c r="O159" s="22">
        <f t="shared" si="36"/>
        <v>0</v>
      </c>
      <c r="P159" s="22">
        <v>0</v>
      </c>
      <c r="Q159" s="38" t="e">
        <f>M159-#REF!</f>
        <v>#REF!</v>
      </c>
      <c r="R159" s="55">
        <v>0</v>
      </c>
    </row>
    <row r="160" spans="1:18" ht="12">
      <c r="A160" s="23">
        <v>7990</v>
      </c>
      <c r="B160" s="23">
        <v>7990</v>
      </c>
      <c r="C160" s="3" t="s">
        <v>139</v>
      </c>
      <c r="D160" s="22">
        <v>0</v>
      </c>
      <c r="E160" s="22">
        <v>0</v>
      </c>
      <c r="F160" s="22">
        <f t="shared" si="33"/>
        <v>0</v>
      </c>
      <c r="G160" s="22">
        <v>0</v>
      </c>
      <c r="H160" s="22">
        <v>0</v>
      </c>
      <c r="I160" s="22">
        <f t="shared" si="34"/>
        <v>0</v>
      </c>
      <c r="J160" s="22">
        <v>0</v>
      </c>
      <c r="K160" s="22">
        <v>0</v>
      </c>
      <c r="L160" s="22">
        <f t="shared" si="35"/>
        <v>0</v>
      </c>
      <c r="M160" s="22">
        <v>0</v>
      </c>
      <c r="N160" s="22">
        <v>0</v>
      </c>
      <c r="O160" s="22">
        <f t="shared" si="36"/>
        <v>0</v>
      </c>
      <c r="P160" s="22">
        <v>0</v>
      </c>
      <c r="Q160" s="38" t="e">
        <f>M160-#REF!</f>
        <v>#REF!</v>
      </c>
      <c r="R160" s="55">
        <v>0</v>
      </c>
    </row>
    <row r="161" spans="1:18" ht="12">
      <c r="A161" s="23"/>
      <c r="B161" s="23"/>
      <c r="C161" s="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8"/>
      <c r="R161" s="55"/>
    </row>
    <row r="162" spans="1:18" ht="12.75">
      <c r="A162" s="19"/>
      <c r="B162" s="19"/>
      <c r="C162" s="14" t="s">
        <v>9</v>
      </c>
      <c r="D162" s="15">
        <f aca="true" t="shared" si="40" ref="D162:P162">SUM(D123:D161)</f>
        <v>22429.05</v>
      </c>
      <c r="E162" s="15">
        <f t="shared" si="40"/>
        <v>15000</v>
      </c>
      <c r="F162" s="15">
        <f t="shared" si="40"/>
        <v>-7429.049999999999</v>
      </c>
      <c r="G162" s="15">
        <f t="shared" si="40"/>
        <v>50571.68</v>
      </c>
      <c r="H162" s="15">
        <f t="shared" si="40"/>
        <v>30000</v>
      </c>
      <c r="I162" s="15">
        <f t="shared" si="40"/>
        <v>20571.679999999997</v>
      </c>
      <c r="J162" s="15">
        <f t="shared" si="40"/>
        <v>50696.45</v>
      </c>
      <c r="K162" s="15">
        <f t="shared" si="40"/>
        <v>45000</v>
      </c>
      <c r="L162" s="15">
        <f t="shared" si="40"/>
        <v>5696.449999999998</v>
      </c>
      <c r="M162" s="15">
        <f t="shared" si="40"/>
        <v>54612.33</v>
      </c>
      <c r="N162" s="15">
        <f t="shared" si="40"/>
        <v>60000</v>
      </c>
      <c r="O162" s="15">
        <f t="shared" si="40"/>
        <v>-5387.670000000007</v>
      </c>
      <c r="P162" s="15">
        <f t="shared" si="40"/>
        <v>60000</v>
      </c>
      <c r="Q162" s="39" t="e">
        <f>M162-#REF!</f>
        <v>#REF!</v>
      </c>
      <c r="R162" s="56">
        <f>SUM(R123:R161)</f>
        <v>48222.68</v>
      </c>
    </row>
    <row r="163" spans="1:18" ht="12.75">
      <c r="A163" s="19"/>
      <c r="B163" s="19"/>
      <c r="C163" s="14"/>
      <c r="D163" s="22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8"/>
      <c r="R163" s="56"/>
    </row>
    <row r="164" spans="1:18" ht="12">
      <c r="A164" s="23">
        <v>6000</v>
      </c>
      <c r="B164" s="23">
        <v>6000</v>
      </c>
      <c r="C164" s="3" t="s">
        <v>140</v>
      </c>
      <c r="D164" s="22">
        <v>0</v>
      </c>
      <c r="E164" s="22">
        <v>0</v>
      </c>
      <c r="F164" s="22">
        <f>+E164-D164</f>
        <v>0</v>
      </c>
      <c r="G164" s="22">
        <v>0</v>
      </c>
      <c r="H164" s="22">
        <v>0</v>
      </c>
      <c r="I164" s="22">
        <f>G164-H164</f>
        <v>0</v>
      </c>
      <c r="J164" s="22">
        <v>0</v>
      </c>
      <c r="K164" s="22">
        <v>0</v>
      </c>
      <c r="L164" s="22">
        <f>J164-K164</f>
        <v>0</v>
      </c>
      <c r="M164" s="22">
        <v>0</v>
      </c>
      <c r="N164" s="22">
        <v>0</v>
      </c>
      <c r="O164" s="22">
        <f>M164-N164</f>
        <v>0</v>
      </c>
      <c r="P164" s="22">
        <v>0</v>
      </c>
      <c r="Q164" s="38" t="e">
        <f>M164-#REF!</f>
        <v>#REF!</v>
      </c>
      <c r="R164" s="55">
        <v>0</v>
      </c>
    </row>
    <row r="165" spans="1:18" ht="12">
      <c r="A165" s="23">
        <v>6010</v>
      </c>
      <c r="B165" s="23">
        <v>6010</v>
      </c>
      <c r="C165" s="3" t="s">
        <v>141</v>
      </c>
      <c r="D165" s="22">
        <v>0</v>
      </c>
      <c r="E165" s="22">
        <v>0</v>
      </c>
      <c r="F165" s="22">
        <f>+E165-D165</f>
        <v>0</v>
      </c>
      <c r="G165" s="22">
        <v>0</v>
      </c>
      <c r="H165" s="22">
        <v>0</v>
      </c>
      <c r="I165" s="22">
        <f>G165-H165</f>
        <v>0</v>
      </c>
      <c r="J165" s="22">
        <v>0</v>
      </c>
      <c r="K165" s="22">
        <v>0</v>
      </c>
      <c r="L165" s="22">
        <f>J165-K165</f>
        <v>0</v>
      </c>
      <c r="M165" s="22">
        <v>0</v>
      </c>
      <c r="N165" s="22">
        <v>0</v>
      </c>
      <c r="O165" s="22">
        <f>M165-N165</f>
        <v>0</v>
      </c>
      <c r="P165" s="22">
        <v>0</v>
      </c>
      <c r="Q165" s="38" t="e">
        <f>M165-#REF!</f>
        <v>#REF!</v>
      </c>
      <c r="R165" s="55">
        <v>0</v>
      </c>
    </row>
    <row r="166" spans="1:18" ht="12.75">
      <c r="A166" s="19"/>
      <c r="B166" s="19"/>
      <c r="C166" s="14" t="s">
        <v>16</v>
      </c>
      <c r="D166" s="15">
        <f>SUM(D164:D165)</f>
        <v>0</v>
      </c>
      <c r="E166" s="15">
        <f aca="true" t="shared" si="41" ref="E166:P166">SUM(E164:E165)</f>
        <v>0</v>
      </c>
      <c r="F166" s="15">
        <f t="shared" si="41"/>
        <v>0</v>
      </c>
      <c r="G166" s="15">
        <f t="shared" si="41"/>
        <v>0</v>
      </c>
      <c r="H166" s="15">
        <f t="shared" si="41"/>
        <v>0</v>
      </c>
      <c r="I166" s="15">
        <f t="shared" si="41"/>
        <v>0</v>
      </c>
      <c r="J166" s="15">
        <f t="shared" si="41"/>
        <v>0</v>
      </c>
      <c r="K166" s="15">
        <f t="shared" si="41"/>
        <v>0</v>
      </c>
      <c r="L166" s="15">
        <f t="shared" si="41"/>
        <v>0</v>
      </c>
      <c r="M166" s="15">
        <f t="shared" si="41"/>
        <v>0</v>
      </c>
      <c r="N166" s="15">
        <f t="shared" si="41"/>
        <v>0</v>
      </c>
      <c r="O166" s="15">
        <f t="shared" si="41"/>
        <v>0</v>
      </c>
      <c r="P166" s="15">
        <f t="shared" si="41"/>
        <v>0</v>
      </c>
      <c r="Q166" s="38" t="e">
        <f>M166-#REF!</f>
        <v>#REF!</v>
      </c>
      <c r="R166" s="56">
        <f>SUM(R164:R165)</f>
        <v>0</v>
      </c>
    </row>
    <row r="167" spans="1:18" ht="12">
      <c r="A167" s="23"/>
      <c r="B167" s="23"/>
      <c r="C167" s="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8"/>
      <c r="R167" s="55"/>
    </row>
    <row r="168" spans="1:18" ht="13.5" customHeight="1">
      <c r="A168" s="19"/>
      <c r="B168" s="19"/>
      <c r="C168" s="14" t="s">
        <v>5</v>
      </c>
      <c r="D168" s="15">
        <f>D68-D92-D121-D162-D166</f>
        <v>-421797.15999999986</v>
      </c>
      <c r="E168" s="15">
        <f>E68-E92-E121-E162-E166</f>
        <v>-68750</v>
      </c>
      <c r="F168" s="15">
        <f>F68+F92+F121+F162+F166</f>
        <v>-353047.16</v>
      </c>
      <c r="G168" s="15">
        <f aca="true" t="shared" si="42" ref="G168:P168">G68-G92-G121-G162-G166</f>
        <v>290515.99000000017</v>
      </c>
      <c r="H168" s="15">
        <f t="shared" si="42"/>
        <v>145750</v>
      </c>
      <c r="I168" s="15">
        <f t="shared" si="42"/>
        <v>144765.9900000001</v>
      </c>
      <c r="J168" s="15">
        <f t="shared" si="42"/>
        <v>131859.84999999957</v>
      </c>
      <c r="K168" s="15">
        <f t="shared" si="42"/>
        <v>204250</v>
      </c>
      <c r="L168" s="15">
        <f t="shared" si="42"/>
        <v>-72390.14999999998</v>
      </c>
      <c r="M168" s="15">
        <f t="shared" si="42"/>
        <v>40731.349999999235</v>
      </c>
      <c r="N168" s="15">
        <f t="shared" si="42"/>
        <v>-81965</v>
      </c>
      <c r="O168" s="15">
        <f t="shared" si="42"/>
        <v>122696.34999999995</v>
      </c>
      <c r="P168" s="15">
        <f t="shared" si="42"/>
        <v>-81965</v>
      </c>
      <c r="Q168" s="39" t="e">
        <f>M168-#REF!</f>
        <v>#REF!</v>
      </c>
      <c r="R168" s="56">
        <f>R68-R92-R121-R162-R166</f>
        <v>-39121.8600000004</v>
      </c>
    </row>
    <row r="169" spans="1:18" ht="13.5" customHeight="1">
      <c r="A169" s="23"/>
      <c r="B169" s="23"/>
      <c r="C169" s="3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38"/>
      <c r="R169" s="55"/>
    </row>
    <row r="170" spans="1:18" ht="13.5" customHeight="1">
      <c r="A170" s="23">
        <v>8050</v>
      </c>
      <c r="B170" s="23">
        <v>8050</v>
      </c>
      <c r="C170" s="3" t="s">
        <v>11</v>
      </c>
      <c r="D170" s="22">
        <v>0</v>
      </c>
      <c r="E170" s="22">
        <v>0</v>
      </c>
      <c r="F170" s="22">
        <f>+E170-D170</f>
        <v>0</v>
      </c>
      <c r="G170" s="22">
        <v>0</v>
      </c>
      <c r="H170" s="22">
        <v>0</v>
      </c>
      <c r="I170" s="22">
        <f>G170-H170</f>
        <v>0</v>
      </c>
      <c r="J170" s="22">
        <v>0</v>
      </c>
      <c r="K170" s="22">
        <v>0</v>
      </c>
      <c r="L170" s="22">
        <f>J170-K170</f>
        <v>0</v>
      </c>
      <c r="M170" s="22">
        <v>0</v>
      </c>
      <c r="N170" s="22">
        <v>0</v>
      </c>
      <c r="O170" s="22">
        <f>M170-N170</f>
        <v>0</v>
      </c>
      <c r="P170" s="22">
        <v>0</v>
      </c>
      <c r="Q170" s="38" t="e">
        <f>M170-#REF!</f>
        <v>#REF!</v>
      </c>
      <c r="R170" s="55">
        <v>0</v>
      </c>
    </row>
    <row r="171" spans="1:18" ht="13.5" customHeight="1">
      <c r="A171" s="23">
        <v>8070</v>
      </c>
      <c r="B171" s="23">
        <v>8070</v>
      </c>
      <c r="C171" s="3" t="s">
        <v>35</v>
      </c>
      <c r="D171" s="22">
        <v>0</v>
      </c>
      <c r="E171" s="22">
        <v>0</v>
      </c>
      <c r="F171" s="22">
        <f>+E171-D171</f>
        <v>0</v>
      </c>
      <c r="G171" s="22">
        <v>0</v>
      </c>
      <c r="H171" s="22">
        <v>0</v>
      </c>
      <c r="I171" s="22">
        <f>G171-H171</f>
        <v>0</v>
      </c>
      <c r="J171" s="22">
        <v>0</v>
      </c>
      <c r="K171" s="22">
        <v>0</v>
      </c>
      <c r="L171" s="22">
        <f>J171-K171</f>
        <v>0</v>
      </c>
      <c r="M171" s="22">
        <v>0</v>
      </c>
      <c r="N171" s="22">
        <v>0</v>
      </c>
      <c r="O171" s="22">
        <f>M171-N171</f>
        <v>0</v>
      </c>
      <c r="P171" s="22">
        <v>0</v>
      </c>
      <c r="Q171" s="38" t="e">
        <f>M171-#REF!</f>
        <v>#REF!</v>
      </c>
      <c r="R171" s="55">
        <v>0</v>
      </c>
    </row>
    <row r="172" spans="1:18" ht="13.5" customHeight="1">
      <c r="A172" s="23">
        <v>8150</v>
      </c>
      <c r="B172" s="23">
        <v>8150</v>
      </c>
      <c r="C172" s="3" t="s">
        <v>142</v>
      </c>
      <c r="D172" s="22">
        <v>0</v>
      </c>
      <c r="E172" s="22">
        <v>0</v>
      </c>
      <c r="F172" s="22">
        <f>+E172-D172</f>
        <v>0</v>
      </c>
      <c r="G172" s="22">
        <v>0</v>
      </c>
      <c r="H172" s="22">
        <v>0</v>
      </c>
      <c r="I172" s="22">
        <f>G172-H172</f>
        <v>0</v>
      </c>
      <c r="J172" s="22">
        <v>0</v>
      </c>
      <c r="K172" s="22">
        <v>0</v>
      </c>
      <c r="L172" s="22">
        <f>J172-K172</f>
        <v>0</v>
      </c>
      <c r="M172" s="22">
        <v>0</v>
      </c>
      <c r="N172" s="22">
        <v>0</v>
      </c>
      <c r="O172" s="22">
        <f>M172-N172</f>
        <v>0</v>
      </c>
      <c r="P172" s="22">
        <v>0</v>
      </c>
      <c r="Q172" s="38" t="e">
        <f>M172-#REF!</f>
        <v>#REF!</v>
      </c>
      <c r="R172" s="55">
        <v>0</v>
      </c>
    </row>
    <row r="173" spans="1:18" ht="13.5" customHeight="1">
      <c r="A173" s="19"/>
      <c r="B173" s="19"/>
      <c r="C173" s="14" t="s">
        <v>24</v>
      </c>
      <c r="D173" s="15">
        <f>SUM(D170:D172)</f>
        <v>0</v>
      </c>
      <c r="E173" s="15">
        <f aca="true" t="shared" si="43" ref="E173:P173">SUM(E170:E172)</f>
        <v>0</v>
      </c>
      <c r="F173" s="15">
        <f t="shared" si="43"/>
        <v>0</v>
      </c>
      <c r="G173" s="15">
        <f t="shared" si="43"/>
        <v>0</v>
      </c>
      <c r="H173" s="15">
        <f t="shared" si="43"/>
        <v>0</v>
      </c>
      <c r="I173" s="15">
        <f t="shared" si="43"/>
        <v>0</v>
      </c>
      <c r="J173" s="15">
        <f t="shared" si="43"/>
        <v>0</v>
      </c>
      <c r="K173" s="15">
        <f t="shared" si="43"/>
        <v>0</v>
      </c>
      <c r="L173" s="15">
        <f t="shared" si="43"/>
        <v>0</v>
      </c>
      <c r="M173" s="15">
        <f t="shared" si="43"/>
        <v>0</v>
      </c>
      <c r="N173" s="15">
        <f t="shared" si="43"/>
        <v>0</v>
      </c>
      <c r="O173" s="15">
        <f t="shared" si="43"/>
        <v>0</v>
      </c>
      <c r="P173" s="15">
        <f t="shared" si="43"/>
        <v>0</v>
      </c>
      <c r="Q173" s="38" t="e">
        <f>M173-#REF!</f>
        <v>#REF!</v>
      </c>
      <c r="R173" s="56">
        <f>SUM(R170:R172)</f>
        <v>0</v>
      </c>
    </row>
    <row r="174" spans="1:18" ht="12">
      <c r="A174" s="23"/>
      <c r="B174" s="23"/>
      <c r="C174" s="3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38"/>
      <c r="R174" s="55"/>
    </row>
    <row r="175" spans="1:18" ht="12.75">
      <c r="A175" s="19"/>
      <c r="B175" s="19"/>
      <c r="C175" s="16" t="s">
        <v>14</v>
      </c>
      <c r="D175" s="17">
        <f>D168-D173</f>
        <v>-421797.15999999986</v>
      </c>
      <c r="E175" s="17">
        <f aca="true" t="shared" si="44" ref="E175:P175">E168-E173</f>
        <v>-68750</v>
      </c>
      <c r="F175" s="17">
        <f>F168+F173</f>
        <v>-353047.16</v>
      </c>
      <c r="G175" s="17">
        <f t="shared" si="44"/>
        <v>290515.99000000017</v>
      </c>
      <c r="H175" s="17">
        <f t="shared" si="44"/>
        <v>145750</v>
      </c>
      <c r="I175" s="17">
        <f t="shared" si="44"/>
        <v>144765.9900000001</v>
      </c>
      <c r="J175" s="17">
        <f t="shared" si="44"/>
        <v>131859.84999999957</v>
      </c>
      <c r="K175" s="17">
        <f t="shared" si="44"/>
        <v>204250</v>
      </c>
      <c r="L175" s="17">
        <f t="shared" si="44"/>
        <v>-72390.14999999998</v>
      </c>
      <c r="M175" s="17">
        <f t="shared" si="44"/>
        <v>40731.349999999235</v>
      </c>
      <c r="N175" s="17">
        <f t="shared" si="44"/>
        <v>-81965</v>
      </c>
      <c r="O175" s="17">
        <f t="shared" si="44"/>
        <v>122696.34999999995</v>
      </c>
      <c r="P175" s="17">
        <f t="shared" si="44"/>
        <v>-81965</v>
      </c>
      <c r="Q175" s="40" t="e">
        <f>M175-#REF!</f>
        <v>#REF!</v>
      </c>
      <c r="R175" s="58">
        <f>R168-R173</f>
        <v>-39121.8600000004</v>
      </c>
    </row>
    <row r="176" spans="5:18" ht="15.75" customHeight="1"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114</v>
      </c>
      <c r="C1" s="1" t="s">
        <v>20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+D31-D169</f>
        <v>0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3.5652192309498787E-10</v>
      </c>
      <c r="M3" s="51">
        <f t="shared" si="0"/>
        <v>6.693881005048752E-10</v>
      </c>
      <c r="N3" s="51">
        <f t="shared" si="0"/>
        <v>0</v>
      </c>
      <c r="O3" s="51">
        <f t="shared" si="0"/>
        <v>5.820766091346741E-10</v>
      </c>
      <c r="P3" s="51">
        <f t="shared" si="0"/>
        <v>0</v>
      </c>
      <c r="R3" s="51">
        <f>+R31-R169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'HS'!D6</f>
        <v>202303</v>
      </c>
      <c r="E6" s="43">
        <f>'HS'!E6</f>
        <v>202303</v>
      </c>
      <c r="F6" s="43">
        <f>'HS'!F6</f>
        <v>0</v>
      </c>
      <c r="G6" s="43">
        <f>'HS'!G6</f>
        <v>202306</v>
      </c>
      <c r="H6" s="43">
        <f>'HS'!H6</f>
        <v>202306</v>
      </c>
      <c r="I6" s="43">
        <f>'HS'!I6</f>
        <v>0</v>
      </c>
      <c r="J6" s="43">
        <f>'HS'!J6</f>
        <v>202309</v>
      </c>
      <c r="K6" s="43">
        <f>'HS'!K6</f>
        <v>202309</v>
      </c>
      <c r="L6" s="43">
        <f>'HS'!L6</f>
        <v>0</v>
      </c>
      <c r="M6" s="43">
        <f>'HS'!M6</f>
        <v>202312</v>
      </c>
      <c r="N6" s="43">
        <f>'HS'!N6</f>
        <v>202312</v>
      </c>
      <c r="O6" s="43">
        <f>'HS'!O6</f>
        <v>0</v>
      </c>
      <c r="P6" s="43">
        <f>'HS'!P6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f>+'HS'!R8</f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482400</v>
      </c>
      <c r="E9" s="21">
        <v>504750</v>
      </c>
      <c r="F9" s="21">
        <f aca="true" t="shared" si="1" ref="F9:F15">D9-E9</f>
        <v>-22350</v>
      </c>
      <c r="G9" s="21">
        <v>477800</v>
      </c>
      <c r="H9" s="21">
        <v>504750</v>
      </c>
      <c r="I9" s="21">
        <f aca="true" t="shared" si="2" ref="I9:I15">G9-H9</f>
        <v>-26950</v>
      </c>
      <c r="J9" s="21">
        <v>500471.87</v>
      </c>
      <c r="K9" s="21">
        <v>504750</v>
      </c>
      <c r="L9" s="21">
        <f aca="true" t="shared" si="3" ref="L9:L15">J9-K9</f>
        <v>-4278.130000000005</v>
      </c>
      <c r="M9" s="21">
        <v>801051.11</v>
      </c>
      <c r="N9" s="21">
        <v>1167350</v>
      </c>
      <c r="O9" s="21">
        <f aca="true" t="shared" si="4" ref="O9:O15">M9-N9</f>
        <v>-366298.89</v>
      </c>
      <c r="P9" s="21">
        <v>1167350</v>
      </c>
      <c r="Q9" s="37" t="e">
        <f>M9-#REF!</f>
        <v>#REF!</v>
      </c>
      <c r="R9" s="54">
        <v>925076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10000</v>
      </c>
      <c r="F10" s="22">
        <f t="shared" si="1"/>
        <v>-10000</v>
      </c>
      <c r="G10" s="22">
        <v>11250</v>
      </c>
      <c r="H10" s="22">
        <v>20000</v>
      </c>
      <c r="I10" s="22">
        <f t="shared" si="2"/>
        <v>-8750</v>
      </c>
      <c r="J10" s="22">
        <v>38750</v>
      </c>
      <c r="K10" s="22">
        <v>30000</v>
      </c>
      <c r="L10" s="22">
        <f t="shared" si="3"/>
        <v>8750</v>
      </c>
      <c r="M10" s="22">
        <v>38750</v>
      </c>
      <c r="N10" s="22">
        <v>40000</v>
      </c>
      <c r="O10" s="22">
        <f t="shared" si="4"/>
        <v>-1250</v>
      </c>
      <c r="P10" s="22">
        <v>40000</v>
      </c>
      <c r="Q10" s="38" t="e">
        <f>M10-#REF!</f>
        <v>#REF!</v>
      </c>
      <c r="R10" s="55">
        <v>38750</v>
      </c>
    </row>
    <row r="11" spans="1:18" ht="12">
      <c r="A11" s="2">
        <v>323</v>
      </c>
      <c r="B11" s="2">
        <v>323</v>
      </c>
      <c r="C11" s="3" t="s">
        <v>39</v>
      </c>
      <c r="D11" s="22">
        <v>172697</v>
      </c>
      <c r="E11" s="22">
        <v>95000</v>
      </c>
      <c r="F11" s="22">
        <f t="shared" si="1"/>
        <v>77697</v>
      </c>
      <c r="G11" s="22">
        <v>157158.5</v>
      </c>
      <c r="H11" s="22">
        <v>190000</v>
      </c>
      <c r="I11" s="22">
        <f t="shared" si="2"/>
        <v>-32841.5</v>
      </c>
      <c r="J11" s="22">
        <v>181235.9</v>
      </c>
      <c r="K11" s="22">
        <v>285000</v>
      </c>
      <c r="L11" s="22">
        <f t="shared" si="3"/>
        <v>-103764.1</v>
      </c>
      <c r="M11" s="22">
        <v>303270.88</v>
      </c>
      <c r="N11" s="22">
        <v>380000</v>
      </c>
      <c r="O11" s="22">
        <f t="shared" si="4"/>
        <v>-76729.12</v>
      </c>
      <c r="P11" s="22">
        <v>380000</v>
      </c>
      <c r="Q11" s="38" t="e">
        <f>M11-#REF!</f>
        <v>#REF!</v>
      </c>
      <c r="R11" s="55">
        <v>261343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0</v>
      </c>
      <c r="F12" s="22">
        <f t="shared" si="1"/>
        <v>0</v>
      </c>
      <c r="G12" s="22">
        <v>0</v>
      </c>
      <c r="H12" s="22">
        <v>0</v>
      </c>
      <c r="I12" s="22">
        <f t="shared" si="2"/>
        <v>0</v>
      </c>
      <c r="J12" s="22">
        <v>0</v>
      </c>
      <c r="K12" s="22">
        <v>0</v>
      </c>
      <c r="L12" s="22">
        <f t="shared" si="3"/>
        <v>0</v>
      </c>
      <c r="M12" s="22">
        <v>1558</v>
      </c>
      <c r="N12" s="22">
        <v>0</v>
      </c>
      <c r="O12" s="22">
        <f t="shared" si="4"/>
        <v>1558</v>
      </c>
      <c r="P12" s="22">
        <v>0</v>
      </c>
      <c r="Q12" s="38" t="e">
        <f>M12-#REF!</f>
        <v>#REF!</v>
      </c>
      <c r="R12" s="55">
        <v>0</v>
      </c>
    </row>
    <row r="13" spans="1:18" ht="12">
      <c r="A13" s="2">
        <v>325</v>
      </c>
      <c r="B13" s="2">
        <v>325</v>
      </c>
      <c r="C13" s="3" t="s">
        <v>41</v>
      </c>
      <c r="D13" s="22">
        <v>168.14</v>
      </c>
      <c r="E13" s="22">
        <v>101250</v>
      </c>
      <c r="F13" s="22">
        <f t="shared" si="1"/>
        <v>-101081.86</v>
      </c>
      <c r="G13" s="22">
        <v>41173.14</v>
      </c>
      <c r="H13" s="22">
        <v>202500</v>
      </c>
      <c r="I13" s="22">
        <f t="shared" si="2"/>
        <v>-161326.86</v>
      </c>
      <c r="J13" s="22">
        <v>355122.14</v>
      </c>
      <c r="K13" s="22">
        <v>303750</v>
      </c>
      <c r="L13" s="22">
        <f t="shared" si="3"/>
        <v>51372.140000000014</v>
      </c>
      <c r="M13" s="22">
        <v>482299.94</v>
      </c>
      <c r="N13" s="22">
        <v>405000</v>
      </c>
      <c r="O13" s="22">
        <f t="shared" si="4"/>
        <v>77299.94</v>
      </c>
      <c r="P13" s="22">
        <v>405000</v>
      </c>
      <c r="Q13" s="38" t="e">
        <f>M13-#REF!</f>
        <v>#REF!</v>
      </c>
      <c r="R13" s="55">
        <v>563656.05</v>
      </c>
    </row>
    <row r="14" spans="1:18" ht="12">
      <c r="A14" s="2">
        <v>326</v>
      </c>
      <c r="B14" s="2">
        <v>326</v>
      </c>
      <c r="C14" s="3" t="s">
        <v>1</v>
      </c>
      <c r="D14" s="22">
        <v>89145</v>
      </c>
      <c r="E14" s="22">
        <v>12500</v>
      </c>
      <c r="F14" s="22">
        <f t="shared" si="1"/>
        <v>76645</v>
      </c>
      <c r="G14" s="22">
        <v>0</v>
      </c>
      <c r="H14" s="22">
        <v>25000</v>
      </c>
      <c r="I14" s="22">
        <f t="shared" si="2"/>
        <v>-25000</v>
      </c>
      <c r="J14" s="22">
        <v>0</v>
      </c>
      <c r="K14" s="22">
        <v>37500</v>
      </c>
      <c r="L14" s="22">
        <f t="shared" si="3"/>
        <v>-37500</v>
      </c>
      <c r="M14" s="22">
        <v>646683.86</v>
      </c>
      <c r="N14" s="22">
        <v>50000</v>
      </c>
      <c r="O14" s="22">
        <f t="shared" si="4"/>
        <v>596683.86</v>
      </c>
      <c r="P14" s="22">
        <v>50000</v>
      </c>
      <c r="Q14" s="38" t="e">
        <f>M14-#REF!</f>
        <v>#REF!</v>
      </c>
      <c r="R14" s="55">
        <v>646372.32</v>
      </c>
    </row>
    <row r="15" spans="1:18" ht="12.75">
      <c r="A15" s="12"/>
      <c r="B15" s="13"/>
      <c r="C15" s="14" t="s">
        <v>156</v>
      </c>
      <c r="D15" s="15">
        <f>SUM(D9:D14)</f>
        <v>744410.14</v>
      </c>
      <c r="E15" s="15">
        <f>SUM(E9:E14)</f>
        <v>723500</v>
      </c>
      <c r="F15" s="15">
        <f t="shared" si="1"/>
        <v>20910.140000000014</v>
      </c>
      <c r="G15" s="15">
        <f>SUM(G9:G14)</f>
        <v>687381.64</v>
      </c>
      <c r="H15" s="15">
        <f>SUM(H9:H14)</f>
        <v>942250</v>
      </c>
      <c r="I15" s="15">
        <f t="shared" si="2"/>
        <v>-254868.36</v>
      </c>
      <c r="J15" s="15">
        <f>SUM(J9:J14)</f>
        <v>1075579.9100000001</v>
      </c>
      <c r="K15" s="15">
        <f>SUM(K9:K14)</f>
        <v>1161000</v>
      </c>
      <c r="L15" s="15">
        <f t="shared" si="3"/>
        <v>-85420.08999999985</v>
      </c>
      <c r="M15" s="15">
        <f>SUM(M9:M14)</f>
        <v>2273613.79</v>
      </c>
      <c r="N15" s="15">
        <f>SUM(N9:N14)</f>
        <v>2042350</v>
      </c>
      <c r="O15" s="15">
        <f t="shared" si="4"/>
        <v>231263.79000000004</v>
      </c>
      <c r="P15" s="15">
        <f>SUM(P9:P14)</f>
        <v>2042350</v>
      </c>
      <c r="Q15" s="39" t="e">
        <f>M15-#REF!</f>
        <v>#REF!</v>
      </c>
      <c r="R15" s="56">
        <f>SUM(R9:R14)</f>
        <v>2435197.37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305454.87</v>
      </c>
      <c r="E17" s="22">
        <v>210300</v>
      </c>
      <c r="F17" s="22">
        <f>+E17-D17</f>
        <v>-95154.87</v>
      </c>
      <c r="G17" s="22">
        <v>434234.06</v>
      </c>
      <c r="H17" s="22">
        <v>420600</v>
      </c>
      <c r="I17" s="22">
        <f aca="true" t="shared" si="5" ref="I17:I24">G17-H17</f>
        <v>13634.059999999998</v>
      </c>
      <c r="J17" s="22">
        <v>636369.35</v>
      </c>
      <c r="K17" s="22">
        <v>630900</v>
      </c>
      <c r="L17" s="22">
        <f aca="true" t="shared" si="6" ref="L17:L24">J17-K17</f>
        <v>5469.349999999977</v>
      </c>
      <c r="M17" s="22">
        <v>1452165.39</v>
      </c>
      <c r="N17" s="22">
        <v>841200</v>
      </c>
      <c r="O17" s="22">
        <f aca="true" t="shared" si="7" ref="O17:O24">M17-N17</f>
        <v>610965.3899999999</v>
      </c>
      <c r="P17" s="22">
        <v>841200</v>
      </c>
      <c r="Q17" s="38" t="e">
        <f>M17-#REF!</f>
        <v>#REF!</v>
      </c>
      <c r="R17" s="55">
        <v>1459544.21</v>
      </c>
    </row>
    <row r="18" spans="1:18" ht="12">
      <c r="A18" s="2">
        <v>410</v>
      </c>
      <c r="B18" s="2">
        <v>410</v>
      </c>
      <c r="C18" s="3" t="s">
        <v>43</v>
      </c>
      <c r="D18" s="22">
        <v>466.6</v>
      </c>
      <c r="E18" s="22">
        <v>17500</v>
      </c>
      <c r="F18" s="22">
        <f>+E18-D18</f>
        <v>17033.4</v>
      </c>
      <c r="G18" s="22">
        <v>5233.66</v>
      </c>
      <c r="H18" s="22">
        <v>35000</v>
      </c>
      <c r="I18" s="22">
        <f t="shared" si="5"/>
        <v>-29766.34</v>
      </c>
      <c r="J18" s="22">
        <v>25974.36</v>
      </c>
      <c r="K18" s="22">
        <v>52500</v>
      </c>
      <c r="L18" s="22">
        <f t="shared" si="6"/>
        <v>-26525.64</v>
      </c>
      <c r="M18" s="22">
        <v>37362.68</v>
      </c>
      <c r="N18" s="22">
        <v>70000</v>
      </c>
      <c r="O18" s="22">
        <f t="shared" si="7"/>
        <v>-32637.32</v>
      </c>
      <c r="P18" s="22">
        <v>70000</v>
      </c>
      <c r="Q18" s="38" t="e">
        <f>M18-#REF!</f>
        <v>#REF!</v>
      </c>
      <c r="R18" s="55">
        <v>40206.73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0</v>
      </c>
      <c r="K19" s="22">
        <v>0</v>
      </c>
      <c r="L19" s="22">
        <f t="shared" si="6"/>
        <v>0</v>
      </c>
      <c r="M19" s="22">
        <v>0</v>
      </c>
      <c r="N19" s="22">
        <v>0</v>
      </c>
      <c r="O19" s="22">
        <f t="shared" si="7"/>
        <v>0</v>
      </c>
      <c r="P19" s="22">
        <v>0</v>
      </c>
      <c r="Q19" s="38" t="e">
        <f>M19-#REF!</f>
        <v>#REF!</v>
      </c>
      <c r="R19" s="55">
        <v>0</v>
      </c>
    </row>
    <row r="20" spans="1:18" ht="12">
      <c r="A20" s="2">
        <v>500</v>
      </c>
      <c r="B20" s="2">
        <v>500</v>
      </c>
      <c r="C20" s="3" t="s">
        <v>45</v>
      </c>
      <c r="D20" s="22">
        <v>233005.07</v>
      </c>
      <c r="E20" s="22">
        <v>250381.25</v>
      </c>
      <c r="F20" s="22">
        <f>+E20-D20</f>
        <v>17376.179999999993</v>
      </c>
      <c r="G20" s="22">
        <v>515754.29</v>
      </c>
      <c r="H20" s="22">
        <v>500762.5</v>
      </c>
      <c r="I20" s="22">
        <f t="shared" si="5"/>
        <v>14991.789999999979</v>
      </c>
      <c r="J20" s="22">
        <v>647304.82</v>
      </c>
      <c r="K20" s="22">
        <v>751143.75</v>
      </c>
      <c r="L20" s="22">
        <f t="shared" si="6"/>
        <v>-103838.93000000005</v>
      </c>
      <c r="M20" s="22">
        <v>869313.7</v>
      </c>
      <c r="N20" s="22">
        <v>1001525</v>
      </c>
      <c r="O20" s="22">
        <f t="shared" si="7"/>
        <v>-132211.30000000005</v>
      </c>
      <c r="P20" s="22">
        <v>1001525</v>
      </c>
      <c r="Q20" s="38" t="e">
        <f>M20-#REF!</f>
        <v>#REF!</v>
      </c>
      <c r="R20" s="55">
        <v>1156824.46</v>
      </c>
    </row>
    <row r="21" spans="1:18" ht="12">
      <c r="A21" s="2">
        <v>610</v>
      </c>
      <c r="B21" s="2">
        <v>610</v>
      </c>
      <c r="C21" s="3" t="s">
        <v>4</v>
      </c>
      <c r="D21" s="22">
        <v>85302.95</v>
      </c>
      <c r="E21" s="22">
        <v>24250</v>
      </c>
      <c r="F21" s="22">
        <f>+E21-D21</f>
        <v>-61052.95</v>
      </c>
      <c r="G21" s="22">
        <v>119725.7</v>
      </c>
      <c r="H21" s="22">
        <v>48500</v>
      </c>
      <c r="I21" s="22">
        <f t="shared" si="5"/>
        <v>71225.7</v>
      </c>
      <c r="J21" s="22">
        <v>120488.47</v>
      </c>
      <c r="K21" s="22">
        <v>72750</v>
      </c>
      <c r="L21" s="22">
        <f t="shared" si="6"/>
        <v>47738.47</v>
      </c>
      <c r="M21" s="22">
        <v>167114.67</v>
      </c>
      <c r="N21" s="22">
        <v>97000</v>
      </c>
      <c r="O21" s="22">
        <f t="shared" si="7"/>
        <v>70114.67000000001</v>
      </c>
      <c r="P21" s="22">
        <v>97000</v>
      </c>
      <c r="Q21" s="38" t="e">
        <f>M21-#REF!</f>
        <v>#REF!</v>
      </c>
      <c r="R21" s="55">
        <v>-15802.39</v>
      </c>
    </row>
    <row r="22" spans="1:18" ht="12.75">
      <c r="A22" s="12"/>
      <c r="B22" s="13"/>
      <c r="C22" s="14" t="s">
        <v>155</v>
      </c>
      <c r="D22" s="15">
        <f>SUM(D17:D21)</f>
        <v>624229.49</v>
      </c>
      <c r="E22" s="15">
        <f aca="true" t="shared" si="8" ref="E22:P22">SUM(E17:E21)</f>
        <v>502431.25</v>
      </c>
      <c r="F22" s="15">
        <f t="shared" si="8"/>
        <v>-121798.24</v>
      </c>
      <c r="G22" s="15">
        <f t="shared" si="8"/>
        <v>1074947.71</v>
      </c>
      <c r="H22" s="15">
        <f t="shared" si="8"/>
        <v>1004862.5</v>
      </c>
      <c r="I22" s="15">
        <f t="shared" si="8"/>
        <v>70085.20999999998</v>
      </c>
      <c r="J22" s="15">
        <f t="shared" si="8"/>
        <v>1430136.9999999998</v>
      </c>
      <c r="K22" s="15">
        <f t="shared" si="8"/>
        <v>1507293.75</v>
      </c>
      <c r="L22" s="15">
        <f t="shared" si="8"/>
        <v>-77156.75000000007</v>
      </c>
      <c r="M22" s="15">
        <f t="shared" si="8"/>
        <v>2525956.4399999995</v>
      </c>
      <c r="N22" s="15">
        <f t="shared" si="8"/>
        <v>2009725</v>
      </c>
      <c r="O22" s="15">
        <f t="shared" si="8"/>
        <v>516231.43999999994</v>
      </c>
      <c r="P22" s="15">
        <f t="shared" si="8"/>
        <v>2009725</v>
      </c>
      <c r="Q22" s="39" t="e">
        <f>M22-#REF!</f>
        <v>#REF!</v>
      </c>
      <c r="R22" s="56">
        <f>SUM(R17:R21)</f>
        <v>2640773.01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120180.65000000002</v>
      </c>
      <c r="E26" s="15">
        <f aca="true" t="shared" si="9" ref="E26:P26">E15-E22-E24</f>
        <v>221068.75</v>
      </c>
      <c r="F26" s="15">
        <f>F15+F22+F24</f>
        <v>-100888.09999999999</v>
      </c>
      <c r="G26" s="15">
        <f t="shared" si="9"/>
        <v>-387566.06999999995</v>
      </c>
      <c r="H26" s="15">
        <f t="shared" si="9"/>
        <v>-62612.5</v>
      </c>
      <c r="I26" s="15">
        <f t="shared" si="9"/>
        <v>-324953.56999999995</v>
      </c>
      <c r="J26" s="15">
        <f t="shared" si="9"/>
        <v>-354557.0899999996</v>
      </c>
      <c r="K26" s="15">
        <f t="shared" si="9"/>
        <v>-346293.75</v>
      </c>
      <c r="L26" s="15">
        <f t="shared" si="9"/>
        <v>-8263.339999999778</v>
      </c>
      <c r="M26" s="15">
        <f t="shared" si="9"/>
        <v>-252342.64999999944</v>
      </c>
      <c r="N26" s="15">
        <f t="shared" si="9"/>
        <v>32625</v>
      </c>
      <c r="O26" s="15">
        <f t="shared" si="9"/>
        <v>-284967.6499999999</v>
      </c>
      <c r="P26" s="15">
        <f t="shared" si="9"/>
        <v>32625</v>
      </c>
      <c r="Q26" s="39" t="e">
        <f>M26-#REF!</f>
        <v>#REF!</v>
      </c>
      <c r="R26" s="56">
        <f>R15-R22-R24</f>
        <v>-205575.63999999966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11</v>
      </c>
      <c r="N29" s="22">
        <v>0</v>
      </c>
      <c r="O29" s="22">
        <f>M29-N29</f>
        <v>11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120180.65000000002</v>
      </c>
      <c r="E31" s="17">
        <f>E26+E28*-1-E29</f>
        <v>221068.75</v>
      </c>
      <c r="F31" s="17">
        <f>D31-E31</f>
        <v>-100888.09999999998</v>
      </c>
      <c r="G31" s="17">
        <f>G26+G28*-1-G29</f>
        <v>-387566.06999999995</v>
      </c>
      <c r="H31" s="17">
        <f>H26+H28*-1-H29</f>
        <v>-62612.5</v>
      </c>
      <c r="I31" s="17">
        <f>G31-H31</f>
        <v>-324953.56999999995</v>
      </c>
      <c r="J31" s="17">
        <f>J26+J28*-1-J29</f>
        <v>-354557.0899999996</v>
      </c>
      <c r="K31" s="17">
        <f>K26+K28*-1-K29</f>
        <v>-346293.75</v>
      </c>
      <c r="L31" s="17">
        <f>J31-K31</f>
        <v>-8263.339999999618</v>
      </c>
      <c r="M31" s="17">
        <f>M26+M28*-1-M29</f>
        <v>-252353.64999999944</v>
      </c>
      <c r="N31" s="17">
        <f>N26+N28*-1-N29</f>
        <v>32625</v>
      </c>
      <c r="O31" s="17">
        <f>M31-N31</f>
        <v>-284978.64999999944</v>
      </c>
      <c r="P31" s="17">
        <f>P26+P28*-1-P29</f>
        <v>32625</v>
      </c>
      <c r="Q31" s="40" t="e">
        <f>M31-#REF!</f>
        <v>#REF!</v>
      </c>
      <c r="R31" s="58">
        <f>R26+R28*-1-R29</f>
        <v>-205575.63999999966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11" t="s">
        <v>61</v>
      </c>
      <c r="R35" s="53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0</v>
      </c>
      <c r="E38" s="22">
        <v>10000</v>
      </c>
      <c r="F38" s="22">
        <f t="shared" si="10"/>
        <v>-10000</v>
      </c>
      <c r="G38" s="22">
        <v>11250</v>
      </c>
      <c r="H38" s="22">
        <v>20000</v>
      </c>
      <c r="I38" s="22">
        <f t="shared" si="11"/>
        <v>-8750</v>
      </c>
      <c r="J38" s="22">
        <v>38750</v>
      </c>
      <c r="K38" s="22">
        <v>30000</v>
      </c>
      <c r="L38" s="22">
        <f t="shared" si="12"/>
        <v>8750</v>
      </c>
      <c r="M38" s="22">
        <v>38750</v>
      </c>
      <c r="N38" s="22">
        <v>40000</v>
      </c>
      <c r="O38" s="22">
        <f t="shared" si="13"/>
        <v>-1250</v>
      </c>
      <c r="P38" s="22">
        <v>40000</v>
      </c>
      <c r="Q38" s="38" t="e">
        <f>M38-#REF!</f>
        <v>#REF!</v>
      </c>
      <c r="R38" s="55">
        <v>38750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0</v>
      </c>
      <c r="E40" s="22">
        <v>0</v>
      </c>
      <c r="F40" s="22">
        <f t="shared" si="10"/>
        <v>0</v>
      </c>
      <c r="G40" s="22">
        <v>0</v>
      </c>
      <c r="H40" s="22">
        <v>0</v>
      </c>
      <c r="I40" s="22">
        <f t="shared" si="11"/>
        <v>0</v>
      </c>
      <c r="J40" s="22">
        <v>0</v>
      </c>
      <c r="K40" s="22">
        <v>0</v>
      </c>
      <c r="L40" s="22">
        <f t="shared" si="12"/>
        <v>0</v>
      </c>
      <c r="M40" s="22">
        <v>1558</v>
      </c>
      <c r="N40" s="22">
        <v>0</v>
      </c>
      <c r="O40" s="22">
        <f t="shared" si="13"/>
        <v>1558</v>
      </c>
      <c r="P40" s="22">
        <v>0</v>
      </c>
      <c r="Q40" s="38" t="e">
        <f>M40-#REF!</f>
        <v>#REF!</v>
      </c>
      <c r="R40" s="55">
        <v>0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482400</v>
      </c>
      <c r="E42" s="22">
        <v>504750</v>
      </c>
      <c r="F42" s="22">
        <f t="shared" si="10"/>
        <v>-22350</v>
      </c>
      <c r="G42" s="22">
        <v>477800</v>
      </c>
      <c r="H42" s="22">
        <v>504750</v>
      </c>
      <c r="I42" s="22">
        <f t="shared" si="11"/>
        <v>-26950</v>
      </c>
      <c r="J42" s="22">
        <v>500471.87</v>
      </c>
      <c r="K42" s="22">
        <v>504750</v>
      </c>
      <c r="L42" s="22">
        <f t="shared" si="12"/>
        <v>-4278.130000000005</v>
      </c>
      <c r="M42" s="22">
        <v>801051.11</v>
      </c>
      <c r="N42" s="22">
        <v>1167350</v>
      </c>
      <c r="O42" s="22">
        <f t="shared" si="13"/>
        <v>-366298.89</v>
      </c>
      <c r="P42" s="22">
        <v>1167350</v>
      </c>
      <c r="Q42" s="38" t="e">
        <f>M42-#REF!</f>
        <v>#REF!</v>
      </c>
      <c r="R42" s="55">
        <v>925076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190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42500</v>
      </c>
      <c r="E48" s="22">
        <v>40000</v>
      </c>
      <c r="F48" s="22">
        <f t="shared" si="10"/>
        <v>2500</v>
      </c>
      <c r="G48" s="22">
        <v>46470</v>
      </c>
      <c r="H48" s="22">
        <v>80000</v>
      </c>
      <c r="I48" s="22">
        <f t="shared" si="11"/>
        <v>-33530</v>
      </c>
      <c r="J48" s="22">
        <v>60254.55</v>
      </c>
      <c r="K48" s="22">
        <v>120000</v>
      </c>
      <c r="L48" s="22">
        <f t="shared" si="12"/>
        <v>-59745.45</v>
      </c>
      <c r="M48" s="22">
        <v>90869.85</v>
      </c>
      <c r="N48" s="22">
        <v>160000</v>
      </c>
      <c r="O48" s="22">
        <f t="shared" si="13"/>
        <v>-69130.15</v>
      </c>
      <c r="P48" s="22">
        <v>160000</v>
      </c>
      <c r="Q48" s="38" t="e">
        <f>M48-#REF!</f>
        <v>#REF!</v>
      </c>
      <c r="R48" s="55">
        <v>68222.94</v>
      </c>
    </row>
    <row r="49" spans="1:18" ht="12">
      <c r="A49" s="23">
        <v>3325</v>
      </c>
      <c r="B49" s="23">
        <v>3325</v>
      </c>
      <c r="C49" s="3" t="s">
        <v>22</v>
      </c>
      <c r="D49" s="22">
        <v>24351</v>
      </c>
      <c r="E49" s="22">
        <v>15000</v>
      </c>
      <c r="F49" s="22">
        <f t="shared" si="10"/>
        <v>9351</v>
      </c>
      <c r="G49" s="22">
        <v>0</v>
      </c>
      <c r="H49" s="22">
        <v>30000</v>
      </c>
      <c r="I49" s="22">
        <f t="shared" si="11"/>
        <v>-30000</v>
      </c>
      <c r="J49" s="22">
        <v>0</v>
      </c>
      <c r="K49" s="22">
        <v>45000</v>
      </c>
      <c r="L49" s="22">
        <f t="shared" si="12"/>
        <v>-45000</v>
      </c>
      <c r="M49" s="22">
        <v>0</v>
      </c>
      <c r="N49" s="22">
        <v>60000</v>
      </c>
      <c r="O49" s="22">
        <f t="shared" si="13"/>
        <v>-60000</v>
      </c>
      <c r="P49" s="22">
        <v>60000</v>
      </c>
      <c r="Q49" s="38" t="e">
        <f>M49-#REF!</f>
        <v>#REF!</v>
      </c>
      <c r="R49" s="55">
        <v>0</v>
      </c>
    </row>
    <row r="50" spans="1:18" ht="12">
      <c r="A50" s="23">
        <v>3350</v>
      </c>
      <c r="B50" s="23">
        <v>3350</v>
      </c>
      <c r="C50" s="3" t="s">
        <v>76</v>
      </c>
      <c r="D50" s="22">
        <v>105846</v>
      </c>
      <c r="E50" s="22">
        <v>40000</v>
      </c>
      <c r="F50" s="22">
        <f t="shared" si="10"/>
        <v>65846</v>
      </c>
      <c r="G50" s="22">
        <v>110688.5</v>
      </c>
      <c r="H50" s="22">
        <v>80000</v>
      </c>
      <c r="I50" s="22">
        <f t="shared" si="11"/>
        <v>30688.5</v>
      </c>
      <c r="J50" s="22">
        <v>120981.35</v>
      </c>
      <c r="K50" s="22">
        <v>120000</v>
      </c>
      <c r="L50" s="22">
        <f t="shared" si="12"/>
        <v>981.3500000000058</v>
      </c>
      <c r="M50" s="22">
        <v>212401.03</v>
      </c>
      <c r="N50" s="22">
        <v>160000</v>
      </c>
      <c r="O50" s="22">
        <f t="shared" si="13"/>
        <v>52401.03</v>
      </c>
      <c r="P50" s="22">
        <v>160000</v>
      </c>
      <c r="Q50" s="38" t="e">
        <f>M50-#REF!</f>
        <v>#REF!</v>
      </c>
      <c r="R50" s="55">
        <v>193120.06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.75">
      <c r="A56" s="23"/>
      <c r="B56" s="23"/>
      <c r="C56" s="14" t="s">
        <v>6</v>
      </c>
      <c r="D56" s="15">
        <f>SUM(D37:D55)</f>
        <v>655097</v>
      </c>
      <c r="E56" s="15">
        <f>SUM(E37:E55)</f>
        <v>609750</v>
      </c>
      <c r="F56" s="15">
        <f t="shared" si="10"/>
        <v>45347</v>
      </c>
      <c r="G56" s="15">
        <f>SUM(G37:G55)</f>
        <v>646208.5</v>
      </c>
      <c r="H56" s="15">
        <f>SUM(H37:H55)</f>
        <v>714750</v>
      </c>
      <c r="I56" s="15">
        <f t="shared" si="11"/>
        <v>-68541.5</v>
      </c>
      <c r="J56" s="15">
        <f>SUM(J37:J55)</f>
        <v>720457.77</v>
      </c>
      <c r="K56" s="15">
        <f>SUM(K37:K55)</f>
        <v>819750</v>
      </c>
      <c r="L56" s="15">
        <f t="shared" si="12"/>
        <v>-99292.22999999998</v>
      </c>
      <c r="M56" s="15">
        <f>SUM(M37:M55)</f>
        <v>1144629.99</v>
      </c>
      <c r="N56" s="15">
        <f>SUM(N37:N55)</f>
        <v>1587350</v>
      </c>
      <c r="O56" s="15">
        <f t="shared" si="13"/>
        <v>-442720.01</v>
      </c>
      <c r="P56" s="15">
        <f>SUM(P37:P55)</f>
        <v>1587350</v>
      </c>
      <c r="Q56" s="39" t="e">
        <f>M56-#REF!</f>
        <v>#REF!</v>
      </c>
      <c r="R56" s="56">
        <f>SUM(R37:R55)</f>
        <v>1225169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168.14</v>
      </c>
      <c r="E58" s="22">
        <v>25000</v>
      </c>
      <c r="F58" s="22">
        <f aca="true" t="shared" si="14" ref="F58:F64">D58-E58</f>
        <v>-24831.86</v>
      </c>
      <c r="G58" s="22">
        <v>41173.14</v>
      </c>
      <c r="H58" s="22">
        <v>50000</v>
      </c>
      <c r="I58" s="22">
        <f aca="true" t="shared" si="15" ref="I58:I64">G58-H58</f>
        <v>-8826.86</v>
      </c>
      <c r="J58" s="22">
        <v>130019.14</v>
      </c>
      <c r="K58" s="22">
        <v>75000</v>
      </c>
      <c r="L58" s="22">
        <f aca="true" t="shared" si="16" ref="L58:L64">J58-K58</f>
        <v>55019.14</v>
      </c>
      <c r="M58" s="22">
        <v>88655.94</v>
      </c>
      <c r="N58" s="22">
        <v>100000</v>
      </c>
      <c r="O58" s="22">
        <f aca="true" t="shared" si="17" ref="O58:O64">M58-N58</f>
        <v>-11344.059999999998</v>
      </c>
      <c r="P58" s="22">
        <v>100000</v>
      </c>
      <c r="Q58" s="38" t="e">
        <f>M58-#REF!</f>
        <v>#REF!</v>
      </c>
      <c r="R58" s="55">
        <v>200227.05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25000</v>
      </c>
      <c r="F59" s="22">
        <f t="shared" si="14"/>
        <v>-25000</v>
      </c>
      <c r="G59" s="22">
        <v>0</v>
      </c>
      <c r="H59" s="22">
        <v>50000</v>
      </c>
      <c r="I59" s="22">
        <f t="shared" si="15"/>
        <v>-50000</v>
      </c>
      <c r="J59" s="22">
        <v>0</v>
      </c>
      <c r="K59" s="22">
        <v>75000</v>
      </c>
      <c r="L59" s="22">
        <f t="shared" si="16"/>
        <v>-75000</v>
      </c>
      <c r="M59" s="22">
        <v>168541</v>
      </c>
      <c r="N59" s="22">
        <v>100000</v>
      </c>
      <c r="O59" s="22">
        <f t="shared" si="17"/>
        <v>68541</v>
      </c>
      <c r="P59" s="22">
        <v>100000</v>
      </c>
      <c r="Q59" s="38" t="e">
        <f>M59-#REF!</f>
        <v>#REF!</v>
      </c>
      <c r="R59" s="55">
        <v>160086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51250</v>
      </c>
      <c r="F60" s="22">
        <f t="shared" si="14"/>
        <v>-51250</v>
      </c>
      <c r="G60" s="22">
        <v>0</v>
      </c>
      <c r="H60" s="22">
        <v>102500</v>
      </c>
      <c r="I60" s="22">
        <f t="shared" si="15"/>
        <v>-102500</v>
      </c>
      <c r="J60" s="22">
        <v>225103</v>
      </c>
      <c r="K60" s="22">
        <v>153750</v>
      </c>
      <c r="L60" s="22">
        <f t="shared" si="16"/>
        <v>71353</v>
      </c>
      <c r="M60" s="22">
        <v>225103</v>
      </c>
      <c r="N60" s="22">
        <v>205000</v>
      </c>
      <c r="O60" s="22">
        <f t="shared" si="17"/>
        <v>20103</v>
      </c>
      <c r="P60" s="22">
        <v>205000</v>
      </c>
      <c r="Q60" s="38" t="e">
        <f>M60-#REF!</f>
        <v>#REF!</v>
      </c>
      <c r="R60" s="55">
        <v>203343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89145</v>
      </c>
      <c r="E62" s="22">
        <v>0</v>
      </c>
      <c r="F62" s="22">
        <f>D62-E62</f>
        <v>89145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604683.86</v>
      </c>
      <c r="N62" s="22">
        <v>0</v>
      </c>
      <c r="O62" s="22">
        <f>M62-N62</f>
        <v>604683.86</v>
      </c>
      <c r="P62" s="22">
        <v>0</v>
      </c>
      <c r="Q62" s="38" t="e">
        <f>M62-#REF!</f>
        <v>#REF!</v>
      </c>
      <c r="R62" s="55">
        <v>626242.32</v>
      </c>
    </row>
    <row r="63" spans="1:18" ht="12">
      <c r="A63" s="23">
        <v>3990</v>
      </c>
      <c r="B63" s="23">
        <v>3990</v>
      </c>
      <c r="C63" s="3" t="s">
        <v>83</v>
      </c>
      <c r="D63" s="22">
        <v>0</v>
      </c>
      <c r="E63" s="22">
        <v>12500</v>
      </c>
      <c r="F63" s="22">
        <f t="shared" si="14"/>
        <v>-12500</v>
      </c>
      <c r="G63" s="22">
        <v>0</v>
      </c>
      <c r="H63" s="22">
        <v>25000</v>
      </c>
      <c r="I63" s="22">
        <f t="shared" si="15"/>
        <v>-25000</v>
      </c>
      <c r="J63" s="22">
        <v>0</v>
      </c>
      <c r="K63" s="22">
        <v>37500</v>
      </c>
      <c r="L63" s="22">
        <f t="shared" si="16"/>
        <v>-37500</v>
      </c>
      <c r="M63" s="22">
        <v>42000</v>
      </c>
      <c r="N63" s="22">
        <v>50000</v>
      </c>
      <c r="O63" s="22">
        <f t="shared" si="17"/>
        <v>-8000</v>
      </c>
      <c r="P63" s="22">
        <v>50000</v>
      </c>
      <c r="Q63" s="38" t="e">
        <f>M63-#REF!</f>
        <v>#REF!</v>
      </c>
      <c r="R63" s="55">
        <v>20130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89313.14</v>
      </c>
      <c r="E65" s="15">
        <f aca="true" t="shared" si="18" ref="E65:P65">SUM(E58:E64)</f>
        <v>113750</v>
      </c>
      <c r="F65" s="15">
        <f t="shared" si="18"/>
        <v>-24436.86</v>
      </c>
      <c r="G65" s="15">
        <f t="shared" si="18"/>
        <v>41173.14</v>
      </c>
      <c r="H65" s="15">
        <f t="shared" si="18"/>
        <v>227500</v>
      </c>
      <c r="I65" s="15">
        <f t="shared" si="18"/>
        <v>-186326.86</v>
      </c>
      <c r="J65" s="15">
        <f t="shared" si="18"/>
        <v>355122.14</v>
      </c>
      <c r="K65" s="15">
        <f t="shared" si="18"/>
        <v>341250</v>
      </c>
      <c r="L65" s="15">
        <f t="shared" si="18"/>
        <v>13872.14</v>
      </c>
      <c r="M65" s="15">
        <f t="shared" si="18"/>
        <v>1128983.8</v>
      </c>
      <c r="N65" s="15">
        <f t="shared" si="18"/>
        <v>455000</v>
      </c>
      <c r="O65" s="15">
        <f t="shared" si="18"/>
        <v>673983.8</v>
      </c>
      <c r="P65" s="15">
        <f t="shared" si="18"/>
        <v>455000</v>
      </c>
      <c r="Q65" s="39" t="e">
        <f>M65-#REF!</f>
        <v>#REF!</v>
      </c>
      <c r="R65" s="56">
        <f>SUM(R58:R64)</f>
        <v>1210028.37</v>
      </c>
    </row>
    <row r="66" spans="1:18" ht="12.75">
      <c r="A66" s="19"/>
      <c r="B66" s="19"/>
      <c r="C66" s="14" t="s">
        <v>2</v>
      </c>
      <c r="D66" s="15">
        <f>D56+D65</f>
        <v>744410.14</v>
      </c>
      <c r="E66" s="15">
        <f aca="true" t="shared" si="19" ref="E66:P66">E56+E65</f>
        <v>723500</v>
      </c>
      <c r="F66" s="15">
        <f t="shared" si="19"/>
        <v>20910.14</v>
      </c>
      <c r="G66" s="15">
        <f t="shared" si="19"/>
        <v>687381.64</v>
      </c>
      <c r="H66" s="15">
        <f t="shared" si="19"/>
        <v>942250</v>
      </c>
      <c r="I66" s="15">
        <f t="shared" si="19"/>
        <v>-254868.36</v>
      </c>
      <c r="J66" s="15">
        <f t="shared" si="19"/>
        <v>1075579.9100000001</v>
      </c>
      <c r="K66" s="15">
        <f t="shared" si="19"/>
        <v>1161000</v>
      </c>
      <c r="L66" s="15">
        <f t="shared" si="19"/>
        <v>-85420.08999999998</v>
      </c>
      <c r="M66" s="15">
        <f t="shared" si="19"/>
        <v>2273613.79</v>
      </c>
      <c r="N66" s="15">
        <f t="shared" si="19"/>
        <v>2042350</v>
      </c>
      <c r="O66" s="15">
        <f t="shared" si="19"/>
        <v>231263.79000000004</v>
      </c>
      <c r="P66" s="15">
        <f t="shared" si="19"/>
        <v>2042350</v>
      </c>
      <c r="Q66" s="39" t="e">
        <f>M66-#REF!</f>
        <v>#REF!</v>
      </c>
      <c r="R66" s="56">
        <f>R56+R65</f>
        <v>2435197.37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143905</v>
      </c>
      <c r="E68" s="22">
        <v>62500</v>
      </c>
      <c r="F68" s="22">
        <f aca="true" t="shared" si="20" ref="F68:F81">+E68-D68</f>
        <v>-81405</v>
      </c>
      <c r="G68" s="22">
        <v>199230</v>
      </c>
      <c r="H68" s="22">
        <v>125000</v>
      </c>
      <c r="I68" s="22">
        <f aca="true" t="shared" si="21" ref="I68:I80">G68-H68</f>
        <v>74230</v>
      </c>
      <c r="J68" s="22">
        <v>269285</v>
      </c>
      <c r="K68" s="22">
        <v>187500</v>
      </c>
      <c r="L68" s="22">
        <f aca="true" t="shared" si="22" ref="L68:L80">J68-K68</f>
        <v>81785</v>
      </c>
      <c r="M68" s="22">
        <v>393847</v>
      </c>
      <c r="N68" s="22">
        <v>250000</v>
      </c>
      <c r="O68" s="22">
        <f aca="true" t="shared" si="23" ref="O68:O80">M68-N68</f>
        <v>143847</v>
      </c>
      <c r="P68" s="22">
        <v>250000</v>
      </c>
      <c r="Q68" s="38" t="e">
        <f>M68-#REF!</f>
        <v>#REF!</v>
      </c>
      <c r="R68" s="55">
        <v>321269.5</v>
      </c>
    </row>
    <row r="69" spans="1:18" ht="12">
      <c r="A69" s="23">
        <v>4221</v>
      </c>
      <c r="B69" s="23">
        <v>4221</v>
      </c>
      <c r="C69" s="3" t="s">
        <v>29</v>
      </c>
      <c r="D69" s="22">
        <v>10250</v>
      </c>
      <c r="E69" s="22">
        <v>3750</v>
      </c>
      <c r="F69" s="22">
        <f t="shared" si="20"/>
        <v>-6500</v>
      </c>
      <c r="G69" s="22">
        <v>51750</v>
      </c>
      <c r="H69" s="22">
        <v>7500</v>
      </c>
      <c r="I69" s="22">
        <f t="shared" si="21"/>
        <v>44250</v>
      </c>
      <c r="J69" s="22">
        <v>63750</v>
      </c>
      <c r="K69" s="22">
        <v>11250</v>
      </c>
      <c r="L69" s="22">
        <f t="shared" si="22"/>
        <v>52500</v>
      </c>
      <c r="M69" s="22">
        <v>26200</v>
      </c>
      <c r="N69" s="22">
        <v>15000</v>
      </c>
      <c r="O69" s="22">
        <f t="shared" si="23"/>
        <v>11200</v>
      </c>
      <c r="P69" s="22">
        <v>15000</v>
      </c>
      <c r="Q69" s="38" t="e">
        <f>M69-#REF!</f>
        <v>#REF!</v>
      </c>
      <c r="R69" s="55">
        <v>16750</v>
      </c>
    </row>
    <row r="70" spans="1:18" ht="12">
      <c r="A70" s="23">
        <v>4230</v>
      </c>
      <c r="B70" s="23">
        <v>4230</v>
      </c>
      <c r="C70" s="3" t="s">
        <v>169</v>
      </c>
      <c r="D70" s="22">
        <v>0</v>
      </c>
      <c r="E70" s="22">
        <v>27000</v>
      </c>
      <c r="F70" s="22">
        <f t="shared" si="20"/>
        <v>27000</v>
      </c>
      <c r="G70" s="22">
        <v>0</v>
      </c>
      <c r="H70" s="22">
        <v>54000</v>
      </c>
      <c r="I70" s="22">
        <f>G70-H70</f>
        <v>-54000</v>
      </c>
      <c r="J70" s="22">
        <v>62961</v>
      </c>
      <c r="K70" s="22">
        <v>81000</v>
      </c>
      <c r="L70" s="22">
        <f>J70-K70</f>
        <v>-18039</v>
      </c>
      <c r="M70" s="22">
        <v>110708</v>
      </c>
      <c r="N70" s="22">
        <v>108000</v>
      </c>
      <c r="O70" s="22">
        <f>M70-N70</f>
        <v>2708</v>
      </c>
      <c r="P70" s="22">
        <v>108000</v>
      </c>
      <c r="Q70" s="38" t="e">
        <f>M70-#REF!</f>
        <v>#REF!</v>
      </c>
      <c r="R70" s="55">
        <v>103063</v>
      </c>
    </row>
    <row r="71" spans="1:18" ht="12">
      <c r="A71" s="23">
        <v>4241</v>
      </c>
      <c r="B71" s="23">
        <v>4241</v>
      </c>
      <c r="C71" s="3" t="s">
        <v>87</v>
      </c>
      <c r="D71" s="22">
        <v>21090</v>
      </c>
      <c r="E71" s="22">
        <v>25250</v>
      </c>
      <c r="F71" s="22">
        <f t="shared" si="20"/>
        <v>4160</v>
      </c>
      <c r="G71" s="22">
        <v>74038</v>
      </c>
      <c r="H71" s="22">
        <v>50500</v>
      </c>
      <c r="I71" s="22">
        <f t="shared" si="21"/>
        <v>23538</v>
      </c>
      <c r="J71" s="22">
        <v>91631.09</v>
      </c>
      <c r="K71" s="22">
        <v>75750</v>
      </c>
      <c r="L71" s="22">
        <f t="shared" si="22"/>
        <v>15881.089999999997</v>
      </c>
      <c r="M71" s="22">
        <v>119657.24</v>
      </c>
      <c r="N71" s="22">
        <v>101000</v>
      </c>
      <c r="O71" s="22">
        <f t="shared" si="23"/>
        <v>18657.240000000005</v>
      </c>
      <c r="P71" s="22">
        <v>101000</v>
      </c>
      <c r="Q71" s="38" t="e">
        <f>M71-#REF!</f>
        <v>#REF!</v>
      </c>
      <c r="R71" s="55">
        <v>120566.91</v>
      </c>
    </row>
    <row r="72" spans="1:18" ht="12">
      <c r="A72" s="23">
        <v>4280</v>
      </c>
      <c r="B72" s="23">
        <v>4280</v>
      </c>
      <c r="C72" s="3" t="s">
        <v>89</v>
      </c>
      <c r="D72" s="22">
        <v>51705.95</v>
      </c>
      <c r="E72" s="22">
        <v>63800</v>
      </c>
      <c r="F72" s="22">
        <f t="shared" si="20"/>
        <v>12094.050000000003</v>
      </c>
      <c r="G72" s="22">
        <v>79367.66</v>
      </c>
      <c r="H72" s="22">
        <v>127600</v>
      </c>
      <c r="I72" s="22">
        <f t="shared" si="21"/>
        <v>-48232.34</v>
      </c>
      <c r="J72" s="22">
        <v>86602.86</v>
      </c>
      <c r="K72" s="22">
        <v>191400</v>
      </c>
      <c r="L72" s="22">
        <f t="shared" si="22"/>
        <v>-104797.14</v>
      </c>
      <c r="M72" s="22">
        <v>136910.29</v>
      </c>
      <c r="N72" s="22">
        <v>255200</v>
      </c>
      <c r="O72" s="22">
        <f t="shared" si="23"/>
        <v>-118289.70999999999</v>
      </c>
      <c r="P72" s="22">
        <v>255200</v>
      </c>
      <c r="Q72" s="38" t="e">
        <f>M72-#REF!</f>
        <v>#REF!</v>
      </c>
      <c r="R72" s="55">
        <v>203869.48</v>
      </c>
    </row>
    <row r="73" spans="1:18" ht="12">
      <c r="A73" s="23">
        <v>4800</v>
      </c>
      <c r="B73" s="23">
        <v>4800</v>
      </c>
      <c r="C73" s="3" t="s">
        <v>167</v>
      </c>
      <c r="D73" s="22">
        <v>52455.52</v>
      </c>
      <c r="E73" s="22">
        <v>0</v>
      </c>
      <c r="F73" s="22">
        <f>+E73-D73</f>
        <v>-52455.52</v>
      </c>
      <c r="G73" s="22">
        <v>3800</v>
      </c>
      <c r="H73" s="22">
        <v>0</v>
      </c>
      <c r="I73" s="22">
        <f>G73-H73</f>
        <v>3800</v>
      </c>
      <c r="J73" s="22">
        <v>3800</v>
      </c>
      <c r="K73" s="22">
        <v>0</v>
      </c>
      <c r="L73" s="22">
        <f>J73-K73</f>
        <v>3800</v>
      </c>
      <c r="M73" s="22">
        <v>604683.86</v>
      </c>
      <c r="N73" s="22">
        <v>0</v>
      </c>
      <c r="O73" s="22">
        <f>M73-N73</f>
        <v>604683.86</v>
      </c>
      <c r="P73" s="22">
        <v>0</v>
      </c>
      <c r="Q73" s="38" t="e">
        <f>M73-#REF!</f>
        <v>#REF!</v>
      </c>
      <c r="R73" s="55">
        <v>626242.32</v>
      </c>
    </row>
    <row r="74" spans="1:18" ht="12">
      <c r="A74" s="23">
        <v>6550</v>
      </c>
      <c r="B74" s="23">
        <v>6550</v>
      </c>
      <c r="C74" s="3" t="s">
        <v>110</v>
      </c>
      <c r="D74" s="22">
        <v>9068.4</v>
      </c>
      <c r="E74" s="22">
        <v>10000</v>
      </c>
      <c r="F74" s="22">
        <f t="shared" si="20"/>
        <v>931.6000000000004</v>
      </c>
      <c r="G74" s="22">
        <v>9068.4</v>
      </c>
      <c r="H74" s="22">
        <v>20000</v>
      </c>
      <c r="I74" s="22">
        <f t="shared" si="21"/>
        <v>-10931.6</v>
      </c>
      <c r="J74" s="22">
        <v>41359.4</v>
      </c>
      <c r="K74" s="22">
        <v>30000</v>
      </c>
      <c r="L74" s="22">
        <f t="shared" si="22"/>
        <v>11359.400000000001</v>
      </c>
      <c r="M74" s="22">
        <v>43179</v>
      </c>
      <c r="N74" s="22">
        <v>40000</v>
      </c>
      <c r="O74" s="22">
        <f t="shared" si="23"/>
        <v>3179</v>
      </c>
      <c r="P74" s="22">
        <v>40000</v>
      </c>
      <c r="Q74" s="38" t="e">
        <f>M74-#REF!</f>
        <v>#REF!</v>
      </c>
      <c r="R74" s="55">
        <v>67783</v>
      </c>
    </row>
    <row r="75" spans="1:18" ht="12">
      <c r="A75" s="23">
        <v>6555</v>
      </c>
      <c r="B75" s="23">
        <v>6555</v>
      </c>
      <c r="C75" s="3" t="s">
        <v>111</v>
      </c>
      <c r="D75" s="22">
        <v>16980</v>
      </c>
      <c r="E75" s="22">
        <v>18000</v>
      </c>
      <c r="F75" s="22">
        <f t="shared" si="20"/>
        <v>1020</v>
      </c>
      <c r="G75" s="22">
        <v>16980</v>
      </c>
      <c r="H75" s="22">
        <v>36000</v>
      </c>
      <c r="I75" s="22">
        <f t="shared" si="21"/>
        <v>-19020</v>
      </c>
      <c r="J75" s="22">
        <v>16980</v>
      </c>
      <c r="K75" s="22">
        <v>54000</v>
      </c>
      <c r="L75" s="22">
        <f t="shared" si="22"/>
        <v>-37020</v>
      </c>
      <c r="M75" s="22">
        <v>16980</v>
      </c>
      <c r="N75" s="22">
        <v>72000</v>
      </c>
      <c r="O75" s="22">
        <f t="shared" si="23"/>
        <v>-55020</v>
      </c>
      <c r="P75" s="22">
        <v>72000</v>
      </c>
      <c r="Q75" s="38" t="e">
        <f>M75-#REF!</f>
        <v>#REF!</v>
      </c>
      <c r="R75" s="55">
        <v>0</v>
      </c>
    </row>
    <row r="76" spans="1:18" ht="12.75">
      <c r="A76" s="19"/>
      <c r="B76" s="19"/>
      <c r="C76" s="14" t="s">
        <v>46</v>
      </c>
      <c r="D76" s="15">
        <f>SUM(D68:D75)</f>
        <v>305454.87000000005</v>
      </c>
      <c r="E76" s="15">
        <f aca="true" t="shared" si="24" ref="E76:P76">SUM(E68:E75)</f>
        <v>210300</v>
      </c>
      <c r="F76" s="15">
        <f t="shared" si="24"/>
        <v>-95154.87</v>
      </c>
      <c r="G76" s="15">
        <f t="shared" si="24"/>
        <v>434234.06000000006</v>
      </c>
      <c r="H76" s="15">
        <f t="shared" si="24"/>
        <v>420600</v>
      </c>
      <c r="I76" s="15">
        <f t="shared" si="24"/>
        <v>13634.060000000005</v>
      </c>
      <c r="J76" s="15">
        <f t="shared" si="24"/>
        <v>636369.35</v>
      </c>
      <c r="K76" s="15">
        <f t="shared" si="24"/>
        <v>630900</v>
      </c>
      <c r="L76" s="15">
        <f t="shared" si="24"/>
        <v>5469.3499999999985</v>
      </c>
      <c r="M76" s="15">
        <f t="shared" si="24"/>
        <v>1452165.3900000001</v>
      </c>
      <c r="N76" s="15">
        <f t="shared" si="24"/>
        <v>841200</v>
      </c>
      <c r="O76" s="15">
        <f t="shared" si="24"/>
        <v>610965.39</v>
      </c>
      <c r="P76" s="15">
        <f t="shared" si="24"/>
        <v>841200</v>
      </c>
      <c r="Q76" s="39" t="e">
        <f>M76-#REF!</f>
        <v>#REF!</v>
      </c>
      <c r="R76" s="56">
        <f>SUM(R68:R75)</f>
        <v>1459544.21</v>
      </c>
    </row>
    <row r="77" spans="1:18" ht="12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  <c r="R77" s="55"/>
    </row>
    <row r="78" spans="1:18" ht="12">
      <c r="A78" s="23">
        <v>4225</v>
      </c>
      <c r="B78" s="23">
        <v>4225</v>
      </c>
      <c r="C78" s="3" t="s">
        <v>170</v>
      </c>
      <c r="D78" s="22">
        <v>0</v>
      </c>
      <c r="E78" s="22">
        <v>10000</v>
      </c>
      <c r="F78" s="22">
        <f t="shared" si="20"/>
        <v>10000</v>
      </c>
      <c r="G78" s="22">
        <v>4767.06</v>
      </c>
      <c r="H78" s="22">
        <v>20000</v>
      </c>
      <c r="I78" s="22">
        <f t="shared" si="21"/>
        <v>-15232.939999999999</v>
      </c>
      <c r="J78" s="22">
        <v>4767.06</v>
      </c>
      <c r="K78" s="22">
        <v>30000</v>
      </c>
      <c r="L78" s="22">
        <f t="shared" si="22"/>
        <v>-25232.94</v>
      </c>
      <c r="M78" s="22">
        <v>4767.06</v>
      </c>
      <c r="N78" s="22">
        <v>40000</v>
      </c>
      <c r="O78" s="22">
        <f t="shared" si="23"/>
        <v>-35232.94</v>
      </c>
      <c r="P78" s="22">
        <v>40000</v>
      </c>
      <c r="Q78" s="38" t="e">
        <f>M78-#REF!</f>
        <v>#REF!</v>
      </c>
      <c r="R78" s="55">
        <v>22058</v>
      </c>
    </row>
    <row r="79" spans="1:18" ht="12">
      <c r="A79" s="23">
        <v>4228</v>
      </c>
      <c r="B79" s="23">
        <v>4228</v>
      </c>
      <c r="C79" s="3" t="s">
        <v>171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1026.12</v>
      </c>
      <c r="N79" s="22">
        <v>0</v>
      </c>
      <c r="O79" s="22">
        <f t="shared" si="23"/>
        <v>1026.12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4331</v>
      </c>
      <c r="B80" s="23">
        <v>4331</v>
      </c>
      <c r="C80" s="3" t="s">
        <v>91</v>
      </c>
      <c r="D80" s="22">
        <v>466.6</v>
      </c>
      <c r="E80" s="22">
        <v>7500</v>
      </c>
      <c r="F80" s="22">
        <f t="shared" si="20"/>
        <v>7033.4</v>
      </c>
      <c r="G80" s="22">
        <v>466.6</v>
      </c>
      <c r="H80" s="22">
        <v>15000</v>
      </c>
      <c r="I80" s="22">
        <f t="shared" si="21"/>
        <v>-14533.4</v>
      </c>
      <c r="J80" s="22">
        <v>21207.3</v>
      </c>
      <c r="K80" s="22">
        <v>22500</v>
      </c>
      <c r="L80" s="22">
        <f t="shared" si="22"/>
        <v>-1292.7000000000007</v>
      </c>
      <c r="M80" s="22">
        <v>31569.5</v>
      </c>
      <c r="N80" s="22">
        <v>30000</v>
      </c>
      <c r="O80" s="22">
        <f t="shared" si="23"/>
        <v>1569.5</v>
      </c>
      <c r="P80" s="22">
        <v>30000</v>
      </c>
      <c r="Q80" s="38" t="e">
        <f>M80-#REF!</f>
        <v>#REF!</v>
      </c>
      <c r="R80" s="55">
        <v>18148.73</v>
      </c>
    </row>
    <row r="81" spans="1:18" ht="12">
      <c r="A81" s="23">
        <v>7400</v>
      </c>
      <c r="B81" s="23">
        <v>7400</v>
      </c>
      <c r="C81" s="3" t="s">
        <v>130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 t="e">
        <f>M81-#REF!</f>
        <v>#REF!</v>
      </c>
      <c r="R81" s="55">
        <v>0</v>
      </c>
    </row>
    <row r="82" spans="1:18" ht="12.75">
      <c r="A82" s="19"/>
      <c r="B82" s="19"/>
      <c r="C82" s="14" t="s">
        <v>47</v>
      </c>
      <c r="D82" s="15">
        <f>SUM(D78:D81)</f>
        <v>466.6</v>
      </c>
      <c r="E82" s="15">
        <f aca="true" t="shared" si="25" ref="E82:P82">SUM(E78:E81)</f>
        <v>17500</v>
      </c>
      <c r="F82" s="15">
        <f t="shared" si="25"/>
        <v>17033.4</v>
      </c>
      <c r="G82" s="15">
        <f t="shared" si="25"/>
        <v>5233.660000000001</v>
      </c>
      <c r="H82" s="15">
        <f t="shared" si="25"/>
        <v>35000</v>
      </c>
      <c r="I82" s="15">
        <f t="shared" si="25"/>
        <v>-29766.339999999997</v>
      </c>
      <c r="J82" s="15">
        <f t="shared" si="25"/>
        <v>25974.36</v>
      </c>
      <c r="K82" s="15">
        <f t="shared" si="25"/>
        <v>52500</v>
      </c>
      <c r="L82" s="15">
        <f t="shared" si="25"/>
        <v>-26525.64</v>
      </c>
      <c r="M82" s="15">
        <f t="shared" si="25"/>
        <v>37362.68</v>
      </c>
      <c r="N82" s="15">
        <f t="shared" si="25"/>
        <v>70000</v>
      </c>
      <c r="O82" s="15">
        <f t="shared" si="25"/>
        <v>-32637.32</v>
      </c>
      <c r="P82" s="15">
        <f t="shared" si="25"/>
        <v>70000</v>
      </c>
      <c r="Q82" s="39" t="e">
        <f>M82-#REF!</f>
        <v>#REF!</v>
      </c>
      <c r="R82" s="56">
        <f>SUM(R78:R81)</f>
        <v>40206.729999999996</v>
      </c>
    </row>
    <row r="83" spans="1:18" ht="12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 t="e">
        <f>M83-#REF!</f>
        <v>#REF!</v>
      </c>
      <c r="R83" s="55"/>
    </row>
    <row r="84" spans="1:18" ht="12">
      <c r="A84" s="23">
        <v>4300</v>
      </c>
      <c r="B84" s="23">
        <v>4300</v>
      </c>
      <c r="C84" s="3" t="s">
        <v>90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4400</v>
      </c>
      <c r="B85" s="23">
        <v>4400</v>
      </c>
      <c r="C85" s="3" t="s">
        <v>172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4990</v>
      </c>
      <c r="B86" s="23">
        <v>4990</v>
      </c>
      <c r="C86" s="3" t="s">
        <v>92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.75">
      <c r="A87" s="19"/>
      <c r="B87" s="19"/>
      <c r="C87" s="14" t="s">
        <v>48</v>
      </c>
      <c r="D87" s="15">
        <f aca="true" t="shared" si="26" ref="D87:P87">SUM(D84:D86)</f>
        <v>0</v>
      </c>
      <c r="E87" s="15">
        <f t="shared" si="26"/>
        <v>0</v>
      </c>
      <c r="F87" s="15">
        <f t="shared" si="26"/>
        <v>0</v>
      </c>
      <c r="G87" s="15">
        <f t="shared" si="26"/>
        <v>0</v>
      </c>
      <c r="H87" s="15">
        <f t="shared" si="26"/>
        <v>0</v>
      </c>
      <c r="I87" s="15">
        <f t="shared" si="26"/>
        <v>0</v>
      </c>
      <c r="J87" s="15">
        <f t="shared" si="26"/>
        <v>0</v>
      </c>
      <c r="K87" s="15">
        <f t="shared" si="26"/>
        <v>0</v>
      </c>
      <c r="L87" s="15">
        <f t="shared" si="26"/>
        <v>0</v>
      </c>
      <c r="M87" s="15">
        <f t="shared" si="26"/>
        <v>0</v>
      </c>
      <c r="N87" s="15">
        <f t="shared" si="26"/>
        <v>0</v>
      </c>
      <c r="O87" s="15">
        <f t="shared" si="26"/>
        <v>0</v>
      </c>
      <c r="P87" s="15">
        <f t="shared" si="26"/>
        <v>0</v>
      </c>
      <c r="Q87" s="39"/>
      <c r="R87" s="56">
        <f>SUM(R84:R86)</f>
        <v>0</v>
      </c>
    </row>
    <row r="88" spans="1:18" ht="12">
      <c r="A88" s="23"/>
      <c r="B88" s="23"/>
      <c r="C88" s="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8"/>
      <c r="R88" s="55"/>
    </row>
    <row r="89" spans="1:18" ht="12.75">
      <c r="A89" s="19"/>
      <c r="B89" s="19"/>
      <c r="C89" s="14" t="s">
        <v>7</v>
      </c>
      <c r="D89" s="15">
        <f aca="true" t="shared" si="27" ref="D89:P89">+D87+D82+D76</f>
        <v>305921.47000000003</v>
      </c>
      <c r="E89" s="15">
        <f t="shared" si="27"/>
        <v>227800</v>
      </c>
      <c r="F89" s="15">
        <f t="shared" si="27"/>
        <v>-78121.47</v>
      </c>
      <c r="G89" s="15">
        <f t="shared" si="27"/>
        <v>439467.72000000003</v>
      </c>
      <c r="H89" s="15">
        <f t="shared" si="27"/>
        <v>455600</v>
      </c>
      <c r="I89" s="15">
        <f t="shared" si="27"/>
        <v>-16132.279999999992</v>
      </c>
      <c r="J89" s="15">
        <f t="shared" si="27"/>
        <v>662343.71</v>
      </c>
      <c r="K89" s="15">
        <f t="shared" si="27"/>
        <v>683400</v>
      </c>
      <c r="L89" s="15">
        <f t="shared" si="27"/>
        <v>-21056.29</v>
      </c>
      <c r="M89" s="15">
        <f t="shared" si="27"/>
        <v>1489528.07</v>
      </c>
      <c r="N89" s="15">
        <f t="shared" si="27"/>
        <v>911200</v>
      </c>
      <c r="O89" s="15">
        <f t="shared" si="27"/>
        <v>578328.0700000001</v>
      </c>
      <c r="P89" s="15">
        <f t="shared" si="27"/>
        <v>911200</v>
      </c>
      <c r="Q89" s="39" t="e">
        <f>M89-#REF!</f>
        <v>#REF!</v>
      </c>
      <c r="R89" s="56">
        <f>+R87+R82+R76</f>
        <v>1499750.94</v>
      </c>
    </row>
    <row r="90" spans="1:18" ht="12">
      <c r="A90" s="23"/>
      <c r="B90" s="23"/>
      <c r="C90" s="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8"/>
      <c r="R90" s="55"/>
    </row>
    <row r="91" spans="1:18" ht="12">
      <c r="A91" s="23">
        <v>4240</v>
      </c>
      <c r="B91" s="23">
        <v>4240</v>
      </c>
      <c r="C91" s="3" t="s">
        <v>86</v>
      </c>
      <c r="D91" s="22">
        <v>3285.1</v>
      </c>
      <c r="E91" s="22">
        <v>0</v>
      </c>
      <c r="F91" s="22">
        <f aca="true" t="shared" si="28" ref="F91:F115">+E91-D91</f>
        <v>-3285.1</v>
      </c>
      <c r="G91" s="22">
        <v>71010.1</v>
      </c>
      <c r="H91" s="22">
        <v>0</v>
      </c>
      <c r="I91" s="22">
        <f aca="true" t="shared" si="29" ref="I91:I115">G91-H91</f>
        <v>71010.1</v>
      </c>
      <c r="J91" s="22">
        <v>81208.1</v>
      </c>
      <c r="K91" s="22">
        <v>0</v>
      </c>
      <c r="L91" s="22">
        <f aca="true" t="shared" si="30" ref="L91:L115">J91-K91</f>
        <v>81208.1</v>
      </c>
      <c r="M91" s="22">
        <v>90146</v>
      </c>
      <c r="N91" s="22">
        <v>0</v>
      </c>
      <c r="O91" s="22">
        <f aca="true" t="shared" si="31" ref="O91:O115">M91-N91</f>
        <v>90146</v>
      </c>
      <c r="P91" s="22">
        <v>0</v>
      </c>
      <c r="Q91" s="38" t="e">
        <f>M91-#REF!</f>
        <v>#REF!</v>
      </c>
      <c r="R91" s="55">
        <v>120194</v>
      </c>
    </row>
    <row r="92" spans="1:18" ht="12">
      <c r="A92" s="23">
        <v>4250</v>
      </c>
      <c r="B92" s="23">
        <v>4250</v>
      </c>
      <c r="C92" s="3" t="s">
        <v>88</v>
      </c>
      <c r="D92" s="22">
        <v>0</v>
      </c>
      <c r="E92" s="22">
        <v>0</v>
      </c>
      <c r="F92" s="22">
        <f t="shared" si="28"/>
        <v>0</v>
      </c>
      <c r="G92" s="22">
        <v>0</v>
      </c>
      <c r="H92" s="22">
        <v>0</v>
      </c>
      <c r="I92" s="22">
        <f>G92-H92</f>
        <v>0</v>
      </c>
      <c r="J92" s="22">
        <v>0</v>
      </c>
      <c r="K92" s="22">
        <v>0</v>
      </c>
      <c r="L92" s="22">
        <f>J92-K92</f>
        <v>0</v>
      </c>
      <c r="M92" s="22">
        <v>0</v>
      </c>
      <c r="N92" s="22">
        <v>0</v>
      </c>
      <c r="O92" s="22">
        <f>M92-N92</f>
        <v>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5000</v>
      </c>
      <c r="B93" s="23">
        <v>5000</v>
      </c>
      <c r="C93" s="3" t="s">
        <v>93</v>
      </c>
      <c r="D93" s="22">
        <v>85908</v>
      </c>
      <c r="E93" s="22">
        <v>75000</v>
      </c>
      <c r="F93" s="22">
        <f t="shared" si="28"/>
        <v>-10908</v>
      </c>
      <c r="G93" s="22">
        <v>146816</v>
      </c>
      <c r="H93" s="22">
        <v>150000</v>
      </c>
      <c r="I93" s="22">
        <f>G93-H93</f>
        <v>-3184</v>
      </c>
      <c r="J93" s="22">
        <v>221816</v>
      </c>
      <c r="K93" s="22">
        <v>225000</v>
      </c>
      <c r="L93" s="22">
        <f>J93-K93</f>
        <v>-3184</v>
      </c>
      <c r="M93" s="22">
        <v>299816</v>
      </c>
      <c r="N93" s="22">
        <v>300000</v>
      </c>
      <c r="O93" s="22">
        <f>M93-N93</f>
        <v>-184</v>
      </c>
      <c r="P93" s="22">
        <v>300000</v>
      </c>
      <c r="Q93" s="38" t="e">
        <f>M93-#REF!</f>
        <v>#REF!</v>
      </c>
      <c r="R93" s="55">
        <v>382680</v>
      </c>
    </row>
    <row r="94" spans="1:18" ht="12">
      <c r="A94" s="23">
        <v>5006</v>
      </c>
      <c r="B94" s="23">
        <v>5006</v>
      </c>
      <c r="C94" s="3" t="s">
        <v>154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5007</v>
      </c>
      <c r="B95" s="23">
        <v>5007</v>
      </c>
      <c r="C95" s="3" t="s">
        <v>36</v>
      </c>
      <c r="D95" s="22">
        <v>105641</v>
      </c>
      <c r="E95" s="22">
        <v>136750</v>
      </c>
      <c r="F95" s="22">
        <f t="shared" si="28"/>
        <v>31109</v>
      </c>
      <c r="G95" s="22">
        <v>226227</v>
      </c>
      <c r="H95" s="22">
        <v>273500</v>
      </c>
      <c r="I95" s="22">
        <f t="shared" si="29"/>
        <v>-47273</v>
      </c>
      <c r="J95" s="22">
        <v>247805</v>
      </c>
      <c r="K95" s="22">
        <v>410250</v>
      </c>
      <c r="L95" s="22">
        <f t="shared" si="30"/>
        <v>-162445</v>
      </c>
      <c r="M95" s="22">
        <v>333991</v>
      </c>
      <c r="N95" s="22">
        <v>547000</v>
      </c>
      <c r="O95" s="22">
        <f t="shared" si="31"/>
        <v>-213009</v>
      </c>
      <c r="P95" s="22">
        <v>547000</v>
      </c>
      <c r="Q95" s="38" t="e">
        <f>M95-#REF!</f>
        <v>#REF!</v>
      </c>
      <c r="R95" s="55">
        <v>453574</v>
      </c>
    </row>
    <row r="96" spans="1:18" ht="12">
      <c r="A96" s="23">
        <v>5010</v>
      </c>
      <c r="B96" s="23">
        <v>5010</v>
      </c>
      <c r="C96" s="3" t="s">
        <v>94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5040</v>
      </c>
      <c r="B97" s="23">
        <v>5040</v>
      </c>
      <c r="C97" s="3" t="s">
        <v>26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3000</v>
      </c>
      <c r="N97" s="22">
        <v>0</v>
      </c>
      <c r="O97" s="22">
        <f t="shared" si="31"/>
        <v>3000</v>
      </c>
      <c r="P97" s="22">
        <v>0</v>
      </c>
      <c r="Q97" s="38" t="e">
        <f>M97-#REF!</f>
        <v>#REF!</v>
      </c>
      <c r="R97" s="55">
        <v>20000</v>
      </c>
    </row>
    <row r="98" spans="1:18" ht="12">
      <c r="A98" s="23">
        <v>5090</v>
      </c>
      <c r="B98" s="23">
        <v>5090</v>
      </c>
      <c r="C98" s="3" t="s">
        <v>95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12232</v>
      </c>
      <c r="N98" s="22">
        <v>0</v>
      </c>
      <c r="O98" s="22">
        <f t="shared" si="31"/>
        <v>12232</v>
      </c>
      <c r="P98" s="22">
        <v>0</v>
      </c>
      <c r="Q98" s="38" t="e">
        <f>M98-#REF!</f>
        <v>#REF!</v>
      </c>
      <c r="R98" s="55">
        <v>-5000</v>
      </c>
    </row>
    <row r="99" spans="1:18" ht="12">
      <c r="A99" s="23">
        <v>5100</v>
      </c>
      <c r="B99" s="23">
        <v>5100</v>
      </c>
      <c r="C99" s="3" t="s">
        <v>31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</row>
    <row r="100" spans="1:18" ht="12">
      <c r="A100" s="23">
        <v>5180</v>
      </c>
      <c r="B100" s="23">
        <v>5180</v>
      </c>
      <c r="C100" s="3" t="s">
        <v>96</v>
      </c>
      <c r="D100" s="22">
        <v>10308.96</v>
      </c>
      <c r="E100" s="22">
        <v>22110</v>
      </c>
      <c r="F100" s="22">
        <f t="shared" si="28"/>
        <v>11801.04</v>
      </c>
      <c r="G100" s="22">
        <v>17617.92</v>
      </c>
      <c r="H100" s="22">
        <v>44220</v>
      </c>
      <c r="I100" s="22">
        <f t="shared" si="29"/>
        <v>-26602.08</v>
      </c>
      <c r="J100" s="22">
        <v>26617.92</v>
      </c>
      <c r="K100" s="22">
        <v>66330</v>
      </c>
      <c r="L100" s="22">
        <f t="shared" si="30"/>
        <v>-39712.08</v>
      </c>
      <c r="M100" s="22">
        <v>35977.92</v>
      </c>
      <c r="N100" s="22">
        <v>88440</v>
      </c>
      <c r="O100" s="22">
        <f t="shared" si="31"/>
        <v>-52462.08</v>
      </c>
      <c r="P100" s="22">
        <v>88440</v>
      </c>
      <c r="Q100" s="38" t="e">
        <f>M100-#REF!</f>
        <v>#REF!</v>
      </c>
      <c r="R100" s="55">
        <v>45921.6</v>
      </c>
    </row>
    <row r="101" spans="1:18" ht="12">
      <c r="A101" s="23">
        <v>5182</v>
      </c>
      <c r="B101" s="23">
        <v>5182</v>
      </c>
      <c r="C101" s="3" t="s">
        <v>97</v>
      </c>
      <c r="D101" s="22">
        <v>1453.56</v>
      </c>
      <c r="E101" s="22">
        <v>1269</v>
      </c>
      <c r="F101" s="22">
        <f t="shared" si="28"/>
        <v>-184.55999999999995</v>
      </c>
      <c r="G101" s="22">
        <v>2484.12</v>
      </c>
      <c r="H101" s="22">
        <v>2538</v>
      </c>
      <c r="I101" s="22">
        <f t="shared" si="29"/>
        <v>-53.88000000000011</v>
      </c>
      <c r="J101" s="22">
        <v>3753.12</v>
      </c>
      <c r="K101" s="22">
        <v>3807</v>
      </c>
      <c r="L101" s="22">
        <f t="shared" si="30"/>
        <v>-53.88000000000011</v>
      </c>
      <c r="M101" s="22">
        <v>5072.88</v>
      </c>
      <c r="N101" s="22">
        <v>5076</v>
      </c>
      <c r="O101" s="22">
        <f t="shared" si="31"/>
        <v>-3.119999999999891</v>
      </c>
      <c r="P101" s="22">
        <v>5076</v>
      </c>
      <c r="Q101" s="38" t="e">
        <f>M101-#REF!</f>
        <v>#REF!</v>
      </c>
      <c r="R101" s="55">
        <v>6474.94</v>
      </c>
    </row>
    <row r="102" spans="1:18" ht="12">
      <c r="A102" s="23">
        <v>5210</v>
      </c>
      <c r="B102" s="23">
        <v>5210</v>
      </c>
      <c r="C102" s="3" t="s">
        <v>98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5290</v>
      </c>
      <c r="B106" s="23">
        <v>5290</v>
      </c>
      <c r="C106" s="3" t="s">
        <v>100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5400</v>
      </c>
      <c r="B108" s="23">
        <v>5400</v>
      </c>
      <c r="C108" s="3" t="s">
        <v>102</v>
      </c>
      <c r="D108" s="22">
        <v>27008.45</v>
      </c>
      <c r="E108" s="22">
        <v>10575</v>
      </c>
      <c r="F108" s="22">
        <f t="shared" si="28"/>
        <v>-16433.45</v>
      </c>
      <c r="G108" s="22">
        <v>52599.15</v>
      </c>
      <c r="H108" s="22">
        <v>21150</v>
      </c>
      <c r="I108" s="22">
        <f t="shared" si="29"/>
        <v>31449.15</v>
      </c>
      <c r="J108" s="22">
        <v>66216.65</v>
      </c>
      <c r="K108" s="22">
        <v>31725</v>
      </c>
      <c r="L108" s="22">
        <f t="shared" si="30"/>
        <v>34491.649999999994</v>
      </c>
      <c r="M108" s="22">
        <v>89789.87</v>
      </c>
      <c r="N108" s="22">
        <v>42300</v>
      </c>
      <c r="O108" s="22">
        <f t="shared" si="31"/>
        <v>47489.869999999995</v>
      </c>
      <c r="P108" s="22">
        <v>42300</v>
      </c>
      <c r="Q108" s="38" t="e">
        <f>M108-#REF!</f>
        <v>#REF!</v>
      </c>
      <c r="R108" s="55">
        <v>120731.81</v>
      </c>
    </row>
    <row r="109" spans="1:18" ht="12">
      <c r="A109" s="23">
        <v>5401</v>
      </c>
      <c r="B109" s="23">
        <v>5401</v>
      </c>
      <c r="C109" s="3" t="s">
        <v>180</v>
      </c>
      <c r="D109" s="22">
        <v>0</v>
      </c>
      <c r="E109" s="22">
        <v>0</v>
      </c>
      <c r="F109" s="22">
        <f>+E109-D109</f>
        <v>0</v>
      </c>
      <c r="G109" s="22">
        <v>0</v>
      </c>
      <c r="H109" s="22">
        <v>0</v>
      </c>
      <c r="I109" s="22">
        <f>G109-H109</f>
        <v>0</v>
      </c>
      <c r="J109" s="22">
        <v>0</v>
      </c>
      <c r="K109" s="22">
        <v>0</v>
      </c>
      <c r="L109" s="22">
        <f>J109-K109</f>
        <v>0</v>
      </c>
      <c r="M109" s="22">
        <v>0</v>
      </c>
      <c r="N109" s="22">
        <v>0</v>
      </c>
      <c r="O109" s="22">
        <f>M109-N109</f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5425</v>
      </c>
      <c r="B110" s="23">
        <v>5425</v>
      </c>
      <c r="C110" s="3" t="s">
        <v>103</v>
      </c>
      <c r="D110" s="22">
        <v>0</v>
      </c>
      <c r="E110" s="22">
        <v>4677.25</v>
      </c>
      <c r="F110" s="22">
        <f t="shared" si="28"/>
        <v>4677.25</v>
      </c>
      <c r="G110" s="22">
        <v>0</v>
      </c>
      <c r="H110" s="22">
        <v>9354.5</v>
      </c>
      <c r="I110" s="22">
        <f t="shared" si="29"/>
        <v>-9354.5</v>
      </c>
      <c r="J110" s="22">
        <v>0</v>
      </c>
      <c r="K110" s="22">
        <v>14031.75</v>
      </c>
      <c r="L110" s="22">
        <f t="shared" si="30"/>
        <v>-14031.75</v>
      </c>
      <c r="M110" s="22">
        <v>0</v>
      </c>
      <c r="N110" s="22">
        <v>18709</v>
      </c>
      <c r="O110" s="22">
        <f t="shared" si="31"/>
        <v>-18709</v>
      </c>
      <c r="P110" s="22">
        <v>18709</v>
      </c>
      <c r="Q110" s="38" t="e">
        <f>M110-#REF!</f>
        <v>#REF!</v>
      </c>
      <c r="R110" s="55">
        <v>9902.13</v>
      </c>
    </row>
    <row r="111" spans="1:18" ht="12">
      <c r="A111" s="23">
        <v>5800</v>
      </c>
      <c r="B111" s="23">
        <v>5800</v>
      </c>
      <c r="C111" s="3" t="s">
        <v>34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5910</v>
      </c>
      <c r="B112" s="23">
        <v>5910</v>
      </c>
      <c r="C112" s="3" t="s">
        <v>181</v>
      </c>
      <c r="D112" s="22">
        <v>-600</v>
      </c>
      <c r="E112" s="22">
        <v>0</v>
      </c>
      <c r="F112" s="22">
        <f>+E112-D112</f>
        <v>600</v>
      </c>
      <c r="G112" s="22">
        <v>-1000</v>
      </c>
      <c r="H112" s="22">
        <v>0</v>
      </c>
      <c r="I112" s="22">
        <f>G112-H112</f>
        <v>-1000</v>
      </c>
      <c r="J112" s="22">
        <v>-1600</v>
      </c>
      <c r="K112" s="22">
        <v>0</v>
      </c>
      <c r="L112" s="22">
        <f>J112-K112</f>
        <v>-1600</v>
      </c>
      <c r="M112" s="22">
        <v>-2200</v>
      </c>
      <c r="N112" s="22">
        <v>0</v>
      </c>
      <c r="O112" s="22">
        <f>M112-N112</f>
        <v>-2200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5950</v>
      </c>
      <c r="B113" s="23">
        <v>5950</v>
      </c>
      <c r="C113" s="36" t="s">
        <v>104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</row>
    <row r="114" spans="1:18" ht="12">
      <c r="A114" s="23">
        <v>5990</v>
      </c>
      <c r="B114" s="23">
        <v>5990</v>
      </c>
      <c r="C114" s="3" t="s">
        <v>105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>G114-H114</f>
        <v>0</v>
      </c>
      <c r="J114" s="22">
        <v>0</v>
      </c>
      <c r="K114" s="22">
        <v>0</v>
      </c>
      <c r="L114" s="22">
        <f>J114-K114</f>
        <v>0</v>
      </c>
      <c r="M114" s="22">
        <v>0</v>
      </c>
      <c r="N114" s="22">
        <v>0</v>
      </c>
      <c r="O114" s="22">
        <f>M114-N114</f>
        <v>0</v>
      </c>
      <c r="P114" s="22">
        <v>0</v>
      </c>
      <c r="Q114" s="38" t="e">
        <f>M114-#REF!</f>
        <v>#REF!</v>
      </c>
      <c r="R114" s="55">
        <v>0</v>
      </c>
    </row>
    <row r="115" spans="1:18" ht="12">
      <c r="A115" s="23">
        <v>7100</v>
      </c>
      <c r="B115" s="23">
        <v>7100</v>
      </c>
      <c r="C115" s="3" t="s">
        <v>127</v>
      </c>
      <c r="D115" s="22">
        <v>0</v>
      </c>
      <c r="E115" s="22">
        <v>0</v>
      </c>
      <c r="F115" s="22">
        <f t="shared" si="28"/>
        <v>0</v>
      </c>
      <c r="G115" s="22">
        <v>0</v>
      </c>
      <c r="H115" s="22">
        <v>0</v>
      </c>
      <c r="I115" s="22">
        <f t="shared" si="29"/>
        <v>0</v>
      </c>
      <c r="J115" s="22">
        <v>1488.03</v>
      </c>
      <c r="K115" s="22">
        <v>0</v>
      </c>
      <c r="L115" s="22">
        <f t="shared" si="30"/>
        <v>1488.03</v>
      </c>
      <c r="M115" s="22">
        <v>1488.03</v>
      </c>
      <c r="N115" s="22">
        <v>0</v>
      </c>
      <c r="O115" s="22">
        <f t="shared" si="31"/>
        <v>1488.03</v>
      </c>
      <c r="P115" s="22">
        <v>0</v>
      </c>
      <c r="Q115" s="38" t="e">
        <f>M115-#REF!</f>
        <v>#REF!</v>
      </c>
      <c r="R115" s="55">
        <v>2345.98</v>
      </c>
    </row>
    <row r="116" spans="1:18" ht="12.75">
      <c r="A116" s="19"/>
      <c r="B116" s="19"/>
      <c r="C116" s="14" t="s">
        <v>8</v>
      </c>
      <c r="D116" s="15">
        <f>SUM(D91:D115)</f>
        <v>233005.07</v>
      </c>
      <c r="E116" s="15">
        <f aca="true" t="shared" si="32" ref="E116:P116">SUM(E91:E115)</f>
        <v>250381.25</v>
      </c>
      <c r="F116" s="15">
        <f t="shared" si="32"/>
        <v>17376.18</v>
      </c>
      <c r="G116" s="15">
        <f t="shared" si="32"/>
        <v>515754.29</v>
      </c>
      <c r="H116" s="15">
        <f t="shared" si="32"/>
        <v>500762.5</v>
      </c>
      <c r="I116" s="15">
        <f t="shared" si="32"/>
        <v>14991.790000000005</v>
      </c>
      <c r="J116" s="15">
        <f t="shared" si="32"/>
        <v>647304.8200000001</v>
      </c>
      <c r="K116" s="15">
        <f t="shared" si="32"/>
        <v>751143.75</v>
      </c>
      <c r="L116" s="15">
        <f t="shared" si="32"/>
        <v>-103838.93000000001</v>
      </c>
      <c r="M116" s="15">
        <f t="shared" si="32"/>
        <v>869313.7000000001</v>
      </c>
      <c r="N116" s="15">
        <f t="shared" si="32"/>
        <v>1001525</v>
      </c>
      <c r="O116" s="15">
        <f t="shared" si="32"/>
        <v>-132211.30000000002</v>
      </c>
      <c r="P116" s="15">
        <f t="shared" si="32"/>
        <v>1001525</v>
      </c>
      <c r="Q116" s="39" t="e">
        <f>M116-#REF!</f>
        <v>#REF!</v>
      </c>
      <c r="R116" s="56">
        <f>SUM(R91:R115)</f>
        <v>1156824.4599999997</v>
      </c>
    </row>
    <row r="117" spans="1:18" ht="12">
      <c r="A117" s="23"/>
      <c r="B117" s="23"/>
      <c r="C117" s="3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38"/>
      <c r="R117" s="55"/>
    </row>
    <row r="118" spans="1:18" ht="12">
      <c r="A118" s="23">
        <v>4120</v>
      </c>
      <c r="B118" s="23">
        <v>4120</v>
      </c>
      <c r="C118" s="3" t="s">
        <v>84</v>
      </c>
      <c r="D118" s="22">
        <v>0</v>
      </c>
      <c r="E118" s="22">
        <v>0</v>
      </c>
      <c r="F118" s="22">
        <f aca="true" t="shared" si="33" ref="F118:F154">+E118-D118</f>
        <v>0</v>
      </c>
      <c r="G118" s="22">
        <v>0</v>
      </c>
      <c r="H118" s="22">
        <v>0</v>
      </c>
      <c r="I118" s="22">
        <f aca="true" t="shared" si="34" ref="I118:I154">G118-H118</f>
        <v>0</v>
      </c>
      <c r="J118" s="22">
        <v>0</v>
      </c>
      <c r="K118" s="22">
        <v>0</v>
      </c>
      <c r="L118" s="22">
        <f aca="true" t="shared" si="35" ref="L118:L154">J118-K118</f>
        <v>0</v>
      </c>
      <c r="M118" s="22">
        <v>0</v>
      </c>
      <c r="N118" s="22">
        <v>0</v>
      </c>
      <c r="O118" s="22">
        <f aca="true" t="shared" si="36" ref="O118:O154">M118-N118</f>
        <v>0</v>
      </c>
      <c r="P118" s="22">
        <v>0</v>
      </c>
      <c r="Q118" s="38" t="e">
        <f>M118-#REF!</f>
        <v>#REF!</v>
      </c>
      <c r="R118" s="55">
        <v>0</v>
      </c>
    </row>
    <row r="119" spans="1:18" ht="12">
      <c r="A119" s="23">
        <v>6320</v>
      </c>
      <c r="B119" s="23">
        <v>6320</v>
      </c>
      <c r="C119" s="3" t="s">
        <v>106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>G119-H119</f>
        <v>0</v>
      </c>
      <c r="J119" s="22">
        <v>0</v>
      </c>
      <c r="K119" s="22">
        <v>0</v>
      </c>
      <c r="L119" s="22">
        <f>J119-K119</f>
        <v>0</v>
      </c>
      <c r="M119" s="22">
        <v>0</v>
      </c>
      <c r="N119" s="22">
        <v>0</v>
      </c>
      <c r="O119" s="22">
        <f>M119-N119</f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6340</v>
      </c>
      <c r="B120" s="23">
        <v>6340</v>
      </c>
      <c r="C120" s="3" t="s">
        <v>107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6420</v>
      </c>
      <c r="B121" s="23">
        <v>6420</v>
      </c>
      <c r="C121" s="3" t="s">
        <v>108</v>
      </c>
      <c r="D121" s="22">
        <v>13469</v>
      </c>
      <c r="E121" s="22">
        <v>250</v>
      </c>
      <c r="F121" s="22">
        <f t="shared" si="33"/>
        <v>-13219</v>
      </c>
      <c r="G121" s="22">
        <v>15206</v>
      </c>
      <c r="H121" s="22">
        <v>500</v>
      </c>
      <c r="I121" s="22">
        <f t="shared" si="34"/>
        <v>14706</v>
      </c>
      <c r="J121" s="22">
        <v>15785</v>
      </c>
      <c r="K121" s="22">
        <v>750</v>
      </c>
      <c r="L121" s="22">
        <f t="shared" si="35"/>
        <v>15035</v>
      </c>
      <c r="M121" s="22">
        <v>16943</v>
      </c>
      <c r="N121" s="22">
        <v>1000</v>
      </c>
      <c r="O121" s="22">
        <f t="shared" si="36"/>
        <v>15943</v>
      </c>
      <c r="P121" s="22">
        <v>1000</v>
      </c>
      <c r="Q121" s="38" t="e">
        <f>M121-#REF!</f>
        <v>#REF!</v>
      </c>
      <c r="R121" s="55">
        <v>2113.5</v>
      </c>
    </row>
    <row r="122" spans="1:18" ht="12">
      <c r="A122" s="23">
        <v>6500</v>
      </c>
      <c r="B122" s="23">
        <v>6500</v>
      </c>
      <c r="C122" s="3" t="s">
        <v>109</v>
      </c>
      <c r="D122" s="22">
        <v>0</v>
      </c>
      <c r="E122" s="22">
        <v>3750</v>
      </c>
      <c r="F122" s="22">
        <f t="shared" si="33"/>
        <v>3750</v>
      </c>
      <c r="G122" s="22">
        <v>0</v>
      </c>
      <c r="H122" s="22">
        <v>7500</v>
      </c>
      <c r="I122" s="22">
        <f t="shared" si="34"/>
        <v>-7500</v>
      </c>
      <c r="J122" s="22">
        <v>0</v>
      </c>
      <c r="K122" s="22">
        <v>11250</v>
      </c>
      <c r="L122" s="22">
        <f t="shared" si="35"/>
        <v>-11250</v>
      </c>
      <c r="M122" s="22">
        <v>0</v>
      </c>
      <c r="N122" s="22">
        <v>15000</v>
      </c>
      <c r="O122" s="22">
        <f t="shared" si="36"/>
        <v>-15000</v>
      </c>
      <c r="P122" s="22">
        <v>15000</v>
      </c>
      <c r="Q122" s="38" t="e">
        <f>M122-#REF!</f>
        <v>#REF!</v>
      </c>
      <c r="R122" s="55">
        <v>0</v>
      </c>
    </row>
    <row r="123" spans="1:18" ht="12">
      <c r="A123" s="23">
        <v>6600</v>
      </c>
      <c r="B123" s="23">
        <v>6600</v>
      </c>
      <c r="C123" s="3" t="s">
        <v>112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6620</v>
      </c>
      <c r="B124" s="23">
        <v>6620</v>
      </c>
      <c r="C124" s="3" t="s">
        <v>113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6625</v>
      </c>
      <c r="B125" s="23">
        <v>6625</v>
      </c>
      <c r="C125" s="3" t="s">
        <v>114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6630</v>
      </c>
      <c r="B126" s="23">
        <v>6630</v>
      </c>
      <c r="C126" s="3" t="s">
        <v>115</v>
      </c>
      <c r="D126" s="22">
        <v>44588</v>
      </c>
      <c r="E126" s="22">
        <v>12500</v>
      </c>
      <c r="F126" s="22">
        <f t="shared" si="33"/>
        <v>-32088</v>
      </c>
      <c r="G126" s="22">
        <v>44588</v>
      </c>
      <c r="H126" s="22">
        <v>25000</v>
      </c>
      <c r="I126" s="22">
        <f t="shared" si="34"/>
        <v>19588</v>
      </c>
      <c r="J126" s="22">
        <v>44588</v>
      </c>
      <c r="K126" s="22">
        <v>37500</v>
      </c>
      <c r="L126" s="22">
        <f t="shared" si="35"/>
        <v>7088</v>
      </c>
      <c r="M126" s="22">
        <v>85046.9</v>
      </c>
      <c r="N126" s="22">
        <v>50000</v>
      </c>
      <c r="O126" s="22">
        <f t="shared" si="36"/>
        <v>35046.899999999994</v>
      </c>
      <c r="P126" s="22">
        <v>50000</v>
      </c>
      <c r="Q126" s="38" t="e">
        <f>M126-#REF!</f>
        <v>#REF!</v>
      </c>
      <c r="R126" s="55">
        <v>4632</v>
      </c>
    </row>
    <row r="127" spans="1:18" ht="12">
      <c r="A127" s="23">
        <v>6700</v>
      </c>
      <c r="B127" s="23">
        <v>6700</v>
      </c>
      <c r="C127" s="3" t="s">
        <v>116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6710</v>
      </c>
      <c r="B128" s="23">
        <v>6710</v>
      </c>
      <c r="C128" s="3" t="s">
        <v>117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6790</v>
      </c>
      <c r="B129" s="23">
        <v>6790</v>
      </c>
      <c r="C129" s="3" t="s">
        <v>118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6800</v>
      </c>
      <c r="B130" s="23">
        <v>6800</v>
      </c>
      <c r="C130" s="3" t="s">
        <v>119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6815</v>
      </c>
      <c r="B131" s="23">
        <v>6815</v>
      </c>
      <c r="C131" s="3" t="s">
        <v>120</v>
      </c>
      <c r="D131" s="22">
        <v>2128.55</v>
      </c>
      <c r="E131" s="22">
        <v>500</v>
      </c>
      <c r="F131" s="22">
        <f t="shared" si="33"/>
        <v>-1628.5500000000002</v>
      </c>
      <c r="G131" s="22">
        <v>2128.55</v>
      </c>
      <c r="H131" s="22">
        <v>1000</v>
      </c>
      <c r="I131" s="22">
        <f t="shared" si="34"/>
        <v>1128.5500000000002</v>
      </c>
      <c r="J131" s="22">
        <v>2128.55</v>
      </c>
      <c r="K131" s="22">
        <v>1500</v>
      </c>
      <c r="L131" s="22">
        <f t="shared" si="35"/>
        <v>628.5500000000002</v>
      </c>
      <c r="M131" s="22">
        <v>2128.55</v>
      </c>
      <c r="N131" s="22">
        <v>2000</v>
      </c>
      <c r="O131" s="22">
        <f t="shared" si="36"/>
        <v>128.55000000000018</v>
      </c>
      <c r="P131" s="22">
        <v>2000</v>
      </c>
      <c r="Q131" s="38" t="e">
        <f>M131-#REF!</f>
        <v>#REF!</v>
      </c>
      <c r="R131" s="55">
        <v>1805.66</v>
      </c>
    </row>
    <row r="132" spans="1:18" ht="12">
      <c r="A132" s="23">
        <v>6820</v>
      </c>
      <c r="B132" s="23">
        <v>6820</v>
      </c>
      <c r="C132" s="3" t="s">
        <v>121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6860</v>
      </c>
      <c r="B133" s="23">
        <v>6860</v>
      </c>
      <c r="C133" s="3" t="s">
        <v>122</v>
      </c>
      <c r="D133" s="22">
        <v>1955.23</v>
      </c>
      <c r="E133" s="22">
        <v>2500</v>
      </c>
      <c r="F133" s="22">
        <f t="shared" si="33"/>
        <v>544.77</v>
      </c>
      <c r="G133" s="22">
        <v>1955.23</v>
      </c>
      <c r="H133" s="22">
        <v>5000</v>
      </c>
      <c r="I133" s="22">
        <f t="shared" si="34"/>
        <v>-3044.77</v>
      </c>
      <c r="J133" s="22">
        <v>1955.23</v>
      </c>
      <c r="K133" s="22">
        <v>7500</v>
      </c>
      <c r="L133" s="22">
        <f t="shared" si="35"/>
        <v>-5544.77</v>
      </c>
      <c r="M133" s="22">
        <v>2309.41</v>
      </c>
      <c r="N133" s="22">
        <v>10000</v>
      </c>
      <c r="O133" s="22">
        <f t="shared" si="36"/>
        <v>-7690.59</v>
      </c>
      <c r="P133" s="22">
        <v>10000</v>
      </c>
      <c r="Q133" s="38" t="e">
        <f>M133-#REF!</f>
        <v>#REF!</v>
      </c>
      <c r="R133" s="55">
        <v>9590.58</v>
      </c>
    </row>
    <row r="134" spans="1:18" ht="12">
      <c r="A134" s="23">
        <v>6900</v>
      </c>
      <c r="B134" s="23">
        <v>6900</v>
      </c>
      <c r="C134" s="3" t="s">
        <v>123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6920</v>
      </c>
      <c r="B135" s="23">
        <v>6920</v>
      </c>
      <c r="C135" s="3" t="s">
        <v>124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6930</v>
      </c>
      <c r="B136" s="23">
        <v>6930</v>
      </c>
      <c r="C136" s="3" t="s">
        <v>125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6940</v>
      </c>
      <c r="B137" s="23">
        <v>6940</v>
      </c>
      <c r="C137" s="3" t="s">
        <v>126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7140</v>
      </c>
      <c r="B138" s="23">
        <v>7140</v>
      </c>
      <c r="C138" s="3" t="s">
        <v>128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7320</v>
      </c>
      <c r="B139" s="23">
        <v>7320</v>
      </c>
      <c r="C139" s="3" t="s">
        <v>129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7430</v>
      </c>
      <c r="B140" s="23">
        <v>7430</v>
      </c>
      <c r="C140" s="3" t="s">
        <v>131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7500</v>
      </c>
      <c r="B141" s="23">
        <v>7500</v>
      </c>
      <c r="C141" s="3" t="s">
        <v>132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7601</v>
      </c>
      <c r="B142" s="23">
        <v>7601</v>
      </c>
      <c r="C142" s="3" t="s">
        <v>133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7740</v>
      </c>
      <c r="B143" s="23">
        <v>7740</v>
      </c>
      <c r="C143" s="3" t="s">
        <v>134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7770</v>
      </c>
      <c r="B144" s="23">
        <v>7770</v>
      </c>
      <c r="C144" s="3" t="s">
        <v>135</v>
      </c>
      <c r="D144" s="22">
        <v>109.25</v>
      </c>
      <c r="E144" s="22">
        <v>250</v>
      </c>
      <c r="F144" s="22">
        <f t="shared" si="33"/>
        <v>140.75</v>
      </c>
      <c r="G144" s="22">
        <v>229.25</v>
      </c>
      <c r="H144" s="22">
        <v>500</v>
      </c>
      <c r="I144" s="22">
        <f t="shared" si="34"/>
        <v>-270.75</v>
      </c>
      <c r="J144" s="22">
        <v>281.5</v>
      </c>
      <c r="K144" s="22">
        <v>750</v>
      </c>
      <c r="L144" s="22">
        <f t="shared" si="35"/>
        <v>-468.5</v>
      </c>
      <c r="M144" s="22">
        <v>358.25</v>
      </c>
      <c r="N144" s="22">
        <v>1000</v>
      </c>
      <c r="O144" s="22">
        <f t="shared" si="36"/>
        <v>-641.75</v>
      </c>
      <c r="P144" s="22">
        <v>1000</v>
      </c>
      <c r="Q144" s="38" t="e">
        <f>M144-#REF!</f>
        <v>#REF!</v>
      </c>
      <c r="R144" s="55">
        <v>440.71</v>
      </c>
    </row>
    <row r="145" spans="1:18" ht="12">
      <c r="A145" s="23">
        <v>7780</v>
      </c>
      <c r="B145" s="23">
        <v>7780</v>
      </c>
      <c r="C145" s="3" t="s">
        <v>136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0</v>
      </c>
      <c r="O145" s="22">
        <f t="shared" si="36"/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7790</v>
      </c>
      <c r="B146" s="23">
        <v>7790</v>
      </c>
      <c r="C146" s="3" t="s">
        <v>137</v>
      </c>
      <c r="D146" s="22">
        <v>15796.45</v>
      </c>
      <c r="E146" s="22">
        <v>2250</v>
      </c>
      <c r="F146" s="22">
        <f t="shared" si="33"/>
        <v>-13546.45</v>
      </c>
      <c r="G146" s="22">
        <v>43274.85</v>
      </c>
      <c r="H146" s="22">
        <v>4500</v>
      </c>
      <c r="I146" s="22">
        <f t="shared" si="34"/>
        <v>38774.85</v>
      </c>
      <c r="J146" s="22">
        <v>43406.37</v>
      </c>
      <c r="K146" s="22">
        <v>6750</v>
      </c>
      <c r="L146" s="22">
        <f t="shared" si="35"/>
        <v>36656.37</v>
      </c>
      <c r="M146" s="22">
        <v>47984.74</v>
      </c>
      <c r="N146" s="22">
        <v>9000</v>
      </c>
      <c r="O146" s="22">
        <f t="shared" si="36"/>
        <v>38984.74</v>
      </c>
      <c r="P146" s="22">
        <v>9000</v>
      </c>
      <c r="Q146" s="38" t="e">
        <f>M146-#REF!</f>
        <v>#REF!</v>
      </c>
      <c r="R146" s="55">
        <v>-506.76</v>
      </c>
    </row>
    <row r="147" spans="1:18" ht="12">
      <c r="A147" s="23">
        <v>7791</v>
      </c>
      <c r="B147" s="23">
        <v>7791</v>
      </c>
      <c r="C147" s="3" t="s">
        <v>153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aca="true" t="shared" si="37" ref="I147:I152">G147-H147</f>
        <v>0</v>
      </c>
      <c r="J147" s="22">
        <v>0</v>
      </c>
      <c r="K147" s="22">
        <v>0</v>
      </c>
      <c r="L147" s="22">
        <f aca="true" t="shared" si="38" ref="L147:L152">J147-K147</f>
        <v>0</v>
      </c>
      <c r="M147" s="22">
        <v>0</v>
      </c>
      <c r="N147" s="22">
        <v>0</v>
      </c>
      <c r="O147" s="22">
        <f aca="true" t="shared" si="39" ref="O147:O152">M147-N147</f>
        <v>0</v>
      </c>
      <c r="P147" s="22">
        <v>0</v>
      </c>
      <c r="Q147" s="38" t="e">
        <f>M147-#REF!</f>
        <v>#REF!</v>
      </c>
      <c r="R147" s="55">
        <v>0</v>
      </c>
    </row>
    <row r="148" spans="1:18" ht="12">
      <c r="A148" s="23">
        <v>7795</v>
      </c>
      <c r="B148" s="23">
        <v>7795</v>
      </c>
      <c r="C148" s="3" t="s">
        <v>157</v>
      </c>
      <c r="D148" s="22">
        <v>4163.83</v>
      </c>
      <c r="E148" s="22">
        <v>1250</v>
      </c>
      <c r="F148" s="22">
        <f t="shared" si="33"/>
        <v>-2913.83</v>
      </c>
      <c r="G148" s="22">
        <v>9453.82</v>
      </c>
      <c r="H148" s="22">
        <v>2500</v>
      </c>
      <c r="I148" s="22">
        <f t="shared" si="37"/>
        <v>6953.82</v>
      </c>
      <c r="J148" s="22">
        <v>9453.82</v>
      </c>
      <c r="K148" s="22">
        <v>3750</v>
      </c>
      <c r="L148" s="22">
        <f t="shared" si="38"/>
        <v>5703.82</v>
      </c>
      <c r="M148" s="22">
        <v>9453.82</v>
      </c>
      <c r="N148" s="22">
        <v>5000</v>
      </c>
      <c r="O148" s="22">
        <f t="shared" si="39"/>
        <v>4453.82</v>
      </c>
      <c r="P148" s="22">
        <v>5000</v>
      </c>
      <c r="Q148" s="38" t="e">
        <f>M148-#REF!</f>
        <v>#REF!</v>
      </c>
      <c r="R148" s="55">
        <v>9595.68</v>
      </c>
    </row>
    <row r="149" spans="1:18" ht="12">
      <c r="A149" s="23">
        <v>7796</v>
      </c>
      <c r="B149" s="23">
        <v>7796</v>
      </c>
      <c r="C149" s="3" t="s">
        <v>158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0</v>
      </c>
      <c r="I149" s="22">
        <f t="shared" si="37"/>
        <v>0</v>
      </c>
      <c r="J149" s="22">
        <v>0</v>
      </c>
      <c r="K149" s="22">
        <v>0</v>
      </c>
      <c r="L149" s="22">
        <f t="shared" si="38"/>
        <v>0</v>
      </c>
      <c r="M149" s="22">
        <v>0</v>
      </c>
      <c r="N149" s="22">
        <v>0</v>
      </c>
      <c r="O149" s="22">
        <f t="shared" si="39"/>
        <v>0</v>
      </c>
      <c r="P149" s="22">
        <v>0</v>
      </c>
      <c r="Q149" s="38"/>
      <c r="R149" s="55">
        <v>0</v>
      </c>
    </row>
    <row r="150" spans="1:18" ht="12">
      <c r="A150" s="23">
        <v>7797</v>
      </c>
      <c r="B150" s="23">
        <v>7797</v>
      </c>
      <c r="C150" s="3" t="s">
        <v>159</v>
      </c>
      <c r="D150" s="22">
        <v>2008.44</v>
      </c>
      <c r="E150" s="22">
        <v>750</v>
      </c>
      <c r="F150" s="22">
        <f t="shared" si="33"/>
        <v>-1258.44</v>
      </c>
      <c r="G150" s="22">
        <v>2590.71</v>
      </c>
      <c r="H150" s="22">
        <v>1500</v>
      </c>
      <c r="I150" s="22">
        <f t="shared" si="37"/>
        <v>1090.71</v>
      </c>
      <c r="J150" s="22">
        <v>2590.71</v>
      </c>
      <c r="K150" s="22">
        <v>2250</v>
      </c>
      <c r="L150" s="22">
        <f t="shared" si="38"/>
        <v>340.71000000000004</v>
      </c>
      <c r="M150" s="22">
        <v>2590.71</v>
      </c>
      <c r="N150" s="22">
        <v>3000</v>
      </c>
      <c r="O150" s="22">
        <f t="shared" si="39"/>
        <v>-409.28999999999996</v>
      </c>
      <c r="P150" s="22">
        <v>3000</v>
      </c>
      <c r="Q150" s="38"/>
      <c r="R150" s="55">
        <v>4165.43</v>
      </c>
    </row>
    <row r="151" spans="1:18" ht="12">
      <c r="A151" s="23">
        <v>7798</v>
      </c>
      <c r="B151" s="23">
        <v>7798</v>
      </c>
      <c r="C151" s="3" t="s">
        <v>166</v>
      </c>
      <c r="D151" s="22">
        <v>256.95</v>
      </c>
      <c r="E151" s="22">
        <v>250</v>
      </c>
      <c r="F151" s="22">
        <f>+E151-D151</f>
        <v>-6.949999999999989</v>
      </c>
      <c r="G151" s="22">
        <v>259.79</v>
      </c>
      <c r="H151" s="22">
        <v>500</v>
      </c>
      <c r="I151" s="22">
        <f t="shared" si="37"/>
        <v>-240.20999999999998</v>
      </c>
      <c r="J151" s="22">
        <v>259.79</v>
      </c>
      <c r="K151" s="22">
        <v>750</v>
      </c>
      <c r="L151" s="22">
        <f t="shared" si="38"/>
        <v>-490.21</v>
      </c>
      <c r="M151" s="22">
        <v>259.79</v>
      </c>
      <c r="N151" s="22">
        <v>1000</v>
      </c>
      <c r="O151" s="22">
        <f t="shared" si="39"/>
        <v>-740.21</v>
      </c>
      <c r="P151" s="22">
        <v>1000</v>
      </c>
      <c r="Q151" s="38"/>
      <c r="R151" s="55">
        <v>545.81</v>
      </c>
    </row>
    <row r="152" spans="1:18" ht="12">
      <c r="A152" s="23">
        <v>7799</v>
      </c>
      <c r="B152" s="23">
        <v>7799</v>
      </c>
      <c r="C152" s="3" t="s">
        <v>186</v>
      </c>
      <c r="D152" s="22">
        <v>827.25</v>
      </c>
      <c r="E152" s="22">
        <v>0</v>
      </c>
      <c r="F152" s="22">
        <f>+E152-D152</f>
        <v>-827.25</v>
      </c>
      <c r="G152" s="22">
        <v>39.5</v>
      </c>
      <c r="H152" s="22">
        <v>0</v>
      </c>
      <c r="I152" s="22">
        <f t="shared" si="37"/>
        <v>39.5</v>
      </c>
      <c r="J152" s="22">
        <v>39.5</v>
      </c>
      <c r="K152" s="22">
        <v>0</v>
      </c>
      <c r="L152" s="22">
        <f t="shared" si="38"/>
        <v>39.5</v>
      </c>
      <c r="M152" s="22">
        <v>39.5</v>
      </c>
      <c r="N152" s="22">
        <v>0</v>
      </c>
      <c r="O152" s="22">
        <f t="shared" si="39"/>
        <v>39.5</v>
      </c>
      <c r="P152" s="22">
        <v>0</v>
      </c>
      <c r="Q152" s="38"/>
      <c r="R152" s="55">
        <v>1815</v>
      </c>
    </row>
    <row r="153" spans="1:18" ht="12">
      <c r="A153" s="23">
        <v>7830</v>
      </c>
      <c r="B153" s="23">
        <v>7830</v>
      </c>
      <c r="C153" s="3" t="s">
        <v>138</v>
      </c>
      <c r="D153" s="22">
        <v>0</v>
      </c>
      <c r="E153" s="22">
        <v>0</v>
      </c>
      <c r="F153" s="22">
        <f t="shared" si="33"/>
        <v>0</v>
      </c>
      <c r="G153" s="22">
        <v>0</v>
      </c>
      <c r="H153" s="22">
        <v>0</v>
      </c>
      <c r="I153" s="22">
        <f t="shared" si="34"/>
        <v>0</v>
      </c>
      <c r="J153" s="22">
        <v>0</v>
      </c>
      <c r="K153" s="22">
        <v>0</v>
      </c>
      <c r="L153" s="22">
        <f t="shared" si="35"/>
        <v>0</v>
      </c>
      <c r="M153" s="22">
        <v>0</v>
      </c>
      <c r="N153" s="22">
        <v>0</v>
      </c>
      <c r="O153" s="22">
        <f t="shared" si="36"/>
        <v>0</v>
      </c>
      <c r="P153" s="22">
        <v>0</v>
      </c>
      <c r="Q153" s="38" t="e">
        <f>M153-#REF!</f>
        <v>#REF!</v>
      </c>
      <c r="R153" s="55">
        <v>-50000</v>
      </c>
    </row>
    <row r="154" spans="1:18" ht="12">
      <c r="A154" s="23">
        <v>7990</v>
      </c>
      <c r="B154" s="23">
        <v>7990</v>
      </c>
      <c r="C154" s="3" t="s">
        <v>139</v>
      </c>
      <c r="D154" s="22">
        <v>0</v>
      </c>
      <c r="E154" s="22">
        <v>0</v>
      </c>
      <c r="F154" s="22">
        <f t="shared" si="33"/>
        <v>0</v>
      </c>
      <c r="G154" s="22">
        <v>0</v>
      </c>
      <c r="H154" s="22">
        <v>0</v>
      </c>
      <c r="I154" s="22">
        <f t="shared" si="34"/>
        <v>0</v>
      </c>
      <c r="J154" s="22">
        <v>0</v>
      </c>
      <c r="K154" s="22">
        <v>0</v>
      </c>
      <c r="L154" s="22">
        <f t="shared" si="35"/>
        <v>0</v>
      </c>
      <c r="M154" s="22">
        <v>0</v>
      </c>
      <c r="N154" s="22">
        <v>0</v>
      </c>
      <c r="O154" s="22">
        <f t="shared" si="36"/>
        <v>0</v>
      </c>
      <c r="P154" s="22">
        <v>0</v>
      </c>
      <c r="Q154" s="38" t="e">
        <f>M154-#REF!</f>
        <v>#REF!</v>
      </c>
      <c r="R154" s="55">
        <v>0</v>
      </c>
    </row>
    <row r="155" spans="1:18" ht="12">
      <c r="A155" s="23"/>
      <c r="B155" s="23"/>
      <c r="C155" s="3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38"/>
      <c r="R155" s="55"/>
    </row>
    <row r="156" spans="1:18" ht="12.75">
      <c r="A156" s="19"/>
      <c r="B156" s="19"/>
      <c r="C156" s="14" t="s">
        <v>9</v>
      </c>
      <c r="D156" s="15">
        <f aca="true" t="shared" si="40" ref="D156:P156">SUM(D118:D155)</f>
        <v>85302.95000000001</v>
      </c>
      <c r="E156" s="15">
        <f t="shared" si="40"/>
        <v>24250</v>
      </c>
      <c r="F156" s="15">
        <f t="shared" si="40"/>
        <v>-61052.95000000001</v>
      </c>
      <c r="G156" s="15">
        <f t="shared" si="40"/>
        <v>119725.70000000001</v>
      </c>
      <c r="H156" s="15">
        <f t="shared" si="40"/>
        <v>48500</v>
      </c>
      <c r="I156" s="15">
        <f t="shared" si="40"/>
        <v>71225.7</v>
      </c>
      <c r="J156" s="15">
        <f t="shared" si="40"/>
        <v>120488.47</v>
      </c>
      <c r="K156" s="15">
        <f t="shared" si="40"/>
        <v>72750</v>
      </c>
      <c r="L156" s="15">
        <f t="shared" si="40"/>
        <v>47738.47</v>
      </c>
      <c r="M156" s="15">
        <f t="shared" si="40"/>
        <v>167114.67</v>
      </c>
      <c r="N156" s="15">
        <f t="shared" si="40"/>
        <v>97000</v>
      </c>
      <c r="O156" s="15">
        <f t="shared" si="40"/>
        <v>70114.66999999998</v>
      </c>
      <c r="P156" s="15">
        <f t="shared" si="40"/>
        <v>97000</v>
      </c>
      <c r="Q156" s="39" t="e">
        <f>M156-#REF!</f>
        <v>#REF!</v>
      </c>
      <c r="R156" s="56">
        <f>SUM(R118:R155)</f>
        <v>-15802.39</v>
      </c>
    </row>
    <row r="157" spans="1:18" ht="12.75">
      <c r="A157" s="19"/>
      <c r="B157" s="19"/>
      <c r="C157" s="14"/>
      <c r="D157" s="22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8"/>
      <c r="R157" s="56"/>
    </row>
    <row r="158" spans="1:18" ht="12">
      <c r="A158" s="23">
        <v>6000</v>
      </c>
      <c r="B158" s="23">
        <v>6000</v>
      </c>
      <c r="C158" s="3" t="s">
        <v>140</v>
      </c>
      <c r="D158" s="22">
        <v>0</v>
      </c>
      <c r="E158" s="22">
        <v>0</v>
      </c>
      <c r="F158" s="22">
        <f>+E158-D158</f>
        <v>0</v>
      </c>
      <c r="G158" s="22">
        <v>0</v>
      </c>
      <c r="H158" s="22">
        <v>0</v>
      </c>
      <c r="I158" s="22">
        <f>G158-H158</f>
        <v>0</v>
      </c>
      <c r="J158" s="22">
        <v>0</v>
      </c>
      <c r="K158" s="22">
        <v>0</v>
      </c>
      <c r="L158" s="22">
        <f>J158-K158</f>
        <v>0</v>
      </c>
      <c r="M158" s="22">
        <v>0</v>
      </c>
      <c r="N158" s="22">
        <v>0</v>
      </c>
      <c r="O158" s="22">
        <f>M158-N158</f>
        <v>0</v>
      </c>
      <c r="P158" s="22">
        <v>0</v>
      </c>
      <c r="Q158" s="38" t="e">
        <f>M158-#REF!</f>
        <v>#REF!</v>
      </c>
      <c r="R158" s="55">
        <v>0</v>
      </c>
    </row>
    <row r="159" spans="1:18" ht="12">
      <c r="A159" s="23">
        <v>6010</v>
      </c>
      <c r="B159" s="23">
        <v>6010</v>
      </c>
      <c r="C159" s="3" t="s">
        <v>141</v>
      </c>
      <c r="D159" s="22">
        <v>0</v>
      </c>
      <c r="E159" s="22">
        <v>0</v>
      </c>
      <c r="F159" s="22">
        <f>+E159-D159</f>
        <v>0</v>
      </c>
      <c r="G159" s="22">
        <v>0</v>
      </c>
      <c r="H159" s="22">
        <v>0</v>
      </c>
      <c r="I159" s="22">
        <f>G159-H159</f>
        <v>0</v>
      </c>
      <c r="J159" s="22">
        <v>0</v>
      </c>
      <c r="K159" s="22">
        <v>0</v>
      </c>
      <c r="L159" s="22">
        <f>J159-K159</f>
        <v>0</v>
      </c>
      <c r="M159" s="22">
        <v>0</v>
      </c>
      <c r="N159" s="22">
        <v>0</v>
      </c>
      <c r="O159" s="22">
        <f>M159-N159</f>
        <v>0</v>
      </c>
      <c r="P159" s="22">
        <v>0</v>
      </c>
      <c r="Q159" s="38" t="e">
        <f>M159-#REF!</f>
        <v>#REF!</v>
      </c>
      <c r="R159" s="55">
        <v>0</v>
      </c>
    </row>
    <row r="160" spans="1:18" ht="12.75">
      <c r="A160" s="19"/>
      <c r="B160" s="19"/>
      <c r="C160" s="14" t="s">
        <v>16</v>
      </c>
      <c r="D160" s="15">
        <f>SUM(D158:D159)</f>
        <v>0</v>
      </c>
      <c r="E160" s="15">
        <f aca="true" t="shared" si="41" ref="E160:P160">SUM(E158:E159)</f>
        <v>0</v>
      </c>
      <c r="F160" s="15">
        <f t="shared" si="41"/>
        <v>0</v>
      </c>
      <c r="G160" s="15">
        <f t="shared" si="41"/>
        <v>0</v>
      </c>
      <c r="H160" s="15">
        <f t="shared" si="41"/>
        <v>0</v>
      </c>
      <c r="I160" s="15">
        <f t="shared" si="41"/>
        <v>0</v>
      </c>
      <c r="J160" s="15">
        <f t="shared" si="41"/>
        <v>0</v>
      </c>
      <c r="K160" s="15">
        <f t="shared" si="41"/>
        <v>0</v>
      </c>
      <c r="L160" s="15">
        <f t="shared" si="41"/>
        <v>0</v>
      </c>
      <c r="M160" s="15">
        <f t="shared" si="41"/>
        <v>0</v>
      </c>
      <c r="N160" s="15">
        <f t="shared" si="41"/>
        <v>0</v>
      </c>
      <c r="O160" s="15">
        <f t="shared" si="41"/>
        <v>0</v>
      </c>
      <c r="P160" s="15">
        <f t="shared" si="41"/>
        <v>0</v>
      </c>
      <c r="Q160" s="38" t="e">
        <f>M160-#REF!</f>
        <v>#REF!</v>
      </c>
      <c r="R160" s="56">
        <f>SUM(R158:R159)</f>
        <v>0</v>
      </c>
    </row>
    <row r="161" spans="1:18" ht="12">
      <c r="A161" s="23"/>
      <c r="B161" s="23"/>
      <c r="C161" s="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8"/>
      <c r="R161" s="55"/>
    </row>
    <row r="162" spans="1:18" ht="13.5" customHeight="1">
      <c r="A162" s="19"/>
      <c r="B162" s="19"/>
      <c r="C162" s="14" t="s">
        <v>5</v>
      </c>
      <c r="D162" s="15">
        <f>D66-D89-D116-D156-D160</f>
        <v>120180.64999999997</v>
      </c>
      <c r="E162" s="15">
        <f>E66-E89-E116-E156-E160</f>
        <v>221068.75</v>
      </c>
      <c r="F162" s="15">
        <f>F66+F89+F116+F156+F160</f>
        <v>-100888.1</v>
      </c>
      <c r="G162" s="15">
        <f aca="true" t="shared" si="42" ref="G162:P162">G66-G89-G116-G156-G160</f>
        <v>-387566.07</v>
      </c>
      <c r="H162" s="15">
        <f t="shared" si="42"/>
        <v>-62612.5</v>
      </c>
      <c r="I162" s="15">
        <f t="shared" si="42"/>
        <v>-324953.57</v>
      </c>
      <c r="J162" s="15">
        <f t="shared" si="42"/>
        <v>-354557.08999999985</v>
      </c>
      <c r="K162" s="15">
        <f t="shared" si="42"/>
        <v>-346293.75</v>
      </c>
      <c r="L162" s="15">
        <f t="shared" si="42"/>
        <v>-8263.339999999975</v>
      </c>
      <c r="M162" s="15">
        <f t="shared" si="42"/>
        <v>-252342.6500000001</v>
      </c>
      <c r="N162" s="15">
        <f t="shared" si="42"/>
        <v>32625</v>
      </c>
      <c r="O162" s="15">
        <f t="shared" si="42"/>
        <v>-284967.65</v>
      </c>
      <c r="P162" s="15">
        <f t="shared" si="42"/>
        <v>32625</v>
      </c>
      <c r="Q162" s="39" t="e">
        <f>M162-#REF!</f>
        <v>#REF!</v>
      </c>
      <c r="R162" s="56">
        <f>R66-R89-R116-R156-R160</f>
        <v>-205575.63999999955</v>
      </c>
    </row>
    <row r="163" spans="1:18" ht="13.5" customHeight="1">
      <c r="A163" s="23"/>
      <c r="B163" s="23"/>
      <c r="C163" s="3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38"/>
      <c r="R163" s="55"/>
    </row>
    <row r="164" spans="1:18" ht="13.5" customHeight="1">
      <c r="A164" s="23">
        <v>8050</v>
      </c>
      <c r="B164" s="23">
        <v>8050</v>
      </c>
      <c r="C164" s="3" t="s">
        <v>11</v>
      </c>
      <c r="D164" s="22">
        <v>0</v>
      </c>
      <c r="E164" s="22">
        <v>0</v>
      </c>
      <c r="F164" s="22">
        <f>+E164-D164</f>
        <v>0</v>
      </c>
      <c r="G164" s="22">
        <v>0</v>
      </c>
      <c r="H164" s="22">
        <v>0</v>
      </c>
      <c r="I164" s="22">
        <f>G164-H164</f>
        <v>0</v>
      </c>
      <c r="J164" s="22">
        <v>0</v>
      </c>
      <c r="K164" s="22">
        <v>0</v>
      </c>
      <c r="L164" s="22">
        <f>J164-K164</f>
        <v>0</v>
      </c>
      <c r="M164" s="22">
        <v>0</v>
      </c>
      <c r="N164" s="22">
        <v>0</v>
      </c>
      <c r="O164" s="22">
        <f>M164-N164</f>
        <v>0</v>
      </c>
      <c r="P164" s="22">
        <v>0</v>
      </c>
      <c r="Q164" s="38" t="e">
        <f>M164-#REF!</f>
        <v>#REF!</v>
      </c>
      <c r="R164" s="55">
        <v>0</v>
      </c>
    </row>
    <row r="165" spans="1:18" ht="13.5" customHeight="1">
      <c r="A165" s="23">
        <v>8070</v>
      </c>
      <c r="B165" s="23">
        <v>8070</v>
      </c>
      <c r="C165" s="3" t="s">
        <v>35</v>
      </c>
      <c r="D165" s="22">
        <v>0</v>
      </c>
      <c r="E165" s="22">
        <v>0</v>
      </c>
      <c r="F165" s="22">
        <f>+E165-D165</f>
        <v>0</v>
      </c>
      <c r="G165" s="22">
        <v>0</v>
      </c>
      <c r="H165" s="22">
        <v>0</v>
      </c>
      <c r="I165" s="22">
        <f>G165-H165</f>
        <v>0</v>
      </c>
      <c r="J165" s="22">
        <v>0</v>
      </c>
      <c r="K165" s="22">
        <v>0</v>
      </c>
      <c r="L165" s="22">
        <f>J165-K165</f>
        <v>0</v>
      </c>
      <c r="M165" s="22">
        <v>0</v>
      </c>
      <c r="N165" s="22">
        <v>0</v>
      </c>
      <c r="O165" s="22">
        <f>M165-N165</f>
        <v>0</v>
      </c>
      <c r="P165" s="22">
        <v>0</v>
      </c>
      <c r="Q165" s="38" t="e">
        <f>M165-#REF!</f>
        <v>#REF!</v>
      </c>
      <c r="R165" s="55">
        <v>0</v>
      </c>
    </row>
    <row r="166" spans="1:18" ht="13.5" customHeight="1">
      <c r="A166" s="23">
        <v>8150</v>
      </c>
      <c r="B166" s="23">
        <v>8150</v>
      </c>
      <c r="C166" s="3" t="s">
        <v>142</v>
      </c>
      <c r="D166" s="22">
        <v>0</v>
      </c>
      <c r="E166" s="22">
        <v>0</v>
      </c>
      <c r="F166" s="22">
        <f>+E166-D166</f>
        <v>0</v>
      </c>
      <c r="G166" s="22">
        <v>0</v>
      </c>
      <c r="H166" s="22">
        <v>0</v>
      </c>
      <c r="I166" s="22">
        <f>G166-H166</f>
        <v>0</v>
      </c>
      <c r="J166" s="22">
        <v>0</v>
      </c>
      <c r="K166" s="22">
        <v>0</v>
      </c>
      <c r="L166" s="22">
        <f>J166-K166</f>
        <v>0</v>
      </c>
      <c r="M166" s="22">
        <v>11</v>
      </c>
      <c r="N166" s="22">
        <v>0</v>
      </c>
      <c r="O166" s="22">
        <f>M166-N166</f>
        <v>11</v>
      </c>
      <c r="P166" s="22">
        <v>0</v>
      </c>
      <c r="Q166" s="38" t="e">
        <f>M166-#REF!</f>
        <v>#REF!</v>
      </c>
      <c r="R166" s="55">
        <v>0</v>
      </c>
    </row>
    <row r="167" spans="1:18" ht="13.5" customHeight="1">
      <c r="A167" s="19"/>
      <c r="B167" s="19"/>
      <c r="C167" s="14" t="s">
        <v>24</v>
      </c>
      <c r="D167" s="15">
        <f>SUM(D164:D166)</f>
        <v>0</v>
      </c>
      <c r="E167" s="15">
        <f aca="true" t="shared" si="43" ref="E167:P167">SUM(E164:E166)</f>
        <v>0</v>
      </c>
      <c r="F167" s="15">
        <f t="shared" si="43"/>
        <v>0</v>
      </c>
      <c r="G167" s="15">
        <f t="shared" si="43"/>
        <v>0</v>
      </c>
      <c r="H167" s="15">
        <f t="shared" si="43"/>
        <v>0</v>
      </c>
      <c r="I167" s="15">
        <f t="shared" si="43"/>
        <v>0</v>
      </c>
      <c r="J167" s="15">
        <f t="shared" si="43"/>
        <v>0</v>
      </c>
      <c r="K167" s="15">
        <f t="shared" si="43"/>
        <v>0</v>
      </c>
      <c r="L167" s="15">
        <f t="shared" si="43"/>
        <v>0</v>
      </c>
      <c r="M167" s="15">
        <f t="shared" si="43"/>
        <v>11</v>
      </c>
      <c r="N167" s="15">
        <f t="shared" si="43"/>
        <v>0</v>
      </c>
      <c r="O167" s="15">
        <f t="shared" si="43"/>
        <v>11</v>
      </c>
      <c r="P167" s="15">
        <f t="shared" si="43"/>
        <v>0</v>
      </c>
      <c r="Q167" s="38" t="e">
        <f>M167-#REF!</f>
        <v>#REF!</v>
      </c>
      <c r="R167" s="56">
        <f>SUM(R164:R166)</f>
        <v>0</v>
      </c>
    </row>
    <row r="168" spans="1:18" ht="12">
      <c r="A168" s="23"/>
      <c r="B168" s="23"/>
      <c r="C168" s="3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38"/>
      <c r="R168" s="55"/>
    </row>
    <row r="169" spans="1:18" ht="12.75">
      <c r="A169" s="19"/>
      <c r="B169" s="19"/>
      <c r="C169" s="16" t="s">
        <v>14</v>
      </c>
      <c r="D169" s="17">
        <f>D162-D167</f>
        <v>120180.64999999997</v>
      </c>
      <c r="E169" s="17">
        <f aca="true" t="shared" si="44" ref="E169:P169">E162-E167</f>
        <v>221068.75</v>
      </c>
      <c r="F169" s="17">
        <f>F162+F167</f>
        <v>-100888.1</v>
      </c>
      <c r="G169" s="17">
        <f t="shared" si="44"/>
        <v>-387566.07</v>
      </c>
      <c r="H169" s="17">
        <f t="shared" si="44"/>
        <v>-62612.5</v>
      </c>
      <c r="I169" s="17">
        <f t="shared" si="44"/>
        <v>-324953.57</v>
      </c>
      <c r="J169" s="17">
        <f t="shared" si="44"/>
        <v>-354557.08999999985</v>
      </c>
      <c r="K169" s="17">
        <f t="shared" si="44"/>
        <v>-346293.75</v>
      </c>
      <c r="L169" s="17">
        <f t="shared" si="44"/>
        <v>-8263.339999999975</v>
      </c>
      <c r="M169" s="17">
        <f t="shared" si="44"/>
        <v>-252353.6500000001</v>
      </c>
      <c r="N169" s="17">
        <f t="shared" si="44"/>
        <v>32625</v>
      </c>
      <c r="O169" s="17">
        <f t="shared" si="44"/>
        <v>-284978.65</v>
      </c>
      <c r="P169" s="17">
        <f t="shared" si="44"/>
        <v>32625</v>
      </c>
      <c r="Q169" s="40" t="e">
        <f>M169-#REF!</f>
        <v>#REF!</v>
      </c>
      <c r="R169" s="58">
        <f>R162-R167</f>
        <v>-205575.63999999955</v>
      </c>
    </row>
    <row r="170" spans="5:18" ht="15.75" customHeight="1"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115</v>
      </c>
      <c r="C1" s="1" t="s">
        <v>21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+D31-D168</f>
        <v>0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-6.984919309616089E-10</v>
      </c>
      <c r="N3" s="51">
        <f t="shared" si="0"/>
        <v>0</v>
      </c>
      <c r="O3" s="51">
        <f t="shared" si="0"/>
        <v>-6.111804395914078E-10</v>
      </c>
      <c r="P3" s="51">
        <f t="shared" si="0"/>
        <v>0</v>
      </c>
      <c r="R3" s="51">
        <f>+R31-R168</f>
        <v>1.1641532182693481E-10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'HS'!D6</f>
        <v>202303</v>
      </c>
      <c r="E6" s="43">
        <f>'HS'!E6</f>
        <v>202303</v>
      </c>
      <c r="F6" s="43">
        <f>'HS'!F6</f>
        <v>0</v>
      </c>
      <c r="G6" s="43">
        <f>'HS'!G6</f>
        <v>202306</v>
      </c>
      <c r="H6" s="43">
        <f>'HS'!H6</f>
        <v>202306</v>
      </c>
      <c r="I6" s="43">
        <f>'HS'!I6</f>
        <v>0</v>
      </c>
      <c r="J6" s="43">
        <f>'HS'!J6</f>
        <v>202309</v>
      </c>
      <c r="K6" s="43">
        <f>'HS'!K6</f>
        <v>202309</v>
      </c>
      <c r="L6" s="43">
        <f>'HS'!L6</f>
        <v>0</v>
      </c>
      <c r="M6" s="43">
        <f>'HS'!M6</f>
        <v>202312</v>
      </c>
      <c r="N6" s="43">
        <f>'HS'!N6</f>
        <v>202312</v>
      </c>
      <c r="O6" s="43">
        <f>'HS'!O6</f>
        <v>0</v>
      </c>
      <c r="P6" s="43">
        <f>'HS'!P6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f>+'HS'!R8</f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417970</v>
      </c>
      <c r="E9" s="21">
        <v>427000</v>
      </c>
      <c r="F9" s="21">
        <f aca="true" t="shared" si="1" ref="F9:F15">D9-E9</f>
        <v>-9030</v>
      </c>
      <c r="G9" s="21">
        <v>420869.7</v>
      </c>
      <c r="H9" s="21">
        <v>427000</v>
      </c>
      <c r="I9" s="21">
        <f aca="true" t="shared" si="2" ref="I9:I15">G9-H9</f>
        <v>-6130.299999999988</v>
      </c>
      <c r="J9" s="21">
        <v>417841.7</v>
      </c>
      <c r="K9" s="21">
        <v>427000</v>
      </c>
      <c r="L9" s="21">
        <f aca="true" t="shared" si="3" ref="L9:L15">J9-K9</f>
        <v>-9158.299999999988</v>
      </c>
      <c r="M9" s="21">
        <v>845759.32</v>
      </c>
      <c r="N9" s="21">
        <v>711000</v>
      </c>
      <c r="O9" s="21">
        <f aca="true" t="shared" si="4" ref="O9:O15">M9-N9</f>
        <v>134759.31999999995</v>
      </c>
      <c r="P9" s="21">
        <v>711000</v>
      </c>
      <c r="Q9" s="37" t="e">
        <f>M9-#REF!</f>
        <v>#REF!</v>
      </c>
      <c r="R9" s="54">
        <v>586221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30000</v>
      </c>
      <c r="F10" s="22">
        <f t="shared" si="1"/>
        <v>-30000</v>
      </c>
      <c r="G10" s="22">
        <v>30000</v>
      </c>
      <c r="H10" s="22">
        <v>30000</v>
      </c>
      <c r="I10" s="22">
        <f t="shared" si="2"/>
        <v>0</v>
      </c>
      <c r="J10" s="22">
        <v>30000</v>
      </c>
      <c r="K10" s="22">
        <v>30000</v>
      </c>
      <c r="L10" s="22">
        <f t="shared" si="3"/>
        <v>0</v>
      </c>
      <c r="M10" s="22">
        <v>137500</v>
      </c>
      <c r="N10" s="22">
        <v>60000</v>
      </c>
      <c r="O10" s="22">
        <f t="shared" si="4"/>
        <v>77500</v>
      </c>
      <c r="P10" s="22">
        <v>60000</v>
      </c>
      <c r="Q10" s="38" t="e">
        <f>M10-#REF!</f>
        <v>#REF!</v>
      </c>
      <c r="R10" s="55">
        <v>85000</v>
      </c>
    </row>
    <row r="11" spans="1:18" ht="12">
      <c r="A11" s="2">
        <v>323</v>
      </c>
      <c r="B11" s="2">
        <v>323</v>
      </c>
      <c r="C11" s="3" t="s">
        <v>39</v>
      </c>
      <c r="D11" s="22">
        <v>283168.75</v>
      </c>
      <c r="E11" s="22">
        <v>200000</v>
      </c>
      <c r="F11" s="22">
        <f t="shared" si="1"/>
        <v>83168.75</v>
      </c>
      <c r="G11" s="22">
        <v>284004.48</v>
      </c>
      <c r="H11" s="22">
        <v>200000</v>
      </c>
      <c r="I11" s="22">
        <f t="shared" si="2"/>
        <v>84004.47999999998</v>
      </c>
      <c r="J11" s="22">
        <v>283168.75</v>
      </c>
      <c r="K11" s="22">
        <v>200000</v>
      </c>
      <c r="L11" s="22">
        <f t="shared" si="3"/>
        <v>83168.75</v>
      </c>
      <c r="M11" s="22">
        <v>386453.75</v>
      </c>
      <c r="N11" s="22">
        <v>310000</v>
      </c>
      <c r="O11" s="22">
        <f t="shared" si="4"/>
        <v>76453.75</v>
      </c>
      <c r="P11" s="22">
        <v>310000</v>
      </c>
      <c r="Q11" s="38" t="e">
        <f>M11-#REF!</f>
        <v>#REF!</v>
      </c>
      <c r="R11" s="55">
        <v>172751</v>
      </c>
    </row>
    <row r="12" spans="1:18" ht="12">
      <c r="A12" s="2">
        <v>324</v>
      </c>
      <c r="B12" s="2">
        <v>324</v>
      </c>
      <c r="C12" s="3" t="s">
        <v>40</v>
      </c>
      <c r="D12" s="22">
        <v>40903.22</v>
      </c>
      <c r="E12" s="22">
        <v>0</v>
      </c>
      <c r="F12" s="22">
        <f t="shared" si="1"/>
        <v>40903.22</v>
      </c>
      <c r="G12" s="22">
        <v>42817.42</v>
      </c>
      <c r="H12" s="22">
        <v>0</v>
      </c>
      <c r="I12" s="22">
        <f t="shared" si="2"/>
        <v>42817.42</v>
      </c>
      <c r="J12" s="22">
        <v>42817.42</v>
      </c>
      <c r="K12" s="22">
        <v>0</v>
      </c>
      <c r="L12" s="22">
        <f t="shared" si="3"/>
        <v>42817.42</v>
      </c>
      <c r="M12" s="22">
        <v>42817.42</v>
      </c>
      <c r="N12" s="22">
        <v>0</v>
      </c>
      <c r="O12" s="22">
        <f t="shared" si="4"/>
        <v>42817.42</v>
      </c>
      <c r="P12" s="22">
        <v>0</v>
      </c>
      <c r="Q12" s="38" t="e">
        <f>M12-#REF!</f>
        <v>#REF!</v>
      </c>
      <c r="R12" s="55">
        <v>143397.39</v>
      </c>
    </row>
    <row r="13" spans="1:18" ht="12">
      <c r="A13" s="2">
        <v>325</v>
      </c>
      <c r="B13" s="2">
        <v>325</v>
      </c>
      <c r="C13" s="3" t="s">
        <v>41</v>
      </c>
      <c r="D13" s="22">
        <v>103751.99</v>
      </c>
      <c r="E13" s="22">
        <v>230000</v>
      </c>
      <c r="F13" s="22">
        <f t="shared" si="1"/>
        <v>-126248.01</v>
      </c>
      <c r="G13" s="22">
        <v>410844.41</v>
      </c>
      <c r="H13" s="22">
        <v>520000</v>
      </c>
      <c r="I13" s="22">
        <f t="shared" si="2"/>
        <v>-109155.59000000003</v>
      </c>
      <c r="J13" s="22">
        <v>1244888.57</v>
      </c>
      <c r="K13" s="22">
        <v>750000</v>
      </c>
      <c r="L13" s="22">
        <f t="shared" si="3"/>
        <v>494888.57000000007</v>
      </c>
      <c r="M13" s="22">
        <v>1481783.57</v>
      </c>
      <c r="N13" s="22">
        <v>1030000</v>
      </c>
      <c r="O13" s="22">
        <f t="shared" si="4"/>
        <v>451783.57000000007</v>
      </c>
      <c r="P13" s="22">
        <v>1030000</v>
      </c>
      <c r="Q13" s="38" t="e">
        <f>M13-#REF!</f>
        <v>#REF!</v>
      </c>
      <c r="R13" s="55">
        <v>766699.59</v>
      </c>
    </row>
    <row r="14" spans="1:18" ht="12">
      <c r="A14" s="2">
        <v>326</v>
      </c>
      <c r="B14" s="2">
        <v>326</v>
      </c>
      <c r="C14" s="3" t="s">
        <v>1</v>
      </c>
      <c r="D14" s="22">
        <v>4021.28</v>
      </c>
      <c r="E14" s="22">
        <v>15000</v>
      </c>
      <c r="F14" s="22">
        <f t="shared" si="1"/>
        <v>-10978.72</v>
      </c>
      <c r="G14" s="22">
        <v>4021.28</v>
      </c>
      <c r="H14" s="22">
        <v>15000</v>
      </c>
      <c r="I14" s="22">
        <f t="shared" si="2"/>
        <v>-10978.72</v>
      </c>
      <c r="J14" s="22">
        <v>14021.28</v>
      </c>
      <c r="K14" s="22">
        <v>15000</v>
      </c>
      <c r="L14" s="22">
        <f t="shared" si="3"/>
        <v>-978.7199999999993</v>
      </c>
      <c r="M14" s="22">
        <v>211100.9</v>
      </c>
      <c r="N14" s="22">
        <v>15000</v>
      </c>
      <c r="O14" s="22">
        <f t="shared" si="4"/>
        <v>196100.9</v>
      </c>
      <c r="P14" s="22">
        <v>15000</v>
      </c>
      <c r="Q14" s="38" t="e">
        <f>M14-#REF!</f>
        <v>#REF!</v>
      </c>
      <c r="R14" s="55">
        <v>27931.5</v>
      </c>
    </row>
    <row r="15" spans="1:18" ht="12.75">
      <c r="A15" s="12"/>
      <c r="B15" s="13"/>
      <c r="C15" s="14" t="s">
        <v>156</v>
      </c>
      <c r="D15" s="15">
        <f>SUM(D9:D14)</f>
        <v>849815.24</v>
      </c>
      <c r="E15" s="15">
        <f>SUM(E9:E14)</f>
        <v>902000</v>
      </c>
      <c r="F15" s="15">
        <f t="shared" si="1"/>
        <v>-52184.76000000001</v>
      </c>
      <c r="G15" s="15">
        <f>SUM(G9:G14)</f>
        <v>1192557.29</v>
      </c>
      <c r="H15" s="15">
        <f>SUM(H9:H14)</f>
        <v>1192000</v>
      </c>
      <c r="I15" s="15">
        <f t="shared" si="2"/>
        <v>557.2900000000373</v>
      </c>
      <c r="J15" s="15">
        <f>SUM(J9:J14)</f>
        <v>2032737.72</v>
      </c>
      <c r="K15" s="15">
        <f>SUM(K9:K14)</f>
        <v>1422000</v>
      </c>
      <c r="L15" s="15">
        <f t="shared" si="3"/>
        <v>610737.72</v>
      </c>
      <c r="M15" s="15">
        <f>SUM(M9:M14)</f>
        <v>3105414.9599999995</v>
      </c>
      <c r="N15" s="15">
        <f>SUM(N9:N14)</f>
        <v>2126000</v>
      </c>
      <c r="O15" s="15">
        <f t="shared" si="4"/>
        <v>979414.9599999995</v>
      </c>
      <c r="P15" s="15">
        <f>SUM(P9:P14)</f>
        <v>2126000</v>
      </c>
      <c r="Q15" s="39" t="e">
        <f>M15-#REF!</f>
        <v>#REF!</v>
      </c>
      <c r="R15" s="56">
        <f>SUM(R9:R14)</f>
        <v>1782000.48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172934.35</v>
      </c>
      <c r="E17" s="22">
        <v>180000</v>
      </c>
      <c r="F17" s="22">
        <f>+E17-D17</f>
        <v>7065.649999999994</v>
      </c>
      <c r="G17" s="22">
        <v>282181.35</v>
      </c>
      <c r="H17" s="22">
        <v>250000</v>
      </c>
      <c r="I17" s="22">
        <f aca="true" t="shared" si="5" ref="I17:I24">G17-H17</f>
        <v>32181.349999999977</v>
      </c>
      <c r="J17" s="22">
        <v>315324.57</v>
      </c>
      <c r="K17" s="22">
        <v>260000</v>
      </c>
      <c r="L17" s="22">
        <f aca="true" t="shared" si="6" ref="L17:L24">J17-K17</f>
        <v>55324.57000000001</v>
      </c>
      <c r="M17" s="22">
        <v>746424.43</v>
      </c>
      <c r="N17" s="22">
        <v>355000</v>
      </c>
      <c r="O17" s="22">
        <f aca="true" t="shared" si="7" ref="O17:O24">M17-N17</f>
        <v>391424.43000000005</v>
      </c>
      <c r="P17" s="22">
        <v>355000</v>
      </c>
      <c r="Q17" s="38" t="e">
        <f>M17-#REF!</f>
        <v>#REF!</v>
      </c>
      <c r="R17" s="55">
        <v>451241.87</v>
      </c>
    </row>
    <row r="18" spans="1:18" ht="12">
      <c r="A18" s="2">
        <v>410</v>
      </c>
      <c r="B18" s="2">
        <v>410</v>
      </c>
      <c r="C18" s="3" t="s">
        <v>43</v>
      </c>
      <c r="D18" s="22">
        <v>93335.14</v>
      </c>
      <c r="E18" s="22">
        <v>95000</v>
      </c>
      <c r="F18" s="22">
        <f>+E18-D18</f>
        <v>1664.8600000000006</v>
      </c>
      <c r="G18" s="22">
        <v>144135.14</v>
      </c>
      <c r="H18" s="22">
        <v>135000</v>
      </c>
      <c r="I18" s="22">
        <f t="shared" si="5"/>
        <v>9135.140000000014</v>
      </c>
      <c r="J18" s="22">
        <v>204835.14</v>
      </c>
      <c r="K18" s="22">
        <v>155000</v>
      </c>
      <c r="L18" s="22">
        <f t="shared" si="6"/>
        <v>49835.140000000014</v>
      </c>
      <c r="M18" s="22">
        <v>313188.15</v>
      </c>
      <c r="N18" s="22">
        <v>230000</v>
      </c>
      <c r="O18" s="22">
        <f t="shared" si="7"/>
        <v>83188.15000000002</v>
      </c>
      <c r="P18" s="22">
        <v>230000</v>
      </c>
      <c r="Q18" s="38" t="e">
        <f>M18-#REF!</f>
        <v>#REF!</v>
      </c>
      <c r="R18" s="55">
        <v>241824.59</v>
      </c>
    </row>
    <row r="19" spans="1:18" ht="12">
      <c r="A19" s="2">
        <v>420</v>
      </c>
      <c r="B19" s="2">
        <v>420</v>
      </c>
      <c r="C19" s="3" t="s">
        <v>44</v>
      </c>
      <c r="D19" s="22">
        <v>27730.75</v>
      </c>
      <c r="E19" s="22">
        <v>0</v>
      </c>
      <c r="F19" s="22">
        <f>+E19-D19</f>
        <v>-27730.75</v>
      </c>
      <c r="G19" s="22">
        <v>48116.75</v>
      </c>
      <c r="H19" s="22">
        <v>0</v>
      </c>
      <c r="I19" s="22">
        <f t="shared" si="5"/>
        <v>48116.75</v>
      </c>
      <c r="J19" s="22">
        <v>25532.75</v>
      </c>
      <c r="K19" s="22">
        <v>0</v>
      </c>
      <c r="L19" s="22">
        <f t="shared" si="6"/>
        <v>25532.75</v>
      </c>
      <c r="M19" s="22">
        <v>32435.75</v>
      </c>
      <c r="N19" s="22">
        <v>0</v>
      </c>
      <c r="O19" s="22">
        <f t="shared" si="7"/>
        <v>32435.75</v>
      </c>
      <c r="P19" s="22">
        <v>0</v>
      </c>
      <c r="Q19" s="38" t="e">
        <f>M19-#REF!</f>
        <v>#REF!</v>
      </c>
      <c r="R19" s="55">
        <v>128036.09</v>
      </c>
    </row>
    <row r="20" spans="1:18" ht="12">
      <c r="A20" s="2">
        <v>500</v>
      </c>
      <c r="B20" s="2">
        <v>500</v>
      </c>
      <c r="C20" s="3" t="s">
        <v>45</v>
      </c>
      <c r="D20" s="22">
        <v>320519</v>
      </c>
      <c r="E20" s="22">
        <v>195000</v>
      </c>
      <c r="F20" s="22">
        <f>+E20-D20</f>
        <v>-125519</v>
      </c>
      <c r="G20" s="22">
        <v>382994</v>
      </c>
      <c r="H20" s="22">
        <v>225000</v>
      </c>
      <c r="I20" s="22">
        <f t="shared" si="5"/>
        <v>157994</v>
      </c>
      <c r="J20" s="22">
        <v>389626</v>
      </c>
      <c r="K20" s="22">
        <v>235000</v>
      </c>
      <c r="L20" s="22">
        <f t="shared" si="6"/>
        <v>154626</v>
      </c>
      <c r="M20" s="22">
        <v>771502.26</v>
      </c>
      <c r="N20" s="22">
        <v>380000</v>
      </c>
      <c r="O20" s="22">
        <f t="shared" si="7"/>
        <v>391502.26</v>
      </c>
      <c r="P20" s="22">
        <v>380000</v>
      </c>
      <c r="Q20" s="38" t="e">
        <f>M20-#REF!</f>
        <v>#REF!</v>
      </c>
      <c r="R20" s="55">
        <v>168737.22</v>
      </c>
    </row>
    <row r="21" spans="1:18" ht="12">
      <c r="A21" s="2">
        <v>610</v>
      </c>
      <c r="B21" s="2">
        <v>610</v>
      </c>
      <c r="C21" s="3" t="s">
        <v>4</v>
      </c>
      <c r="D21" s="22">
        <v>561894.68</v>
      </c>
      <c r="E21" s="22">
        <v>576500</v>
      </c>
      <c r="F21" s="22">
        <f>+E21-D21</f>
        <v>14605.319999999949</v>
      </c>
      <c r="G21" s="22">
        <v>655742.13</v>
      </c>
      <c r="H21" s="22">
        <v>576500</v>
      </c>
      <c r="I21" s="22">
        <f t="shared" si="5"/>
        <v>79242.13</v>
      </c>
      <c r="J21" s="22">
        <v>689220.63</v>
      </c>
      <c r="K21" s="22">
        <v>576500</v>
      </c>
      <c r="L21" s="22">
        <f t="shared" si="6"/>
        <v>112720.63</v>
      </c>
      <c r="M21" s="22">
        <v>1263977.4</v>
      </c>
      <c r="N21" s="22">
        <v>1170500</v>
      </c>
      <c r="O21" s="22">
        <f t="shared" si="7"/>
        <v>93477.3999999999</v>
      </c>
      <c r="P21" s="22">
        <v>1170500</v>
      </c>
      <c r="Q21" s="38" t="e">
        <f>M21-#REF!</f>
        <v>#REF!</v>
      </c>
      <c r="R21" s="55">
        <v>720402.34</v>
      </c>
    </row>
    <row r="22" spans="1:18" ht="12.75">
      <c r="A22" s="12"/>
      <c r="B22" s="13"/>
      <c r="C22" s="14" t="s">
        <v>155</v>
      </c>
      <c r="D22" s="15">
        <f>SUM(D17:D21)</f>
        <v>1176413.92</v>
      </c>
      <c r="E22" s="15">
        <f aca="true" t="shared" si="8" ref="E22:P22">SUM(E17:E21)</f>
        <v>1046500</v>
      </c>
      <c r="F22" s="15">
        <f t="shared" si="8"/>
        <v>-129913.92000000004</v>
      </c>
      <c r="G22" s="15">
        <f t="shared" si="8"/>
        <v>1513169.37</v>
      </c>
      <c r="H22" s="15">
        <f t="shared" si="8"/>
        <v>1186500</v>
      </c>
      <c r="I22" s="15">
        <f t="shared" si="8"/>
        <v>326669.37</v>
      </c>
      <c r="J22" s="15">
        <f t="shared" si="8"/>
        <v>1624539.0899999999</v>
      </c>
      <c r="K22" s="15">
        <f t="shared" si="8"/>
        <v>1226500</v>
      </c>
      <c r="L22" s="15">
        <f t="shared" si="8"/>
        <v>398039.09</v>
      </c>
      <c r="M22" s="15">
        <f t="shared" si="8"/>
        <v>3127527.99</v>
      </c>
      <c r="N22" s="15">
        <f t="shared" si="8"/>
        <v>2135500</v>
      </c>
      <c r="O22" s="15">
        <f t="shared" si="8"/>
        <v>992027.99</v>
      </c>
      <c r="P22" s="15">
        <f t="shared" si="8"/>
        <v>2135500</v>
      </c>
      <c r="Q22" s="39" t="e">
        <f>M22-#REF!</f>
        <v>#REF!</v>
      </c>
      <c r="R22" s="56">
        <f>SUM(R17:R21)</f>
        <v>1710242.1099999999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56349.39</v>
      </c>
      <c r="E24" s="48">
        <v>7500</v>
      </c>
      <c r="F24" s="48">
        <f>+E24-D24</f>
        <v>-48849.39</v>
      </c>
      <c r="G24" s="48">
        <v>112698.78</v>
      </c>
      <c r="H24" s="48">
        <v>15000</v>
      </c>
      <c r="I24" s="48">
        <f t="shared" si="5"/>
        <v>97698.78</v>
      </c>
      <c r="J24" s="48">
        <v>169048.17</v>
      </c>
      <c r="K24" s="48">
        <v>22500</v>
      </c>
      <c r="L24" s="48">
        <f t="shared" si="6"/>
        <v>146548.17</v>
      </c>
      <c r="M24" s="48">
        <v>150397.59</v>
      </c>
      <c r="N24" s="48">
        <v>30000</v>
      </c>
      <c r="O24" s="48">
        <f t="shared" si="7"/>
        <v>120397.59</v>
      </c>
      <c r="P24" s="48">
        <v>30000</v>
      </c>
      <c r="Q24" s="50" t="e">
        <f>M24-#REF!</f>
        <v>#REF!</v>
      </c>
      <c r="R24" s="57">
        <v>11532.3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-382948.06999999995</v>
      </c>
      <c r="E26" s="15">
        <f aca="true" t="shared" si="9" ref="E26:P26">E15-E22-E24</f>
        <v>-152000</v>
      </c>
      <c r="F26" s="15">
        <f>F15+F22+F24</f>
        <v>-230948.07000000007</v>
      </c>
      <c r="G26" s="15">
        <f t="shared" si="9"/>
        <v>-433310.8600000001</v>
      </c>
      <c r="H26" s="15">
        <f t="shared" si="9"/>
        <v>-9500</v>
      </c>
      <c r="I26" s="15">
        <f t="shared" si="9"/>
        <v>-423810.86</v>
      </c>
      <c r="J26" s="15">
        <f t="shared" si="9"/>
        <v>239150.4600000001</v>
      </c>
      <c r="K26" s="15">
        <f t="shared" si="9"/>
        <v>173000</v>
      </c>
      <c r="L26" s="15">
        <f t="shared" si="9"/>
        <v>66150.45999999993</v>
      </c>
      <c r="M26" s="15">
        <f t="shared" si="9"/>
        <v>-172510.62000000072</v>
      </c>
      <c r="N26" s="15">
        <f t="shared" si="9"/>
        <v>-39500</v>
      </c>
      <c r="O26" s="15">
        <f t="shared" si="9"/>
        <v>-133010.6200000005</v>
      </c>
      <c r="P26" s="15">
        <f t="shared" si="9"/>
        <v>-39500</v>
      </c>
      <c r="Q26" s="39" t="e">
        <f>M26-#REF!</f>
        <v>#REF!</v>
      </c>
      <c r="R26" s="56">
        <f>R15-R22-R24</f>
        <v>60226.07000000011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-382948.06999999995</v>
      </c>
      <c r="E31" s="17">
        <f>E26+E28*-1-E29</f>
        <v>-152000</v>
      </c>
      <c r="F31" s="17">
        <f>D31-E31</f>
        <v>-230948.06999999995</v>
      </c>
      <c r="G31" s="17">
        <f>G26+G28*-1-G29</f>
        <v>-433310.8600000001</v>
      </c>
      <c r="H31" s="17">
        <f>H26+H28*-1-H29</f>
        <v>-9500</v>
      </c>
      <c r="I31" s="17">
        <f>G31-H31</f>
        <v>-423810.8600000001</v>
      </c>
      <c r="J31" s="17">
        <f>J26+J28*-1-J29</f>
        <v>239150.4600000001</v>
      </c>
      <c r="K31" s="17">
        <f>K26+K28*-1-K29</f>
        <v>173000</v>
      </c>
      <c r="L31" s="17">
        <f>J31-K31</f>
        <v>66150.46000000011</v>
      </c>
      <c r="M31" s="17">
        <f>M26+M28*-1-M29</f>
        <v>-172510.62000000072</v>
      </c>
      <c r="N31" s="17">
        <f>N26+N28*-1-N29</f>
        <v>-39500</v>
      </c>
      <c r="O31" s="17">
        <f>M31-N31</f>
        <v>-133010.62000000072</v>
      </c>
      <c r="P31" s="17">
        <f>P26+P28*-1-P29</f>
        <v>-39500</v>
      </c>
      <c r="Q31" s="40" t="e">
        <f>M31-#REF!</f>
        <v>#REF!</v>
      </c>
      <c r="R31" s="58">
        <f>R26+R28*-1-R29</f>
        <v>60226.07000000011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11" t="s">
        <v>61</v>
      </c>
      <c r="R35" s="53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0</v>
      </c>
      <c r="E38" s="22">
        <v>30000</v>
      </c>
      <c r="F38" s="22">
        <f t="shared" si="10"/>
        <v>-30000</v>
      </c>
      <c r="G38" s="22">
        <v>30000</v>
      </c>
      <c r="H38" s="22">
        <v>30000</v>
      </c>
      <c r="I38" s="22">
        <f t="shared" si="11"/>
        <v>0</v>
      </c>
      <c r="J38" s="22">
        <v>30000</v>
      </c>
      <c r="K38" s="22">
        <v>30000</v>
      </c>
      <c r="L38" s="22">
        <f t="shared" si="12"/>
        <v>0</v>
      </c>
      <c r="M38" s="22">
        <v>137500</v>
      </c>
      <c r="N38" s="22">
        <v>60000</v>
      </c>
      <c r="O38" s="22">
        <f t="shared" si="13"/>
        <v>77500</v>
      </c>
      <c r="P38" s="22">
        <v>60000</v>
      </c>
      <c r="Q38" s="38" t="e">
        <f>M38-#REF!</f>
        <v>#REF!</v>
      </c>
      <c r="R38" s="55">
        <v>85000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40903.22</v>
      </c>
      <c r="E40" s="22">
        <v>0</v>
      </c>
      <c r="F40" s="22">
        <f t="shared" si="10"/>
        <v>40903.22</v>
      </c>
      <c r="G40" s="22">
        <v>42817.42</v>
      </c>
      <c r="H40" s="22">
        <v>0</v>
      </c>
      <c r="I40" s="22">
        <f t="shared" si="11"/>
        <v>42817.42</v>
      </c>
      <c r="J40" s="22">
        <v>42817.42</v>
      </c>
      <c r="K40" s="22">
        <v>0</v>
      </c>
      <c r="L40" s="22">
        <f t="shared" si="12"/>
        <v>42817.42</v>
      </c>
      <c r="M40" s="22">
        <v>42817.42</v>
      </c>
      <c r="N40" s="22">
        <v>0</v>
      </c>
      <c r="O40" s="22">
        <f t="shared" si="13"/>
        <v>42817.42</v>
      </c>
      <c r="P40" s="22">
        <v>0</v>
      </c>
      <c r="Q40" s="38" t="e">
        <f>M40-#REF!</f>
        <v>#REF!</v>
      </c>
      <c r="R40" s="55">
        <v>143397.39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417970</v>
      </c>
      <c r="E42" s="22">
        <v>427000</v>
      </c>
      <c r="F42" s="22">
        <f t="shared" si="10"/>
        <v>-9030</v>
      </c>
      <c r="G42" s="22">
        <v>420869.7</v>
      </c>
      <c r="H42" s="22">
        <v>427000</v>
      </c>
      <c r="I42" s="22">
        <f t="shared" si="11"/>
        <v>-6130.299999999988</v>
      </c>
      <c r="J42" s="22">
        <v>417841.7</v>
      </c>
      <c r="K42" s="22">
        <v>427000</v>
      </c>
      <c r="L42" s="22">
        <f t="shared" si="12"/>
        <v>-9158.299999999988</v>
      </c>
      <c r="M42" s="22">
        <v>845759.32</v>
      </c>
      <c r="N42" s="22">
        <v>711000</v>
      </c>
      <c r="O42" s="22">
        <f t="shared" si="13"/>
        <v>134759.31999999995</v>
      </c>
      <c r="P42" s="22">
        <v>711000</v>
      </c>
      <c r="Q42" s="38" t="e">
        <f>M42-#REF!</f>
        <v>#REF!</v>
      </c>
      <c r="R42" s="55">
        <v>586221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190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3320</v>
      </c>
      <c r="B47" s="23">
        <v>3320</v>
      </c>
      <c r="C47" s="3" t="s">
        <v>74</v>
      </c>
      <c r="D47" s="22">
        <v>97489.87</v>
      </c>
      <c r="E47" s="22">
        <v>100000</v>
      </c>
      <c r="F47" s="22">
        <f t="shared" si="10"/>
        <v>-2510.1300000000047</v>
      </c>
      <c r="G47" s="22">
        <v>97489.87</v>
      </c>
      <c r="H47" s="22">
        <v>100000</v>
      </c>
      <c r="I47" s="22">
        <f t="shared" si="11"/>
        <v>-2510.1300000000047</v>
      </c>
      <c r="J47" s="22">
        <v>97489.87</v>
      </c>
      <c r="K47" s="22">
        <v>100000</v>
      </c>
      <c r="L47" s="22">
        <f t="shared" si="12"/>
        <v>-2510.1300000000047</v>
      </c>
      <c r="M47" s="22">
        <v>97489.87</v>
      </c>
      <c r="N47" s="22">
        <v>130000</v>
      </c>
      <c r="O47" s="22">
        <f t="shared" si="13"/>
        <v>-32510.130000000005</v>
      </c>
      <c r="P47" s="22">
        <v>130000</v>
      </c>
      <c r="Q47" s="38" t="e">
        <f>M47-#REF!</f>
        <v>#REF!</v>
      </c>
      <c r="R47" s="55">
        <v>38919</v>
      </c>
    </row>
    <row r="48" spans="1:18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3325</v>
      </c>
      <c r="B49" s="23">
        <v>3325</v>
      </c>
      <c r="C49" s="3" t="s">
        <v>22</v>
      </c>
      <c r="D49" s="22">
        <v>2476</v>
      </c>
      <c r="E49" s="22">
        <v>50000</v>
      </c>
      <c r="F49" s="22">
        <f t="shared" si="10"/>
        <v>-47524</v>
      </c>
      <c r="G49" s="22">
        <v>2476</v>
      </c>
      <c r="H49" s="22">
        <v>50000</v>
      </c>
      <c r="I49" s="22">
        <f t="shared" si="11"/>
        <v>-47524</v>
      </c>
      <c r="J49" s="22">
        <v>2476</v>
      </c>
      <c r="K49" s="22">
        <v>50000</v>
      </c>
      <c r="L49" s="22">
        <f t="shared" si="12"/>
        <v>-47524</v>
      </c>
      <c r="M49" s="22">
        <v>2476</v>
      </c>
      <c r="N49" s="22">
        <v>100000</v>
      </c>
      <c r="O49" s="22">
        <f t="shared" si="13"/>
        <v>-97524</v>
      </c>
      <c r="P49" s="22">
        <v>100000</v>
      </c>
      <c r="Q49" s="38" t="e">
        <f>M49-#REF!</f>
        <v>#REF!</v>
      </c>
      <c r="R49" s="55">
        <v>50032</v>
      </c>
    </row>
    <row r="50" spans="1:18" ht="12">
      <c r="A50" s="23">
        <v>3350</v>
      </c>
      <c r="B50" s="23">
        <v>3350</v>
      </c>
      <c r="C50" s="3" t="s">
        <v>76</v>
      </c>
      <c r="D50" s="22">
        <v>183202.88</v>
      </c>
      <c r="E50" s="22">
        <v>50000</v>
      </c>
      <c r="F50" s="22">
        <f t="shared" si="10"/>
        <v>133202.88</v>
      </c>
      <c r="G50" s="22">
        <v>184038.61</v>
      </c>
      <c r="H50" s="22">
        <v>50000</v>
      </c>
      <c r="I50" s="22">
        <f t="shared" si="11"/>
        <v>134038.61</v>
      </c>
      <c r="J50" s="22">
        <v>183202.88</v>
      </c>
      <c r="K50" s="22">
        <v>50000</v>
      </c>
      <c r="L50" s="22">
        <f t="shared" si="12"/>
        <v>133202.88</v>
      </c>
      <c r="M50" s="22">
        <v>286487.88</v>
      </c>
      <c r="N50" s="22">
        <v>80000</v>
      </c>
      <c r="O50" s="22">
        <f t="shared" si="13"/>
        <v>206487.88</v>
      </c>
      <c r="P50" s="22">
        <v>80000</v>
      </c>
      <c r="Q50" s="38" t="e">
        <f>M50-#REF!</f>
        <v>#REF!</v>
      </c>
      <c r="R50" s="55">
        <v>83800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3500</v>
      </c>
      <c r="E54" s="22">
        <v>15000</v>
      </c>
      <c r="F54" s="22">
        <f t="shared" si="10"/>
        <v>-11500</v>
      </c>
      <c r="G54" s="22">
        <v>3500</v>
      </c>
      <c r="H54" s="22">
        <v>15000</v>
      </c>
      <c r="I54" s="22">
        <f t="shared" si="11"/>
        <v>-11500</v>
      </c>
      <c r="J54" s="22">
        <v>3500</v>
      </c>
      <c r="K54" s="22">
        <v>15000</v>
      </c>
      <c r="L54" s="22">
        <f t="shared" si="12"/>
        <v>-11500</v>
      </c>
      <c r="M54" s="22">
        <v>3500</v>
      </c>
      <c r="N54" s="22">
        <v>15000</v>
      </c>
      <c r="O54" s="22">
        <f t="shared" si="13"/>
        <v>-11500</v>
      </c>
      <c r="P54" s="22">
        <v>15000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.75">
      <c r="A56" s="23"/>
      <c r="B56" s="23"/>
      <c r="C56" s="14" t="s">
        <v>6</v>
      </c>
      <c r="D56" s="15">
        <f>SUM(D37:D55)</f>
        <v>745541.97</v>
      </c>
      <c r="E56" s="15">
        <f>SUM(E37:E55)</f>
        <v>672000</v>
      </c>
      <c r="F56" s="15">
        <f t="shared" si="10"/>
        <v>73541.96999999997</v>
      </c>
      <c r="G56" s="15">
        <f>SUM(G37:G55)</f>
        <v>781191.6</v>
      </c>
      <c r="H56" s="15">
        <f>SUM(H37:H55)</f>
        <v>672000</v>
      </c>
      <c r="I56" s="15">
        <f t="shared" si="11"/>
        <v>109191.59999999998</v>
      </c>
      <c r="J56" s="15">
        <f>SUM(J37:J55)</f>
        <v>777327.87</v>
      </c>
      <c r="K56" s="15">
        <f>SUM(K37:K55)</f>
        <v>672000</v>
      </c>
      <c r="L56" s="15">
        <f t="shared" si="12"/>
        <v>105327.87</v>
      </c>
      <c r="M56" s="15">
        <f>SUM(M37:M55)</f>
        <v>1416030.4899999998</v>
      </c>
      <c r="N56" s="15">
        <f>SUM(N37:N55)</f>
        <v>1096000</v>
      </c>
      <c r="O56" s="15">
        <f t="shared" si="13"/>
        <v>320030.48999999976</v>
      </c>
      <c r="P56" s="15">
        <f>SUM(P37:P55)</f>
        <v>1096000</v>
      </c>
      <c r="Q56" s="39" t="e">
        <f>M56-#REF!</f>
        <v>#REF!</v>
      </c>
      <c r="R56" s="56">
        <f>SUM(R37:R55)</f>
        <v>987369.39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103751.99</v>
      </c>
      <c r="E58" s="22">
        <v>0</v>
      </c>
      <c r="F58" s="22">
        <f aca="true" t="shared" si="14" ref="F58:F64">D58-E58</f>
        <v>103751.99</v>
      </c>
      <c r="G58" s="22">
        <v>410844.41</v>
      </c>
      <c r="H58" s="22">
        <v>0</v>
      </c>
      <c r="I58" s="22">
        <f aca="true" t="shared" si="15" ref="I58:I64">G58-H58</f>
        <v>410844.41</v>
      </c>
      <c r="J58" s="22">
        <v>1130943.57</v>
      </c>
      <c r="K58" s="22">
        <v>0</v>
      </c>
      <c r="L58" s="22">
        <f aca="true" t="shared" si="16" ref="L58:L64">J58-K58</f>
        <v>1130943.57</v>
      </c>
      <c r="M58" s="22">
        <v>1258686.57</v>
      </c>
      <c r="N58" s="22">
        <v>0</v>
      </c>
      <c r="O58" s="22">
        <f aca="true" t="shared" si="17" ref="O58:O64">M58-N58</f>
        <v>1258686.57</v>
      </c>
      <c r="P58" s="22">
        <v>0</v>
      </c>
      <c r="Q58" s="38" t="e">
        <f>M58-#REF!</f>
        <v>#REF!</v>
      </c>
      <c r="R58" s="55">
        <v>647722.59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109152</v>
      </c>
      <c r="N59" s="22">
        <v>50000</v>
      </c>
      <c r="O59" s="22">
        <f t="shared" si="17"/>
        <v>59152</v>
      </c>
      <c r="P59" s="22">
        <v>50000</v>
      </c>
      <c r="Q59" s="38" t="e">
        <f>M59-#REF!</f>
        <v>#REF!</v>
      </c>
      <c r="R59" s="55">
        <v>59516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230000</v>
      </c>
      <c r="F60" s="22">
        <f t="shared" si="14"/>
        <v>-230000</v>
      </c>
      <c r="G60" s="22">
        <v>0</v>
      </c>
      <c r="H60" s="22">
        <v>520000</v>
      </c>
      <c r="I60" s="22">
        <f t="shared" si="15"/>
        <v>-520000</v>
      </c>
      <c r="J60" s="22">
        <v>113945</v>
      </c>
      <c r="K60" s="22">
        <v>750000</v>
      </c>
      <c r="L60" s="22">
        <f t="shared" si="16"/>
        <v>-636055</v>
      </c>
      <c r="M60" s="22">
        <v>113945</v>
      </c>
      <c r="N60" s="22">
        <v>980000</v>
      </c>
      <c r="O60" s="22">
        <f t="shared" si="17"/>
        <v>-866055</v>
      </c>
      <c r="P60" s="22">
        <v>980000</v>
      </c>
      <c r="Q60" s="38" t="e">
        <f>M60-#REF!</f>
        <v>#REF!</v>
      </c>
      <c r="R60" s="55">
        <v>59461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521.28</v>
      </c>
      <c r="E62" s="22">
        <v>0</v>
      </c>
      <c r="F62" s="22">
        <f>D62-E62</f>
        <v>521.28</v>
      </c>
      <c r="G62" s="22">
        <v>521.28</v>
      </c>
      <c r="H62" s="22">
        <v>0</v>
      </c>
      <c r="I62" s="22">
        <f>G62-H62</f>
        <v>521.28</v>
      </c>
      <c r="J62" s="22">
        <v>10521.28</v>
      </c>
      <c r="K62" s="22">
        <v>0</v>
      </c>
      <c r="L62" s="22">
        <f>J62-K62</f>
        <v>10521.28</v>
      </c>
      <c r="M62" s="22">
        <v>156656.05</v>
      </c>
      <c r="N62" s="22">
        <v>0</v>
      </c>
      <c r="O62" s="22">
        <f>M62-N62</f>
        <v>156656.05</v>
      </c>
      <c r="P62" s="22">
        <v>0</v>
      </c>
      <c r="Q62" s="38" t="e">
        <f>M62-#REF!</f>
        <v>#REF!</v>
      </c>
      <c r="R62" s="55">
        <v>3450</v>
      </c>
    </row>
    <row r="63" spans="1:18" ht="12">
      <c r="A63" s="23">
        <v>3990</v>
      </c>
      <c r="B63" s="23">
        <v>3990</v>
      </c>
      <c r="C63" s="3" t="s">
        <v>83</v>
      </c>
      <c r="D63" s="22">
        <v>0</v>
      </c>
      <c r="E63" s="22">
        <v>0</v>
      </c>
      <c r="F63" s="22">
        <f t="shared" si="14"/>
        <v>0</v>
      </c>
      <c r="G63" s="22">
        <v>0</v>
      </c>
      <c r="H63" s="22">
        <v>0</v>
      </c>
      <c r="I63" s="22">
        <f t="shared" si="15"/>
        <v>0</v>
      </c>
      <c r="J63" s="22">
        <v>0</v>
      </c>
      <c r="K63" s="22">
        <v>0</v>
      </c>
      <c r="L63" s="22">
        <f t="shared" si="16"/>
        <v>0</v>
      </c>
      <c r="M63" s="22">
        <v>50944.85</v>
      </c>
      <c r="N63" s="22">
        <v>0</v>
      </c>
      <c r="O63" s="22">
        <f t="shared" si="17"/>
        <v>50944.85</v>
      </c>
      <c r="P63" s="22">
        <v>0</v>
      </c>
      <c r="Q63" s="38" t="e">
        <f>M63-#REF!</f>
        <v>#REF!</v>
      </c>
      <c r="R63" s="55">
        <v>24481.5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104273.27</v>
      </c>
      <c r="E65" s="15">
        <f aca="true" t="shared" si="18" ref="E65:P65">SUM(E58:E64)</f>
        <v>230000</v>
      </c>
      <c r="F65" s="15">
        <f t="shared" si="18"/>
        <v>-125726.73</v>
      </c>
      <c r="G65" s="15">
        <f t="shared" si="18"/>
        <v>411365.69</v>
      </c>
      <c r="H65" s="15">
        <f t="shared" si="18"/>
        <v>520000</v>
      </c>
      <c r="I65" s="15">
        <f t="shared" si="18"/>
        <v>-108634.31000000003</v>
      </c>
      <c r="J65" s="15">
        <f t="shared" si="18"/>
        <v>1255409.85</v>
      </c>
      <c r="K65" s="15">
        <f t="shared" si="18"/>
        <v>750000</v>
      </c>
      <c r="L65" s="15">
        <f t="shared" si="18"/>
        <v>505409.8500000001</v>
      </c>
      <c r="M65" s="15">
        <f t="shared" si="18"/>
        <v>1689384.4700000002</v>
      </c>
      <c r="N65" s="15">
        <f t="shared" si="18"/>
        <v>1030000</v>
      </c>
      <c r="O65" s="15">
        <f t="shared" si="18"/>
        <v>659384.4700000001</v>
      </c>
      <c r="P65" s="15">
        <f t="shared" si="18"/>
        <v>1030000</v>
      </c>
      <c r="Q65" s="39" t="e">
        <f>M65-#REF!</f>
        <v>#REF!</v>
      </c>
      <c r="R65" s="56">
        <f>SUM(R58:R64)</f>
        <v>794631.09</v>
      </c>
    </row>
    <row r="66" spans="1:18" ht="12.75">
      <c r="A66" s="19"/>
      <c r="B66" s="19"/>
      <c r="C66" s="14" t="s">
        <v>2</v>
      </c>
      <c r="D66" s="15">
        <f>D56+D65</f>
        <v>849815.24</v>
      </c>
      <c r="E66" s="15">
        <f aca="true" t="shared" si="19" ref="E66:P66">E56+E65</f>
        <v>902000</v>
      </c>
      <c r="F66" s="15">
        <f t="shared" si="19"/>
        <v>-52184.760000000024</v>
      </c>
      <c r="G66" s="15">
        <f t="shared" si="19"/>
        <v>1192557.29</v>
      </c>
      <c r="H66" s="15">
        <f t="shared" si="19"/>
        <v>1192000</v>
      </c>
      <c r="I66" s="15">
        <f t="shared" si="19"/>
        <v>557.2899999999499</v>
      </c>
      <c r="J66" s="15">
        <f t="shared" si="19"/>
        <v>2032737.7200000002</v>
      </c>
      <c r="K66" s="15">
        <f t="shared" si="19"/>
        <v>1422000</v>
      </c>
      <c r="L66" s="15">
        <f t="shared" si="19"/>
        <v>610737.7200000001</v>
      </c>
      <c r="M66" s="15">
        <f t="shared" si="19"/>
        <v>3105414.96</v>
      </c>
      <c r="N66" s="15">
        <f t="shared" si="19"/>
        <v>2126000</v>
      </c>
      <c r="O66" s="15">
        <f t="shared" si="19"/>
        <v>979414.9599999998</v>
      </c>
      <c r="P66" s="15">
        <f t="shared" si="19"/>
        <v>2126000</v>
      </c>
      <c r="Q66" s="39" t="e">
        <f>M66-#REF!</f>
        <v>#REF!</v>
      </c>
      <c r="R66" s="56">
        <f>R56+R65</f>
        <v>1782000.48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86300</v>
      </c>
      <c r="E68" s="22">
        <v>80000</v>
      </c>
      <c r="F68" s="22">
        <f aca="true" t="shared" si="20" ref="F68:F81">+E68-D68</f>
        <v>-6300</v>
      </c>
      <c r="G68" s="22">
        <v>178147</v>
      </c>
      <c r="H68" s="22">
        <v>120000</v>
      </c>
      <c r="I68" s="22">
        <f aca="true" t="shared" si="21" ref="I68:I80">G68-H68</f>
        <v>58147</v>
      </c>
      <c r="J68" s="22">
        <v>180599.02</v>
      </c>
      <c r="K68" s="22">
        <v>120000</v>
      </c>
      <c r="L68" s="22">
        <f aca="true" t="shared" si="22" ref="L68:L80">J68-K68</f>
        <v>60599.01999999999</v>
      </c>
      <c r="M68" s="22">
        <v>288535.02</v>
      </c>
      <c r="N68" s="22">
        <v>160000</v>
      </c>
      <c r="O68" s="22">
        <f aca="true" t="shared" si="23" ref="O68:O80">M68-N68</f>
        <v>128535.02000000002</v>
      </c>
      <c r="P68" s="22">
        <v>160000</v>
      </c>
      <c r="Q68" s="38" t="e">
        <f>M68-#REF!</f>
        <v>#REF!</v>
      </c>
      <c r="R68" s="55">
        <v>168723</v>
      </c>
    </row>
    <row r="69" spans="1:18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</row>
    <row r="70" spans="1:18" ht="12">
      <c r="A70" s="23">
        <v>4230</v>
      </c>
      <c r="B70" s="23">
        <v>4230</v>
      </c>
      <c r="C70" s="3" t="s">
        <v>169</v>
      </c>
      <c r="D70" s="22">
        <v>1161</v>
      </c>
      <c r="E70" s="22">
        <v>0</v>
      </c>
      <c r="F70" s="22">
        <f t="shared" si="20"/>
        <v>-1161</v>
      </c>
      <c r="G70" s="22">
        <v>51961</v>
      </c>
      <c r="H70" s="22">
        <v>40000</v>
      </c>
      <c r="I70" s="22">
        <f>G70-H70</f>
        <v>11961</v>
      </c>
      <c r="J70" s="22">
        <v>112661</v>
      </c>
      <c r="K70" s="22">
        <v>60000</v>
      </c>
      <c r="L70" s="22">
        <f>J70-K70</f>
        <v>52661</v>
      </c>
      <c r="M70" s="22">
        <v>189227.65</v>
      </c>
      <c r="N70" s="22">
        <v>80000</v>
      </c>
      <c r="O70" s="22">
        <f>M70-N70</f>
        <v>109227.65</v>
      </c>
      <c r="P70" s="22">
        <v>80000</v>
      </c>
      <c r="Q70" s="38" t="e">
        <f>M70-#REF!</f>
        <v>#REF!</v>
      </c>
      <c r="R70" s="55">
        <v>174197.21</v>
      </c>
    </row>
    <row r="71" spans="1:18" ht="12">
      <c r="A71" s="23">
        <v>4241</v>
      </c>
      <c r="B71" s="23">
        <v>4241</v>
      </c>
      <c r="C71" s="3" t="s">
        <v>87</v>
      </c>
      <c r="D71" s="22">
        <v>24426</v>
      </c>
      <c r="E71" s="22">
        <v>40000</v>
      </c>
      <c r="F71" s="22">
        <f t="shared" si="20"/>
        <v>15574</v>
      </c>
      <c r="G71" s="22">
        <v>39426</v>
      </c>
      <c r="H71" s="22">
        <v>65000</v>
      </c>
      <c r="I71" s="22">
        <f t="shared" si="21"/>
        <v>-25574</v>
      </c>
      <c r="J71" s="22">
        <v>56140.2</v>
      </c>
      <c r="K71" s="22">
        <v>75000</v>
      </c>
      <c r="L71" s="22">
        <f t="shared" si="22"/>
        <v>-18859.800000000003</v>
      </c>
      <c r="M71" s="22">
        <v>103186.2</v>
      </c>
      <c r="N71" s="22">
        <v>100000</v>
      </c>
      <c r="O71" s="22">
        <f t="shared" si="23"/>
        <v>3186.199999999997</v>
      </c>
      <c r="P71" s="22">
        <v>100000</v>
      </c>
      <c r="Q71" s="38" t="e">
        <f>M71-#REF!</f>
        <v>#REF!</v>
      </c>
      <c r="R71" s="55">
        <v>138130.25</v>
      </c>
    </row>
    <row r="72" spans="1:18" ht="12">
      <c r="A72" s="23">
        <v>4280</v>
      </c>
      <c r="B72" s="23">
        <v>4280</v>
      </c>
      <c r="C72" s="3" t="s">
        <v>89</v>
      </c>
      <c r="D72" s="22">
        <v>32300</v>
      </c>
      <c r="E72" s="22">
        <v>10000</v>
      </c>
      <c r="F72" s="22">
        <f t="shared" si="20"/>
        <v>-22300</v>
      </c>
      <c r="G72" s="22">
        <v>32700</v>
      </c>
      <c r="H72" s="22">
        <v>15000</v>
      </c>
      <c r="I72" s="22">
        <f t="shared" si="21"/>
        <v>17700</v>
      </c>
      <c r="J72" s="22">
        <v>32833</v>
      </c>
      <c r="K72" s="22">
        <v>15000</v>
      </c>
      <c r="L72" s="22">
        <f t="shared" si="22"/>
        <v>17833</v>
      </c>
      <c r="M72" s="22">
        <v>79478</v>
      </c>
      <c r="N72" s="22">
        <v>25000</v>
      </c>
      <c r="O72" s="22">
        <f t="shared" si="23"/>
        <v>54478</v>
      </c>
      <c r="P72" s="22">
        <v>25000</v>
      </c>
      <c r="Q72" s="38" t="e">
        <f>M72-#REF!</f>
        <v>#REF!</v>
      </c>
      <c r="R72" s="55">
        <v>43467</v>
      </c>
    </row>
    <row r="73" spans="1:18" ht="12">
      <c r="A73" s="23">
        <v>4800</v>
      </c>
      <c r="B73" s="23">
        <v>4800</v>
      </c>
      <c r="C73" s="3" t="s">
        <v>189</v>
      </c>
      <c r="D73" s="22">
        <v>0</v>
      </c>
      <c r="E73" s="22">
        <v>0</v>
      </c>
      <c r="F73" s="22">
        <f>+E73-D73</f>
        <v>0</v>
      </c>
      <c r="G73" s="22">
        <v>0</v>
      </c>
      <c r="H73" s="22">
        <v>0</v>
      </c>
      <c r="I73" s="22">
        <f>G73-H73</f>
        <v>0</v>
      </c>
      <c r="J73" s="22">
        <v>0</v>
      </c>
      <c r="K73" s="22">
        <v>0</v>
      </c>
      <c r="L73" s="22">
        <f>J73-K73</f>
        <v>0</v>
      </c>
      <c r="M73" s="22">
        <v>156656.05</v>
      </c>
      <c r="N73" s="22">
        <v>0</v>
      </c>
      <c r="O73" s="22">
        <f>M73-N73</f>
        <v>156656.05</v>
      </c>
      <c r="P73" s="22">
        <v>0</v>
      </c>
      <c r="Q73" s="38" t="e">
        <f>M73-#REF!</f>
        <v>#REF!</v>
      </c>
      <c r="R73" s="55">
        <v>3411</v>
      </c>
    </row>
    <row r="74" spans="1:18" ht="12">
      <c r="A74" s="23">
        <v>6550</v>
      </c>
      <c r="B74" s="23">
        <v>6550</v>
      </c>
      <c r="C74" s="3" t="s">
        <v>110</v>
      </c>
      <c r="D74" s="22">
        <v>29908.35</v>
      </c>
      <c r="E74" s="22">
        <v>50000</v>
      </c>
      <c r="F74" s="22">
        <f t="shared" si="20"/>
        <v>20091.65</v>
      </c>
      <c r="G74" s="22">
        <v>31908.35</v>
      </c>
      <c r="H74" s="22">
        <v>50000</v>
      </c>
      <c r="I74" s="22">
        <f t="shared" si="21"/>
        <v>-18091.65</v>
      </c>
      <c r="J74" s="22">
        <v>45752.35</v>
      </c>
      <c r="K74" s="22">
        <v>50000</v>
      </c>
      <c r="L74" s="22">
        <f t="shared" si="22"/>
        <v>-4247.6500000000015</v>
      </c>
      <c r="M74" s="22">
        <v>112929.63</v>
      </c>
      <c r="N74" s="22">
        <v>70000</v>
      </c>
      <c r="O74" s="22">
        <f t="shared" si="23"/>
        <v>42929.630000000005</v>
      </c>
      <c r="P74" s="22">
        <v>70000</v>
      </c>
      <c r="Q74" s="38" t="e">
        <f>M74-#REF!</f>
        <v>#REF!</v>
      </c>
      <c r="R74" s="55">
        <v>65255.35</v>
      </c>
    </row>
    <row r="75" spans="1:18" ht="12">
      <c r="A75" s="23">
        <v>6555</v>
      </c>
      <c r="B75" s="23">
        <v>6555</v>
      </c>
      <c r="C75" s="3" t="s">
        <v>111</v>
      </c>
      <c r="D75" s="22">
        <v>2081.25</v>
      </c>
      <c r="E75" s="22">
        <v>15000</v>
      </c>
      <c r="F75" s="22">
        <f t="shared" si="20"/>
        <v>12918.75</v>
      </c>
      <c r="G75" s="22">
        <v>2081.25</v>
      </c>
      <c r="H75" s="22">
        <v>15000</v>
      </c>
      <c r="I75" s="22">
        <f t="shared" si="21"/>
        <v>-12918.75</v>
      </c>
      <c r="J75" s="22">
        <v>2081.25</v>
      </c>
      <c r="K75" s="22">
        <v>15000</v>
      </c>
      <c r="L75" s="22">
        <f t="shared" si="22"/>
        <v>-12918.75</v>
      </c>
      <c r="M75" s="22">
        <v>25835.59</v>
      </c>
      <c r="N75" s="22">
        <v>15000</v>
      </c>
      <c r="O75" s="22">
        <f t="shared" si="23"/>
        <v>10835.59</v>
      </c>
      <c r="P75" s="22">
        <v>15000</v>
      </c>
      <c r="Q75" s="38" t="e">
        <f>M75-#REF!</f>
        <v>#REF!</v>
      </c>
      <c r="R75" s="55">
        <v>17950</v>
      </c>
    </row>
    <row r="76" spans="1:18" ht="12.75">
      <c r="A76" s="19"/>
      <c r="B76" s="19"/>
      <c r="C76" s="14" t="s">
        <v>46</v>
      </c>
      <c r="D76" s="15">
        <f>SUM(D68:D75)</f>
        <v>176176.6</v>
      </c>
      <c r="E76" s="15">
        <f aca="true" t="shared" si="24" ref="E76:P76">SUM(E68:E75)</f>
        <v>195000</v>
      </c>
      <c r="F76" s="15">
        <f t="shared" si="24"/>
        <v>18823.4</v>
      </c>
      <c r="G76" s="15">
        <f t="shared" si="24"/>
        <v>336223.6</v>
      </c>
      <c r="H76" s="15">
        <f t="shared" si="24"/>
        <v>305000</v>
      </c>
      <c r="I76" s="15">
        <f t="shared" si="24"/>
        <v>31223.6</v>
      </c>
      <c r="J76" s="15">
        <f t="shared" si="24"/>
        <v>430066.82</v>
      </c>
      <c r="K76" s="15">
        <f t="shared" si="24"/>
        <v>335000</v>
      </c>
      <c r="L76" s="15">
        <f t="shared" si="24"/>
        <v>95066.81999999998</v>
      </c>
      <c r="M76" s="15">
        <f t="shared" si="24"/>
        <v>955848.1399999999</v>
      </c>
      <c r="N76" s="15">
        <f t="shared" si="24"/>
        <v>450000</v>
      </c>
      <c r="O76" s="15">
        <f t="shared" si="24"/>
        <v>505848.14</v>
      </c>
      <c r="P76" s="15">
        <f t="shared" si="24"/>
        <v>450000</v>
      </c>
      <c r="Q76" s="39" t="e">
        <f>M76-#REF!</f>
        <v>#REF!</v>
      </c>
      <c r="R76" s="56">
        <f>SUM(R68:R75)</f>
        <v>611133.8099999999</v>
      </c>
    </row>
    <row r="77" spans="1:18" ht="12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  <c r="R77" s="55"/>
    </row>
    <row r="78" spans="1:18" ht="12">
      <c r="A78" s="23">
        <v>4225</v>
      </c>
      <c r="B78" s="23">
        <v>4225</v>
      </c>
      <c r="C78" s="3" t="s">
        <v>170</v>
      </c>
      <c r="D78" s="22">
        <v>88754.46</v>
      </c>
      <c r="E78" s="22">
        <v>50000</v>
      </c>
      <c r="F78" s="22">
        <f t="shared" si="20"/>
        <v>-38754.46000000001</v>
      </c>
      <c r="G78" s="22">
        <v>88754.46</v>
      </c>
      <c r="H78" s="22">
        <v>50000</v>
      </c>
      <c r="I78" s="22">
        <f t="shared" si="21"/>
        <v>38754.46000000001</v>
      </c>
      <c r="J78" s="22">
        <v>88754.46</v>
      </c>
      <c r="K78" s="22">
        <v>50000</v>
      </c>
      <c r="L78" s="22">
        <f t="shared" si="22"/>
        <v>38754.46000000001</v>
      </c>
      <c r="M78" s="22">
        <v>94171.76</v>
      </c>
      <c r="N78" s="22">
        <v>70000</v>
      </c>
      <c r="O78" s="22">
        <f t="shared" si="23"/>
        <v>24171.759999999995</v>
      </c>
      <c r="P78" s="22">
        <v>70000</v>
      </c>
      <c r="Q78" s="38" t="e">
        <f>M78-#REF!</f>
        <v>#REF!</v>
      </c>
      <c r="R78" s="55">
        <v>45178.76</v>
      </c>
    </row>
    <row r="79" spans="1:18" ht="12">
      <c r="A79" s="23">
        <v>4228</v>
      </c>
      <c r="B79" s="23">
        <v>4228</v>
      </c>
      <c r="C79" s="3" t="s">
        <v>171</v>
      </c>
      <c r="D79" s="22">
        <v>0</v>
      </c>
      <c r="E79" s="22">
        <v>20000</v>
      </c>
      <c r="F79" s="22">
        <f t="shared" si="20"/>
        <v>20000</v>
      </c>
      <c r="G79" s="22">
        <v>0</v>
      </c>
      <c r="H79" s="22">
        <v>20000</v>
      </c>
      <c r="I79" s="22">
        <f t="shared" si="21"/>
        <v>-20000</v>
      </c>
      <c r="J79" s="22">
        <v>0</v>
      </c>
      <c r="K79" s="22">
        <v>20000</v>
      </c>
      <c r="L79" s="22">
        <f t="shared" si="22"/>
        <v>-20000</v>
      </c>
      <c r="M79" s="22">
        <v>0</v>
      </c>
      <c r="N79" s="22">
        <v>40000</v>
      </c>
      <c r="O79" s="22">
        <f t="shared" si="23"/>
        <v>-40000</v>
      </c>
      <c r="P79" s="22">
        <v>40000</v>
      </c>
      <c r="Q79" s="38" t="e">
        <f>M79-#REF!</f>
        <v>#REF!</v>
      </c>
      <c r="R79" s="55">
        <v>0</v>
      </c>
    </row>
    <row r="80" spans="1:18" ht="12">
      <c r="A80" s="23">
        <v>4331</v>
      </c>
      <c r="B80" s="23">
        <v>4331</v>
      </c>
      <c r="C80" s="3" t="s">
        <v>91</v>
      </c>
      <c r="D80" s="22">
        <v>3419.68</v>
      </c>
      <c r="E80" s="22">
        <v>25000</v>
      </c>
      <c r="F80" s="22">
        <f t="shared" si="20"/>
        <v>21580.32</v>
      </c>
      <c r="G80" s="22">
        <v>3419.68</v>
      </c>
      <c r="H80" s="22">
        <v>25000</v>
      </c>
      <c r="I80" s="22">
        <f t="shared" si="21"/>
        <v>-21580.32</v>
      </c>
      <c r="J80" s="22">
        <v>3419.68</v>
      </c>
      <c r="K80" s="22">
        <v>25000</v>
      </c>
      <c r="L80" s="22">
        <f t="shared" si="22"/>
        <v>-21580.32</v>
      </c>
      <c r="M80" s="22">
        <v>29788.74</v>
      </c>
      <c r="N80" s="22">
        <v>40000</v>
      </c>
      <c r="O80" s="22">
        <f t="shared" si="23"/>
        <v>-10211.259999999998</v>
      </c>
      <c r="P80" s="22">
        <v>40000</v>
      </c>
      <c r="Q80" s="38" t="e">
        <f>M80-#REF!</f>
        <v>#REF!</v>
      </c>
      <c r="R80" s="55">
        <v>22448.62</v>
      </c>
    </row>
    <row r="81" spans="1:18" ht="12">
      <c r="A81" s="23">
        <v>7400</v>
      </c>
      <c r="B81" s="23">
        <v>7400</v>
      </c>
      <c r="C81" s="3" t="s">
        <v>130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 t="e">
        <f>M81-#REF!</f>
        <v>#REF!</v>
      </c>
      <c r="R81" s="55">
        <v>0</v>
      </c>
    </row>
    <row r="82" spans="1:18" ht="12.75">
      <c r="A82" s="19"/>
      <c r="B82" s="19"/>
      <c r="C82" s="14" t="s">
        <v>47</v>
      </c>
      <c r="D82" s="15">
        <f>SUM(D78:D81)</f>
        <v>92174.14</v>
      </c>
      <c r="E82" s="15">
        <f aca="true" t="shared" si="25" ref="E82:P82">SUM(E78:E81)</f>
        <v>95000</v>
      </c>
      <c r="F82" s="15">
        <f t="shared" si="25"/>
        <v>2825.8599999999933</v>
      </c>
      <c r="G82" s="15">
        <f t="shared" si="25"/>
        <v>92174.14</v>
      </c>
      <c r="H82" s="15">
        <f t="shared" si="25"/>
        <v>95000</v>
      </c>
      <c r="I82" s="15">
        <f t="shared" si="25"/>
        <v>-2825.8599999999933</v>
      </c>
      <c r="J82" s="15">
        <f t="shared" si="25"/>
        <v>92174.14</v>
      </c>
      <c r="K82" s="15">
        <f t="shared" si="25"/>
        <v>95000</v>
      </c>
      <c r="L82" s="15">
        <f t="shared" si="25"/>
        <v>-2825.8599999999933</v>
      </c>
      <c r="M82" s="15">
        <f t="shared" si="25"/>
        <v>123960.5</v>
      </c>
      <c r="N82" s="15">
        <f t="shared" si="25"/>
        <v>150000</v>
      </c>
      <c r="O82" s="15">
        <f t="shared" si="25"/>
        <v>-26039.500000000004</v>
      </c>
      <c r="P82" s="15">
        <f t="shared" si="25"/>
        <v>150000</v>
      </c>
      <c r="Q82" s="39" t="e">
        <f>M82-#REF!</f>
        <v>#REF!</v>
      </c>
      <c r="R82" s="56">
        <f>SUM(R78:R81)</f>
        <v>67627.38</v>
      </c>
    </row>
    <row r="83" spans="1:18" ht="12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 t="e">
        <f>M83-#REF!</f>
        <v>#REF!</v>
      </c>
      <c r="R83" s="55"/>
    </row>
    <row r="84" spans="1:18" ht="12">
      <c r="A84" s="23">
        <v>4300</v>
      </c>
      <c r="B84" s="23">
        <v>4300</v>
      </c>
      <c r="C84" s="3" t="s">
        <v>90</v>
      </c>
      <c r="D84" s="22">
        <v>1518.75</v>
      </c>
      <c r="E84" s="22">
        <v>0</v>
      </c>
      <c r="F84" s="22">
        <f>+E84-D84</f>
        <v>-1518.75</v>
      </c>
      <c r="G84" s="22">
        <v>1518.75</v>
      </c>
      <c r="H84" s="22">
        <v>0</v>
      </c>
      <c r="I84" s="22">
        <f>G84-H84</f>
        <v>1518.75</v>
      </c>
      <c r="J84" s="22">
        <v>13334.75</v>
      </c>
      <c r="K84" s="22">
        <v>0</v>
      </c>
      <c r="L84" s="22">
        <f>J84-K84</f>
        <v>13334.75</v>
      </c>
      <c r="M84" s="22">
        <v>20237.75</v>
      </c>
      <c r="N84" s="22">
        <v>0</v>
      </c>
      <c r="O84" s="22">
        <f>M84-N84</f>
        <v>20237.75</v>
      </c>
      <c r="P84" s="22">
        <v>0</v>
      </c>
      <c r="Q84" s="38"/>
      <c r="R84" s="55">
        <v>105664.09</v>
      </c>
    </row>
    <row r="85" spans="1:18" ht="12">
      <c r="A85" s="23">
        <v>4400</v>
      </c>
      <c r="B85" s="23">
        <v>4400</v>
      </c>
      <c r="C85" s="3" t="s">
        <v>172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4990</v>
      </c>
      <c r="B86" s="23">
        <v>4990</v>
      </c>
      <c r="C86" s="3" t="s">
        <v>92</v>
      </c>
      <c r="D86" s="22">
        <v>26212</v>
      </c>
      <c r="E86" s="22">
        <v>0</v>
      </c>
      <c r="F86" s="22">
        <f>+E86-D86</f>
        <v>-26212</v>
      </c>
      <c r="G86" s="22">
        <v>46598</v>
      </c>
      <c r="H86" s="22">
        <v>0</v>
      </c>
      <c r="I86" s="22">
        <f>G86-H86</f>
        <v>46598</v>
      </c>
      <c r="J86" s="22">
        <v>12198</v>
      </c>
      <c r="K86" s="22">
        <v>0</v>
      </c>
      <c r="L86" s="22">
        <f>J86-K86</f>
        <v>12198</v>
      </c>
      <c r="M86" s="22">
        <v>12198</v>
      </c>
      <c r="N86" s="22">
        <v>0</v>
      </c>
      <c r="O86" s="22">
        <f>M86-N86</f>
        <v>12198</v>
      </c>
      <c r="P86" s="22">
        <v>0</v>
      </c>
      <c r="Q86" s="38"/>
      <c r="R86" s="55">
        <v>22372</v>
      </c>
    </row>
    <row r="87" spans="1:18" ht="12.75">
      <c r="A87" s="19"/>
      <c r="B87" s="19"/>
      <c r="C87" s="14" t="s">
        <v>48</v>
      </c>
      <c r="D87" s="15">
        <f aca="true" t="shared" si="26" ref="D87:P87">SUM(D84:D86)</f>
        <v>27730.75</v>
      </c>
      <c r="E87" s="15">
        <f t="shared" si="26"/>
        <v>0</v>
      </c>
      <c r="F87" s="15">
        <f t="shared" si="26"/>
        <v>-27730.75</v>
      </c>
      <c r="G87" s="15">
        <f t="shared" si="26"/>
        <v>48116.75</v>
      </c>
      <c r="H87" s="15">
        <f t="shared" si="26"/>
        <v>0</v>
      </c>
      <c r="I87" s="15">
        <f t="shared" si="26"/>
        <v>48116.75</v>
      </c>
      <c r="J87" s="15">
        <f t="shared" si="26"/>
        <v>25532.75</v>
      </c>
      <c r="K87" s="15">
        <f t="shared" si="26"/>
        <v>0</v>
      </c>
      <c r="L87" s="15">
        <f t="shared" si="26"/>
        <v>25532.75</v>
      </c>
      <c r="M87" s="15">
        <f t="shared" si="26"/>
        <v>32435.75</v>
      </c>
      <c r="N87" s="15">
        <f t="shared" si="26"/>
        <v>0</v>
      </c>
      <c r="O87" s="15">
        <f t="shared" si="26"/>
        <v>32435.75</v>
      </c>
      <c r="P87" s="15">
        <f t="shared" si="26"/>
        <v>0</v>
      </c>
      <c r="Q87" s="39"/>
      <c r="R87" s="56">
        <f>SUM(R84:R86)</f>
        <v>128036.09</v>
      </c>
    </row>
    <row r="88" spans="1:18" ht="12">
      <c r="A88" s="23"/>
      <c r="B88" s="23"/>
      <c r="C88" s="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8"/>
      <c r="R88" s="55"/>
    </row>
    <row r="89" spans="1:18" ht="12.75">
      <c r="A89" s="19"/>
      <c r="B89" s="19"/>
      <c r="C89" s="14" t="s">
        <v>7</v>
      </c>
      <c r="D89" s="15">
        <f aca="true" t="shared" si="27" ref="D89:P89">+D87+D82+D76</f>
        <v>296081.49</v>
      </c>
      <c r="E89" s="15">
        <f t="shared" si="27"/>
        <v>290000</v>
      </c>
      <c r="F89" s="15">
        <f t="shared" si="27"/>
        <v>-6081.490000000005</v>
      </c>
      <c r="G89" s="15">
        <f t="shared" si="27"/>
        <v>476514.49</v>
      </c>
      <c r="H89" s="15">
        <f t="shared" si="27"/>
        <v>400000</v>
      </c>
      <c r="I89" s="15">
        <f t="shared" si="27"/>
        <v>76514.49</v>
      </c>
      <c r="J89" s="15">
        <f t="shared" si="27"/>
        <v>547773.71</v>
      </c>
      <c r="K89" s="15">
        <f t="shared" si="27"/>
        <v>430000</v>
      </c>
      <c r="L89" s="15">
        <f t="shared" si="27"/>
        <v>117773.70999999999</v>
      </c>
      <c r="M89" s="15">
        <f t="shared" si="27"/>
        <v>1112244.39</v>
      </c>
      <c r="N89" s="15">
        <f t="shared" si="27"/>
        <v>600000</v>
      </c>
      <c r="O89" s="15">
        <f t="shared" si="27"/>
        <v>512244.39</v>
      </c>
      <c r="P89" s="15">
        <f t="shared" si="27"/>
        <v>600000</v>
      </c>
      <c r="Q89" s="39" t="e">
        <f>M89-#REF!</f>
        <v>#REF!</v>
      </c>
      <c r="R89" s="56">
        <f>+R87+R82+R76</f>
        <v>806797.2799999999</v>
      </c>
    </row>
    <row r="90" spans="1:18" ht="12">
      <c r="A90" s="23"/>
      <c r="B90" s="23"/>
      <c r="C90" s="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8"/>
      <c r="R90" s="55"/>
    </row>
    <row r="91" spans="1:18" ht="12">
      <c r="A91" s="23">
        <v>4240</v>
      </c>
      <c r="B91" s="23">
        <v>4240</v>
      </c>
      <c r="C91" s="3" t="s">
        <v>86</v>
      </c>
      <c r="D91" s="22">
        <v>0</v>
      </c>
      <c r="E91" s="22">
        <v>0</v>
      </c>
      <c r="F91" s="22">
        <f aca="true" t="shared" si="28" ref="F91:F113">+E91-D91</f>
        <v>0</v>
      </c>
      <c r="G91" s="22">
        <v>0</v>
      </c>
      <c r="H91" s="22">
        <v>0</v>
      </c>
      <c r="I91" s="22">
        <f aca="true" t="shared" si="29" ref="I91:I113">G91-H91</f>
        <v>0</v>
      </c>
      <c r="J91" s="22">
        <v>0</v>
      </c>
      <c r="K91" s="22">
        <v>0</v>
      </c>
      <c r="L91" s="22">
        <f aca="true" t="shared" si="30" ref="L91:L113">J91-K91</f>
        <v>0</v>
      </c>
      <c r="M91" s="22">
        <v>57715.63</v>
      </c>
      <c r="N91" s="22">
        <v>0</v>
      </c>
      <c r="O91" s="22">
        <f aca="true" t="shared" si="31" ref="O91:O113">M91-N91</f>
        <v>57715.63</v>
      </c>
      <c r="P91" s="22">
        <v>0</v>
      </c>
      <c r="Q91" s="38" t="e">
        <f>M91-#REF!</f>
        <v>#REF!</v>
      </c>
      <c r="R91" s="55">
        <v>0</v>
      </c>
    </row>
    <row r="92" spans="1:18" ht="12">
      <c r="A92" s="23">
        <v>4250</v>
      </c>
      <c r="B92" s="23">
        <v>4250</v>
      </c>
      <c r="C92" s="3" t="s">
        <v>88</v>
      </c>
      <c r="D92" s="22">
        <v>0</v>
      </c>
      <c r="E92" s="22">
        <v>0</v>
      </c>
      <c r="F92" s="22">
        <f t="shared" si="28"/>
        <v>0</v>
      </c>
      <c r="G92" s="22">
        <v>0</v>
      </c>
      <c r="H92" s="22">
        <v>0</v>
      </c>
      <c r="I92" s="22">
        <f>G92-H92</f>
        <v>0</v>
      </c>
      <c r="J92" s="22">
        <v>0</v>
      </c>
      <c r="K92" s="22">
        <v>0</v>
      </c>
      <c r="L92" s="22">
        <f>J92-K92</f>
        <v>0</v>
      </c>
      <c r="M92" s="22">
        <v>0</v>
      </c>
      <c r="N92" s="22">
        <v>0</v>
      </c>
      <c r="O92" s="22">
        <f>M92-N92</f>
        <v>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5000</v>
      </c>
      <c r="B93" s="23">
        <v>5000</v>
      </c>
      <c r="C93" s="3" t="s">
        <v>93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337960</v>
      </c>
      <c r="N93" s="22">
        <v>0</v>
      </c>
      <c r="O93" s="22">
        <f>M93-N93</f>
        <v>337960</v>
      </c>
      <c r="P93" s="22">
        <v>0</v>
      </c>
      <c r="Q93" s="38" t="e">
        <f>M93-#REF!</f>
        <v>#REF!</v>
      </c>
      <c r="R93" s="55">
        <v>0</v>
      </c>
    </row>
    <row r="94" spans="1:18" ht="12">
      <c r="A94" s="23">
        <v>5006</v>
      </c>
      <c r="B94" s="23">
        <v>5006</v>
      </c>
      <c r="C94" s="3" t="s">
        <v>154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5007</v>
      </c>
      <c r="B95" s="23">
        <v>5007</v>
      </c>
      <c r="C95" s="3" t="s">
        <v>36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 t="shared" si="29"/>
        <v>0</v>
      </c>
      <c r="J95" s="22">
        <v>0</v>
      </c>
      <c r="K95" s="22">
        <v>0</v>
      </c>
      <c r="L95" s="22">
        <f t="shared" si="30"/>
        <v>0</v>
      </c>
      <c r="M95" s="22">
        <v>0</v>
      </c>
      <c r="N95" s="22">
        <v>0</v>
      </c>
      <c r="O95" s="22">
        <f t="shared" si="31"/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5010</v>
      </c>
      <c r="B96" s="23">
        <v>5010</v>
      </c>
      <c r="C96" s="3" t="s">
        <v>94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5040</v>
      </c>
      <c r="B97" s="23">
        <v>5040</v>
      </c>
      <c r="C97" s="3" t="s">
        <v>26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0</v>
      </c>
      <c r="N97" s="22">
        <v>0</v>
      </c>
      <c r="O97" s="22">
        <f t="shared" si="31"/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5090</v>
      </c>
      <c r="B98" s="23">
        <v>5090</v>
      </c>
      <c r="C98" s="3" t="s">
        <v>95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10342</v>
      </c>
      <c r="N98" s="22">
        <v>0</v>
      </c>
      <c r="O98" s="22">
        <f t="shared" si="31"/>
        <v>10342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5100</v>
      </c>
      <c r="B99" s="23">
        <v>5100</v>
      </c>
      <c r="C99" s="3" t="s">
        <v>31</v>
      </c>
      <c r="D99" s="22">
        <v>320519</v>
      </c>
      <c r="E99" s="22">
        <v>195000</v>
      </c>
      <c r="F99" s="22">
        <f t="shared" si="28"/>
        <v>-125519</v>
      </c>
      <c r="G99" s="22">
        <v>382994</v>
      </c>
      <c r="H99" s="22">
        <v>225000</v>
      </c>
      <c r="I99" s="22">
        <f t="shared" si="29"/>
        <v>157994</v>
      </c>
      <c r="J99" s="22">
        <v>389626</v>
      </c>
      <c r="K99" s="22">
        <v>235000</v>
      </c>
      <c r="L99" s="22">
        <f t="shared" si="30"/>
        <v>154626</v>
      </c>
      <c r="M99" s="22">
        <v>263581</v>
      </c>
      <c r="N99" s="22">
        <v>380000</v>
      </c>
      <c r="O99" s="22">
        <f t="shared" si="31"/>
        <v>-116419</v>
      </c>
      <c r="P99" s="22">
        <v>380000</v>
      </c>
      <c r="Q99" s="38" t="e">
        <f>M99-#REF!</f>
        <v>#REF!</v>
      </c>
      <c r="R99" s="55">
        <v>168483</v>
      </c>
    </row>
    <row r="100" spans="1:18" ht="12">
      <c r="A100" s="23">
        <v>5180</v>
      </c>
      <c r="B100" s="23">
        <v>5180</v>
      </c>
      <c r="C100" s="3" t="s">
        <v>96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45732.96</v>
      </c>
      <c r="N100" s="22">
        <v>0</v>
      </c>
      <c r="O100" s="22">
        <f t="shared" si="31"/>
        <v>45732.96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5182</v>
      </c>
      <c r="B101" s="23">
        <v>5182</v>
      </c>
      <c r="C101" s="3" t="s">
        <v>97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6448.34</v>
      </c>
      <c r="N101" s="22">
        <v>0</v>
      </c>
      <c r="O101" s="22">
        <f t="shared" si="31"/>
        <v>6448.34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5210</v>
      </c>
      <c r="B102" s="23">
        <v>5210</v>
      </c>
      <c r="C102" s="3" t="s">
        <v>98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5290</v>
      </c>
      <c r="B106" s="23">
        <v>5290</v>
      </c>
      <c r="C106" s="3" t="s">
        <v>100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5400</v>
      </c>
      <c r="B108" s="23">
        <v>5400</v>
      </c>
      <c r="C108" s="3" t="s">
        <v>102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47652.36</v>
      </c>
      <c r="N108" s="22">
        <v>0</v>
      </c>
      <c r="O108" s="22">
        <f t="shared" si="31"/>
        <v>47652.36</v>
      </c>
      <c r="P108" s="22">
        <v>0</v>
      </c>
      <c r="Q108" s="38" t="e">
        <f>M108-#REF!</f>
        <v>#REF!</v>
      </c>
      <c r="R108" s="55">
        <v>254.22</v>
      </c>
    </row>
    <row r="109" spans="1:18" ht="12">
      <c r="A109" s="23">
        <v>5425</v>
      </c>
      <c r="B109" s="23">
        <v>5425</v>
      </c>
      <c r="C109" s="3" t="s">
        <v>103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5800</v>
      </c>
      <c r="B110" s="23">
        <v>5800</v>
      </c>
      <c r="C110" s="3" t="s">
        <v>34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5950</v>
      </c>
      <c r="B111" s="23">
        <v>5950</v>
      </c>
      <c r="C111" s="36" t="s">
        <v>104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5990</v>
      </c>
      <c r="B112" s="23">
        <v>5990</v>
      </c>
      <c r="C112" s="3" t="s">
        <v>105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7100</v>
      </c>
      <c r="B113" s="23">
        <v>7100</v>
      </c>
      <c r="C113" s="3" t="s">
        <v>127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2069.97</v>
      </c>
      <c r="N113" s="22">
        <v>0</v>
      </c>
      <c r="O113" s="22">
        <f t="shared" si="31"/>
        <v>2069.97</v>
      </c>
      <c r="P113" s="22">
        <v>0</v>
      </c>
      <c r="Q113" s="38" t="e">
        <f>M113-#REF!</f>
        <v>#REF!</v>
      </c>
      <c r="R113" s="55">
        <v>0</v>
      </c>
    </row>
    <row r="114" spans="1:18" ht="12.75">
      <c r="A114" s="19"/>
      <c r="B114" s="19"/>
      <c r="C114" s="14" t="s">
        <v>8</v>
      </c>
      <c r="D114" s="15">
        <f>SUM(D91:D113)</f>
        <v>320519</v>
      </c>
      <c r="E114" s="15">
        <f aca="true" t="shared" si="32" ref="E114:P114">SUM(E91:E113)</f>
        <v>195000</v>
      </c>
      <c r="F114" s="15">
        <f t="shared" si="32"/>
        <v>-125519</v>
      </c>
      <c r="G114" s="15">
        <f t="shared" si="32"/>
        <v>382994</v>
      </c>
      <c r="H114" s="15">
        <f t="shared" si="32"/>
        <v>225000</v>
      </c>
      <c r="I114" s="15">
        <f t="shared" si="32"/>
        <v>157994</v>
      </c>
      <c r="J114" s="15">
        <f t="shared" si="32"/>
        <v>389626</v>
      </c>
      <c r="K114" s="15">
        <f t="shared" si="32"/>
        <v>235000</v>
      </c>
      <c r="L114" s="15">
        <f t="shared" si="32"/>
        <v>154626</v>
      </c>
      <c r="M114" s="15">
        <f t="shared" si="32"/>
        <v>771502.2599999999</v>
      </c>
      <c r="N114" s="15">
        <f t="shared" si="32"/>
        <v>380000</v>
      </c>
      <c r="O114" s="15">
        <f t="shared" si="32"/>
        <v>391502.26</v>
      </c>
      <c r="P114" s="15">
        <f t="shared" si="32"/>
        <v>380000</v>
      </c>
      <c r="Q114" s="39" t="e">
        <f>M114-#REF!</f>
        <v>#REF!</v>
      </c>
      <c r="R114" s="56">
        <f>SUM(R91:R113)</f>
        <v>168737.22</v>
      </c>
    </row>
    <row r="115" spans="1:18" ht="12">
      <c r="A115" s="23"/>
      <c r="B115" s="23"/>
      <c r="C115" s="3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38"/>
      <c r="R115" s="55"/>
    </row>
    <row r="116" spans="1:18" ht="12">
      <c r="A116" s="23">
        <v>4120</v>
      </c>
      <c r="B116" s="23">
        <v>4120</v>
      </c>
      <c r="C116" s="3" t="s">
        <v>84</v>
      </c>
      <c r="D116" s="22">
        <v>0</v>
      </c>
      <c r="E116" s="22">
        <v>0</v>
      </c>
      <c r="F116" s="22">
        <f aca="true" t="shared" si="33" ref="F116:F153">+E116-D116</f>
        <v>0</v>
      </c>
      <c r="G116" s="22">
        <v>0</v>
      </c>
      <c r="H116" s="22">
        <v>0</v>
      </c>
      <c r="I116" s="22">
        <f aca="true" t="shared" si="34" ref="I116:I153">G116-H116</f>
        <v>0</v>
      </c>
      <c r="J116" s="22">
        <v>0</v>
      </c>
      <c r="K116" s="22">
        <v>0</v>
      </c>
      <c r="L116" s="22">
        <f aca="true" t="shared" si="35" ref="L116:L153">J116-K116</f>
        <v>0</v>
      </c>
      <c r="M116" s="22">
        <v>4662.5</v>
      </c>
      <c r="N116" s="22">
        <v>0</v>
      </c>
      <c r="O116" s="22">
        <f aca="true" t="shared" si="36" ref="O116:O153">M116-N116</f>
        <v>4662.5</v>
      </c>
      <c r="P116" s="22">
        <v>0</v>
      </c>
      <c r="Q116" s="38" t="e">
        <f>M116-#REF!</f>
        <v>#REF!</v>
      </c>
      <c r="R116" s="55">
        <v>0</v>
      </c>
    </row>
    <row r="117" spans="1:18" ht="12">
      <c r="A117" s="23">
        <v>6320</v>
      </c>
      <c r="B117" s="23">
        <v>6320</v>
      </c>
      <c r="C117" s="3" t="s">
        <v>106</v>
      </c>
      <c r="D117" s="22">
        <v>10834.07</v>
      </c>
      <c r="E117" s="22">
        <v>0</v>
      </c>
      <c r="F117" s="22">
        <f t="shared" si="33"/>
        <v>-10834.07</v>
      </c>
      <c r="G117" s="22">
        <v>10834.07</v>
      </c>
      <c r="H117" s="22">
        <v>0</v>
      </c>
      <c r="I117" s="22">
        <f>G117-H117</f>
        <v>10834.07</v>
      </c>
      <c r="J117" s="22">
        <v>20771.86</v>
      </c>
      <c r="K117" s="22">
        <v>0</v>
      </c>
      <c r="L117" s="22">
        <f>J117-K117</f>
        <v>20771.86</v>
      </c>
      <c r="M117" s="22">
        <v>20771.86</v>
      </c>
      <c r="N117" s="22">
        <v>0</v>
      </c>
      <c r="O117" s="22">
        <f>M117-N117</f>
        <v>20771.86</v>
      </c>
      <c r="P117" s="22">
        <v>0</v>
      </c>
      <c r="Q117" s="38" t="e">
        <f>M117-#REF!</f>
        <v>#REF!</v>
      </c>
      <c r="R117" s="55">
        <v>1458.83</v>
      </c>
    </row>
    <row r="118" spans="1:18" ht="12">
      <c r="A118" s="23">
        <v>6340</v>
      </c>
      <c r="B118" s="23">
        <v>6340</v>
      </c>
      <c r="C118" s="3" t="s">
        <v>107</v>
      </c>
      <c r="D118" s="22">
        <v>394290.42</v>
      </c>
      <c r="E118" s="22">
        <v>460000</v>
      </c>
      <c r="F118" s="22">
        <f t="shared" si="33"/>
        <v>65709.58000000002</v>
      </c>
      <c r="G118" s="22">
        <v>406011.35</v>
      </c>
      <c r="H118" s="22">
        <v>460000</v>
      </c>
      <c r="I118" s="22">
        <f t="shared" si="34"/>
        <v>-53988.65000000002</v>
      </c>
      <c r="J118" s="22">
        <v>409120.68</v>
      </c>
      <c r="K118" s="22">
        <v>460000</v>
      </c>
      <c r="L118" s="22">
        <f t="shared" si="35"/>
        <v>-50879.32000000001</v>
      </c>
      <c r="M118" s="22">
        <v>706115.7</v>
      </c>
      <c r="N118" s="22">
        <v>975000</v>
      </c>
      <c r="O118" s="22">
        <f t="shared" si="36"/>
        <v>-268884.30000000005</v>
      </c>
      <c r="P118" s="22">
        <v>975000</v>
      </c>
      <c r="Q118" s="38" t="e">
        <f>M118-#REF!</f>
        <v>#REF!</v>
      </c>
      <c r="R118" s="55">
        <v>556735.26</v>
      </c>
    </row>
    <row r="119" spans="1:18" ht="12">
      <c r="A119" s="23">
        <v>6420</v>
      </c>
      <c r="B119" s="23">
        <v>6420</v>
      </c>
      <c r="C119" s="3" t="s">
        <v>108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 t="shared" si="34"/>
        <v>0</v>
      </c>
      <c r="J119" s="22">
        <v>0</v>
      </c>
      <c r="K119" s="22">
        <v>0</v>
      </c>
      <c r="L119" s="22">
        <f t="shared" si="35"/>
        <v>0</v>
      </c>
      <c r="M119" s="22">
        <v>0</v>
      </c>
      <c r="N119" s="22">
        <v>0</v>
      </c>
      <c r="O119" s="22">
        <f t="shared" si="36"/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6430</v>
      </c>
      <c r="B120" s="23">
        <v>6430</v>
      </c>
      <c r="C120" s="3" t="s">
        <v>165</v>
      </c>
      <c r="D120" s="22">
        <v>0</v>
      </c>
      <c r="E120" s="22">
        <v>0</v>
      </c>
      <c r="F120" s="22">
        <f>+E120-D120</f>
        <v>0</v>
      </c>
      <c r="G120" s="22">
        <v>0</v>
      </c>
      <c r="H120" s="22">
        <v>0</v>
      </c>
      <c r="I120" s="22">
        <f>G120-H120</f>
        <v>0</v>
      </c>
      <c r="J120" s="22">
        <v>0</v>
      </c>
      <c r="K120" s="22">
        <v>0</v>
      </c>
      <c r="L120" s="22">
        <f>J120-K120</f>
        <v>0</v>
      </c>
      <c r="M120" s="22">
        <v>0</v>
      </c>
      <c r="N120" s="22">
        <v>0</v>
      </c>
      <c r="O120" s="22">
        <f>M120-N120</f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6500</v>
      </c>
      <c r="B121" s="23">
        <v>6500</v>
      </c>
      <c r="C121" s="3" t="s">
        <v>109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5639.53</v>
      </c>
      <c r="N121" s="22">
        <v>0</v>
      </c>
      <c r="O121" s="22">
        <f t="shared" si="36"/>
        <v>5639.53</v>
      </c>
      <c r="P121" s="22">
        <v>0</v>
      </c>
      <c r="Q121" s="38" t="e">
        <f>M121-#REF!</f>
        <v>#REF!</v>
      </c>
      <c r="R121" s="55">
        <v>32255.27</v>
      </c>
    </row>
    <row r="122" spans="1:18" ht="12">
      <c r="A122" s="23">
        <v>6600</v>
      </c>
      <c r="B122" s="23">
        <v>6600</v>
      </c>
      <c r="C122" s="3" t="s">
        <v>112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6620</v>
      </c>
      <c r="B123" s="23">
        <v>6620</v>
      </c>
      <c r="C123" s="3" t="s">
        <v>113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48974.05</v>
      </c>
    </row>
    <row r="124" spans="1:18" ht="12">
      <c r="A124" s="23">
        <v>6625</v>
      </c>
      <c r="B124" s="23">
        <v>6625</v>
      </c>
      <c r="C124" s="3" t="s">
        <v>114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6630</v>
      </c>
      <c r="B125" s="23">
        <v>6630</v>
      </c>
      <c r="C125" s="3" t="s">
        <v>115</v>
      </c>
      <c r="D125" s="22">
        <v>135247.27</v>
      </c>
      <c r="E125" s="22">
        <v>76000</v>
      </c>
      <c r="F125" s="22">
        <f t="shared" si="33"/>
        <v>-59247.26999999999</v>
      </c>
      <c r="G125" s="22">
        <v>214095.8</v>
      </c>
      <c r="H125" s="22">
        <v>76000</v>
      </c>
      <c r="I125" s="22">
        <f t="shared" si="34"/>
        <v>138095.8</v>
      </c>
      <c r="J125" s="22">
        <v>234497.68</v>
      </c>
      <c r="K125" s="22">
        <v>76000</v>
      </c>
      <c r="L125" s="22">
        <f t="shared" si="35"/>
        <v>158497.68</v>
      </c>
      <c r="M125" s="22">
        <v>455952.43</v>
      </c>
      <c r="N125" s="22">
        <v>155000</v>
      </c>
      <c r="O125" s="22">
        <f t="shared" si="36"/>
        <v>300952.43</v>
      </c>
      <c r="P125" s="22">
        <v>155000</v>
      </c>
      <c r="Q125" s="38" t="e">
        <f>M125-#REF!</f>
        <v>#REF!</v>
      </c>
      <c r="R125" s="55">
        <v>100714.25</v>
      </c>
    </row>
    <row r="126" spans="1:18" ht="12">
      <c r="A126" s="23">
        <v>6700</v>
      </c>
      <c r="B126" s="23">
        <v>6700</v>
      </c>
      <c r="C126" s="3" t="s">
        <v>116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6710</v>
      </c>
      <c r="B127" s="23">
        <v>6710</v>
      </c>
      <c r="C127" s="3" t="s">
        <v>117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6790</v>
      </c>
      <c r="B128" s="23">
        <v>6790</v>
      </c>
      <c r="C128" s="3" t="s">
        <v>118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6800</v>
      </c>
      <c r="B129" s="23">
        <v>6800</v>
      </c>
      <c r="C129" s="3" t="s">
        <v>119</v>
      </c>
      <c r="D129" s="22">
        <v>0</v>
      </c>
      <c r="E129" s="22">
        <v>0</v>
      </c>
      <c r="F129" s="22">
        <f t="shared" si="33"/>
        <v>0</v>
      </c>
      <c r="G129" s="22">
        <v>2766.6</v>
      </c>
      <c r="H129" s="22">
        <v>0</v>
      </c>
      <c r="I129" s="22">
        <f t="shared" si="34"/>
        <v>2766.6</v>
      </c>
      <c r="J129" s="22">
        <v>2766.6</v>
      </c>
      <c r="K129" s="22">
        <v>0</v>
      </c>
      <c r="L129" s="22">
        <f t="shared" si="35"/>
        <v>2766.6</v>
      </c>
      <c r="M129" s="22">
        <v>2766.6</v>
      </c>
      <c r="N129" s="22">
        <v>0</v>
      </c>
      <c r="O129" s="22">
        <f t="shared" si="36"/>
        <v>2766.6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6815</v>
      </c>
      <c r="B130" s="23">
        <v>6815</v>
      </c>
      <c r="C130" s="3" t="s">
        <v>120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6820</v>
      </c>
      <c r="B131" s="23">
        <v>6820</v>
      </c>
      <c r="C131" s="3" t="s">
        <v>121</v>
      </c>
      <c r="D131" s="22">
        <v>0</v>
      </c>
      <c r="E131" s="22">
        <v>5000</v>
      </c>
      <c r="F131" s="22">
        <f t="shared" si="33"/>
        <v>5000</v>
      </c>
      <c r="G131" s="22">
        <v>0</v>
      </c>
      <c r="H131" s="22">
        <v>5000</v>
      </c>
      <c r="I131" s="22">
        <f t="shared" si="34"/>
        <v>-5000</v>
      </c>
      <c r="J131" s="22">
        <v>0</v>
      </c>
      <c r="K131" s="22">
        <v>5000</v>
      </c>
      <c r="L131" s="22">
        <f t="shared" si="35"/>
        <v>-5000</v>
      </c>
      <c r="M131" s="22">
        <v>13580.5</v>
      </c>
      <c r="N131" s="22">
        <v>5000</v>
      </c>
      <c r="O131" s="22">
        <f t="shared" si="36"/>
        <v>8580.5</v>
      </c>
      <c r="P131" s="22">
        <v>5000</v>
      </c>
      <c r="Q131" s="38" t="e">
        <f>M131-#REF!</f>
        <v>#REF!</v>
      </c>
      <c r="R131" s="55">
        <v>6218.75</v>
      </c>
    </row>
    <row r="132" spans="1:18" ht="12">
      <c r="A132" s="23">
        <v>6860</v>
      </c>
      <c r="B132" s="23">
        <v>6860</v>
      </c>
      <c r="C132" s="3" t="s">
        <v>122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6900</v>
      </c>
      <c r="B133" s="23">
        <v>6900</v>
      </c>
      <c r="C133" s="3" t="s">
        <v>123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6920</v>
      </c>
      <c r="B134" s="23">
        <v>6920</v>
      </c>
      <c r="C134" s="3" t="s">
        <v>124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6930</v>
      </c>
      <c r="B135" s="23">
        <v>6930</v>
      </c>
      <c r="C135" s="3" t="s">
        <v>125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6940</v>
      </c>
      <c r="B136" s="23">
        <v>6940</v>
      </c>
      <c r="C136" s="3" t="s">
        <v>126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7140</v>
      </c>
      <c r="B137" s="23">
        <v>7140</v>
      </c>
      <c r="C137" s="3" t="s">
        <v>128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7320</v>
      </c>
      <c r="B138" s="23">
        <v>7320</v>
      </c>
      <c r="C138" s="3" t="s">
        <v>129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7430</v>
      </c>
      <c r="B139" s="23">
        <v>7430</v>
      </c>
      <c r="C139" s="3" t="s">
        <v>131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7500</v>
      </c>
      <c r="B140" s="23">
        <v>7500</v>
      </c>
      <c r="C140" s="3" t="s">
        <v>132</v>
      </c>
      <c r="D140" s="22">
        <v>9373.25</v>
      </c>
      <c r="E140" s="22">
        <v>15000</v>
      </c>
      <c r="F140" s="22">
        <f t="shared" si="33"/>
        <v>5626.75</v>
      </c>
      <c r="G140" s="22">
        <v>9373.25</v>
      </c>
      <c r="H140" s="22">
        <v>15000</v>
      </c>
      <c r="I140" s="22">
        <f t="shared" si="34"/>
        <v>-5626.75</v>
      </c>
      <c r="J140" s="22">
        <v>9373.25</v>
      </c>
      <c r="K140" s="22">
        <v>15000</v>
      </c>
      <c r="L140" s="22">
        <f t="shared" si="35"/>
        <v>-5626.75</v>
      </c>
      <c r="M140" s="22">
        <v>9373.25</v>
      </c>
      <c r="N140" s="22">
        <v>15000</v>
      </c>
      <c r="O140" s="22">
        <f t="shared" si="36"/>
        <v>-5626.75</v>
      </c>
      <c r="P140" s="22">
        <v>15000</v>
      </c>
      <c r="Q140" s="38" t="e">
        <f>M140-#REF!</f>
        <v>#REF!</v>
      </c>
      <c r="R140" s="55">
        <v>10611.75</v>
      </c>
    </row>
    <row r="141" spans="1:18" ht="12">
      <c r="A141" s="23">
        <v>7601</v>
      </c>
      <c r="B141" s="23">
        <v>7601</v>
      </c>
      <c r="C141" s="3" t="s">
        <v>133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7740</v>
      </c>
      <c r="B142" s="23">
        <v>7740</v>
      </c>
      <c r="C142" s="3" t="s">
        <v>134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7770</v>
      </c>
      <c r="B143" s="23">
        <v>7770</v>
      </c>
      <c r="C143" s="3" t="s">
        <v>135</v>
      </c>
      <c r="D143" s="22">
        <v>157.5</v>
      </c>
      <c r="E143" s="22">
        <v>500</v>
      </c>
      <c r="F143" s="22">
        <f t="shared" si="33"/>
        <v>342.5</v>
      </c>
      <c r="G143" s="22">
        <v>234</v>
      </c>
      <c r="H143" s="22">
        <v>500</v>
      </c>
      <c r="I143" s="22">
        <f t="shared" si="34"/>
        <v>-266</v>
      </c>
      <c r="J143" s="22">
        <v>263.5</v>
      </c>
      <c r="K143" s="22">
        <v>500</v>
      </c>
      <c r="L143" s="22">
        <f t="shared" si="35"/>
        <v>-236.5</v>
      </c>
      <c r="M143" s="22">
        <v>494</v>
      </c>
      <c r="N143" s="22">
        <v>500</v>
      </c>
      <c r="O143" s="22">
        <f t="shared" si="36"/>
        <v>-6</v>
      </c>
      <c r="P143" s="22">
        <v>500</v>
      </c>
      <c r="Q143" s="38" t="e">
        <f>M143-#REF!</f>
        <v>#REF!</v>
      </c>
      <c r="R143" s="55">
        <v>174.25</v>
      </c>
    </row>
    <row r="144" spans="1:18" ht="12">
      <c r="A144" s="23">
        <v>7780</v>
      </c>
      <c r="B144" s="23">
        <v>7780</v>
      </c>
      <c r="C144" s="3" t="s">
        <v>136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68.93</v>
      </c>
      <c r="N144" s="22">
        <v>0</v>
      </c>
      <c r="O144" s="22">
        <f t="shared" si="36"/>
        <v>68.93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7790</v>
      </c>
      <c r="B145" s="23">
        <v>7790</v>
      </c>
      <c r="C145" s="3" t="s">
        <v>137</v>
      </c>
      <c r="D145" s="22">
        <v>1332.9</v>
      </c>
      <c r="E145" s="22">
        <v>0</v>
      </c>
      <c r="F145" s="22">
        <f t="shared" si="33"/>
        <v>-1332.9</v>
      </c>
      <c r="G145" s="22">
        <v>1332.9</v>
      </c>
      <c r="H145" s="22">
        <v>0</v>
      </c>
      <c r="I145" s="22">
        <f t="shared" si="34"/>
        <v>1332.9</v>
      </c>
      <c r="J145" s="22">
        <v>1332.9</v>
      </c>
      <c r="K145" s="22">
        <v>0</v>
      </c>
      <c r="L145" s="22">
        <f t="shared" si="35"/>
        <v>1332.9</v>
      </c>
      <c r="M145" s="22">
        <v>5332.51</v>
      </c>
      <c r="N145" s="22">
        <v>0</v>
      </c>
      <c r="O145" s="22">
        <f t="shared" si="36"/>
        <v>5332.51</v>
      </c>
      <c r="P145" s="22">
        <v>0</v>
      </c>
      <c r="Q145" s="38" t="e">
        <f>M145-#REF!</f>
        <v>#REF!</v>
      </c>
      <c r="R145" s="55">
        <v>9754.25</v>
      </c>
    </row>
    <row r="146" spans="1:18" ht="12">
      <c r="A146" s="23">
        <v>7791</v>
      </c>
      <c r="B146" s="23">
        <v>7791</v>
      </c>
      <c r="C146" s="3" t="s">
        <v>153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aca="true" t="shared" si="37" ref="I146:I151">G146-H146</f>
        <v>0</v>
      </c>
      <c r="J146" s="22">
        <v>0</v>
      </c>
      <c r="K146" s="22">
        <v>0</v>
      </c>
      <c r="L146" s="22">
        <f aca="true" t="shared" si="38" ref="L146:L151">J146-K146</f>
        <v>0</v>
      </c>
      <c r="M146" s="22">
        <v>0</v>
      </c>
      <c r="N146" s="22">
        <v>0</v>
      </c>
      <c r="O146" s="22">
        <f aca="true" t="shared" si="39" ref="O146:O151">M146-N146</f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7795</v>
      </c>
      <c r="B147" s="23">
        <v>7795</v>
      </c>
      <c r="C147" s="3" t="s">
        <v>157</v>
      </c>
      <c r="D147" s="22">
        <v>2507.99</v>
      </c>
      <c r="E147" s="22">
        <v>2000</v>
      </c>
      <c r="F147" s="22">
        <f t="shared" si="33"/>
        <v>-507.9899999999998</v>
      </c>
      <c r="G147" s="22">
        <v>2876.32</v>
      </c>
      <c r="H147" s="22">
        <v>2000</v>
      </c>
      <c r="I147" s="22">
        <f t="shared" si="37"/>
        <v>876.3200000000002</v>
      </c>
      <c r="J147" s="22">
        <v>2876.32</v>
      </c>
      <c r="K147" s="22">
        <v>2000</v>
      </c>
      <c r="L147" s="22">
        <f t="shared" si="38"/>
        <v>876.3200000000002</v>
      </c>
      <c r="M147" s="22">
        <v>2876.32</v>
      </c>
      <c r="N147" s="22">
        <v>2000</v>
      </c>
      <c r="O147" s="22">
        <f t="shared" si="39"/>
        <v>876.3200000000002</v>
      </c>
      <c r="P147" s="22">
        <v>2000</v>
      </c>
      <c r="Q147" s="38" t="e">
        <f>M147-#REF!</f>
        <v>#REF!</v>
      </c>
      <c r="R147" s="55">
        <v>7099.16</v>
      </c>
    </row>
    <row r="148" spans="1:18" ht="12">
      <c r="A148" s="23">
        <v>7796</v>
      </c>
      <c r="B148" s="23">
        <v>7796</v>
      </c>
      <c r="C148" s="3" t="s">
        <v>158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t="shared" si="37"/>
        <v>0</v>
      </c>
      <c r="J148" s="22">
        <v>0</v>
      </c>
      <c r="K148" s="22">
        <v>0</v>
      </c>
      <c r="L148" s="22">
        <f t="shared" si="38"/>
        <v>0</v>
      </c>
      <c r="M148" s="22">
        <v>0</v>
      </c>
      <c r="N148" s="22">
        <v>0</v>
      </c>
      <c r="O148" s="22">
        <f t="shared" si="39"/>
        <v>0</v>
      </c>
      <c r="P148" s="22">
        <v>0</v>
      </c>
      <c r="Q148" s="38"/>
      <c r="R148" s="55">
        <v>0</v>
      </c>
    </row>
    <row r="149" spans="1:18" ht="12">
      <c r="A149" s="23">
        <v>7797</v>
      </c>
      <c r="B149" s="23">
        <v>7797</v>
      </c>
      <c r="C149" s="3" t="s">
        <v>159</v>
      </c>
      <c r="D149" s="22">
        <v>4458.97</v>
      </c>
      <c r="E149" s="22">
        <v>3000</v>
      </c>
      <c r="F149" s="22">
        <f t="shared" si="33"/>
        <v>-1458.9700000000003</v>
      </c>
      <c r="G149" s="22">
        <v>4490.16</v>
      </c>
      <c r="H149" s="22">
        <v>3000</v>
      </c>
      <c r="I149" s="22">
        <f t="shared" si="37"/>
        <v>1490.1599999999999</v>
      </c>
      <c r="J149" s="22">
        <v>4490.16</v>
      </c>
      <c r="K149" s="22">
        <v>3000</v>
      </c>
      <c r="L149" s="22">
        <f t="shared" si="38"/>
        <v>1490.1599999999999</v>
      </c>
      <c r="M149" s="22">
        <v>14500.78</v>
      </c>
      <c r="N149" s="22">
        <v>3000</v>
      </c>
      <c r="O149" s="22">
        <f t="shared" si="39"/>
        <v>11500.78</v>
      </c>
      <c r="P149" s="22">
        <v>3000</v>
      </c>
      <c r="Q149" s="38"/>
      <c r="R149" s="55">
        <v>3787.31</v>
      </c>
    </row>
    <row r="150" spans="1:18" ht="12">
      <c r="A150" s="23">
        <v>7798</v>
      </c>
      <c r="B150" s="23">
        <v>7798</v>
      </c>
      <c r="C150" s="3" t="s">
        <v>166</v>
      </c>
      <c r="D150" s="22">
        <v>490.31</v>
      </c>
      <c r="E150" s="22">
        <v>0</v>
      </c>
      <c r="F150" s="22">
        <f>+E150-D150</f>
        <v>-490.31</v>
      </c>
      <c r="G150" s="22">
        <v>513.68</v>
      </c>
      <c r="H150" s="22">
        <v>0</v>
      </c>
      <c r="I150" s="22">
        <f t="shared" si="37"/>
        <v>513.68</v>
      </c>
      <c r="J150" s="22">
        <v>513.68</v>
      </c>
      <c r="K150" s="22">
        <v>0</v>
      </c>
      <c r="L150" s="22">
        <f t="shared" si="38"/>
        <v>513.68</v>
      </c>
      <c r="M150" s="22">
        <v>513.68</v>
      </c>
      <c r="N150" s="22">
        <v>0</v>
      </c>
      <c r="O150" s="22">
        <f t="shared" si="39"/>
        <v>513.68</v>
      </c>
      <c r="P150" s="22">
        <v>0</v>
      </c>
      <c r="Q150" s="38"/>
      <c r="R150" s="55">
        <v>1044.23</v>
      </c>
    </row>
    <row r="151" spans="1:18" ht="12">
      <c r="A151" s="23">
        <v>7799</v>
      </c>
      <c r="B151" s="23">
        <v>7799</v>
      </c>
      <c r="C151" s="3" t="s">
        <v>186</v>
      </c>
      <c r="D151" s="22">
        <v>1120.75</v>
      </c>
      <c r="E151" s="22">
        <v>0</v>
      </c>
      <c r="F151" s="22">
        <f>+E151-D151</f>
        <v>-1120.75</v>
      </c>
      <c r="G151" s="22">
        <v>1132.75</v>
      </c>
      <c r="H151" s="22">
        <v>0</v>
      </c>
      <c r="I151" s="22">
        <f t="shared" si="37"/>
        <v>1132.75</v>
      </c>
      <c r="J151" s="22">
        <v>1132.75</v>
      </c>
      <c r="K151" s="22">
        <v>0</v>
      </c>
      <c r="L151" s="22">
        <f t="shared" si="38"/>
        <v>1132.75</v>
      </c>
      <c r="M151" s="22">
        <v>1132.75</v>
      </c>
      <c r="N151" s="22">
        <v>0</v>
      </c>
      <c r="O151" s="22">
        <f t="shared" si="39"/>
        <v>1132.75</v>
      </c>
      <c r="P151" s="22">
        <v>0</v>
      </c>
      <c r="Q151" s="38"/>
      <c r="R151" s="55">
        <v>1630.25</v>
      </c>
    </row>
    <row r="152" spans="1:18" ht="12">
      <c r="A152" s="23">
        <v>7830</v>
      </c>
      <c r="B152" s="23">
        <v>7830</v>
      </c>
      <c r="C152" s="3" t="s">
        <v>138</v>
      </c>
      <c r="D152" s="22">
        <v>0</v>
      </c>
      <c r="E152" s="22">
        <v>0</v>
      </c>
      <c r="F152" s="22">
        <f t="shared" si="33"/>
        <v>0</v>
      </c>
      <c r="G152" s="22">
        <v>0</v>
      </c>
      <c r="H152" s="22">
        <v>0</v>
      </c>
      <c r="I152" s="22">
        <f t="shared" si="34"/>
        <v>0</v>
      </c>
      <c r="J152" s="22">
        <v>0</v>
      </c>
      <c r="K152" s="22">
        <v>0</v>
      </c>
      <c r="L152" s="22">
        <f t="shared" si="35"/>
        <v>0</v>
      </c>
      <c r="M152" s="22">
        <v>0</v>
      </c>
      <c r="N152" s="22">
        <v>0</v>
      </c>
      <c r="O152" s="22">
        <f t="shared" si="36"/>
        <v>0</v>
      </c>
      <c r="P152" s="22">
        <v>0</v>
      </c>
      <c r="Q152" s="38" t="e">
        <f>M152-#REF!</f>
        <v>#REF!</v>
      </c>
      <c r="R152" s="55">
        <v>-45750</v>
      </c>
    </row>
    <row r="153" spans="1:18" ht="12">
      <c r="A153" s="23">
        <v>7990</v>
      </c>
      <c r="B153" s="23">
        <v>7990</v>
      </c>
      <c r="C153" s="3" t="s">
        <v>139</v>
      </c>
      <c r="D153" s="22">
        <v>0</v>
      </c>
      <c r="E153" s="22">
        <v>0</v>
      </c>
      <c r="F153" s="22">
        <f t="shared" si="33"/>
        <v>0</v>
      </c>
      <c r="G153" s="22">
        <v>0</v>
      </c>
      <c r="H153" s="22">
        <v>0</v>
      </c>
      <c r="I153" s="22">
        <f t="shared" si="34"/>
        <v>0</v>
      </c>
      <c r="J153" s="22">
        <v>0</v>
      </c>
      <c r="K153" s="22">
        <v>0</v>
      </c>
      <c r="L153" s="22">
        <f t="shared" si="35"/>
        <v>0</v>
      </c>
      <c r="M153" s="22">
        <v>0</v>
      </c>
      <c r="N153" s="22">
        <v>0</v>
      </c>
      <c r="O153" s="22">
        <f t="shared" si="36"/>
        <v>0</v>
      </c>
      <c r="P153" s="22">
        <v>0</v>
      </c>
      <c r="Q153" s="38" t="e">
        <f>M153-#REF!</f>
        <v>#REF!</v>
      </c>
      <c r="R153" s="55">
        <v>0</v>
      </c>
    </row>
    <row r="154" spans="1:18" ht="12">
      <c r="A154" s="23"/>
      <c r="B154" s="23"/>
      <c r="C154" s="3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38"/>
      <c r="R154" s="55"/>
    </row>
    <row r="155" spans="1:18" ht="12.75">
      <c r="A155" s="19"/>
      <c r="B155" s="19"/>
      <c r="C155" s="14" t="s">
        <v>9</v>
      </c>
      <c r="D155" s="15">
        <f aca="true" t="shared" si="40" ref="D155:P155">SUM(D116:D154)</f>
        <v>559813.43</v>
      </c>
      <c r="E155" s="15">
        <f t="shared" si="40"/>
        <v>561500</v>
      </c>
      <c r="F155" s="15">
        <f t="shared" si="40"/>
        <v>1686.5700000000274</v>
      </c>
      <c r="G155" s="15">
        <f t="shared" si="40"/>
        <v>653660.88</v>
      </c>
      <c r="H155" s="15">
        <f t="shared" si="40"/>
        <v>561500</v>
      </c>
      <c r="I155" s="15">
        <f t="shared" si="40"/>
        <v>92160.87999999998</v>
      </c>
      <c r="J155" s="15">
        <f t="shared" si="40"/>
        <v>687139.38</v>
      </c>
      <c r="K155" s="15">
        <f t="shared" si="40"/>
        <v>561500</v>
      </c>
      <c r="L155" s="15">
        <f t="shared" si="40"/>
        <v>125639.37999999998</v>
      </c>
      <c r="M155" s="15">
        <f t="shared" si="40"/>
        <v>1243781.34</v>
      </c>
      <c r="N155" s="15">
        <f t="shared" si="40"/>
        <v>1155500</v>
      </c>
      <c r="O155" s="15">
        <f t="shared" si="40"/>
        <v>88281.33999999992</v>
      </c>
      <c r="P155" s="15">
        <f t="shared" si="40"/>
        <v>1155500</v>
      </c>
      <c r="Q155" s="39" t="e">
        <f>M155-#REF!</f>
        <v>#REF!</v>
      </c>
      <c r="R155" s="56">
        <f>SUM(R116:R154)</f>
        <v>734707.6100000001</v>
      </c>
    </row>
    <row r="156" spans="1:18" ht="12.75">
      <c r="A156" s="19"/>
      <c r="B156" s="19"/>
      <c r="C156" s="14"/>
      <c r="D156" s="22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8"/>
      <c r="R156" s="56"/>
    </row>
    <row r="157" spans="1:18" ht="12">
      <c r="A157" s="23">
        <v>6000</v>
      </c>
      <c r="B157" s="23">
        <v>6000</v>
      </c>
      <c r="C157" s="3" t="s">
        <v>140</v>
      </c>
      <c r="D157" s="22">
        <v>37500</v>
      </c>
      <c r="E157" s="22">
        <v>0</v>
      </c>
      <c r="F157" s="22">
        <f>+E157-D157</f>
        <v>-37500</v>
      </c>
      <c r="G157" s="22">
        <v>75000</v>
      </c>
      <c r="H157" s="22">
        <v>0</v>
      </c>
      <c r="I157" s="22">
        <f>G157-H157</f>
        <v>75000</v>
      </c>
      <c r="J157" s="22">
        <v>112500</v>
      </c>
      <c r="K157" s="22">
        <v>0</v>
      </c>
      <c r="L157" s="22">
        <f>J157-K157</f>
        <v>112500</v>
      </c>
      <c r="M157" s="22">
        <v>75000</v>
      </c>
      <c r="N157" s="22">
        <v>0</v>
      </c>
      <c r="O157" s="22">
        <f>M157-N157</f>
        <v>75000</v>
      </c>
      <c r="P157" s="22">
        <v>0</v>
      </c>
      <c r="Q157" s="38" t="e">
        <f>M157-#REF!</f>
        <v>#REF!</v>
      </c>
      <c r="R157" s="55">
        <v>0</v>
      </c>
    </row>
    <row r="158" spans="1:18" ht="12">
      <c r="A158" s="23">
        <v>6010</v>
      </c>
      <c r="B158" s="23">
        <v>6010</v>
      </c>
      <c r="C158" s="3" t="s">
        <v>141</v>
      </c>
      <c r="D158" s="22">
        <v>18849.39</v>
      </c>
      <c r="E158" s="22">
        <v>7500</v>
      </c>
      <c r="F158" s="22">
        <f>+E158-D158</f>
        <v>-11349.39</v>
      </c>
      <c r="G158" s="22">
        <v>37698.78</v>
      </c>
      <c r="H158" s="22">
        <v>15000</v>
      </c>
      <c r="I158" s="22">
        <f>G158-H158</f>
        <v>22698.78</v>
      </c>
      <c r="J158" s="22">
        <v>56548.17</v>
      </c>
      <c r="K158" s="22">
        <v>22500</v>
      </c>
      <c r="L158" s="22">
        <f>J158-K158</f>
        <v>34048.17</v>
      </c>
      <c r="M158" s="22">
        <v>75397.59</v>
      </c>
      <c r="N158" s="22">
        <v>30000</v>
      </c>
      <c r="O158" s="22">
        <f>M158-N158</f>
        <v>45397.59</v>
      </c>
      <c r="P158" s="22">
        <v>30000</v>
      </c>
      <c r="Q158" s="38" t="e">
        <f>M158-#REF!</f>
        <v>#REF!</v>
      </c>
      <c r="R158" s="55">
        <v>11532.3</v>
      </c>
    </row>
    <row r="159" spans="1:18" ht="12.75">
      <c r="A159" s="19"/>
      <c r="B159" s="19"/>
      <c r="C159" s="14" t="s">
        <v>16</v>
      </c>
      <c r="D159" s="15">
        <f>SUM(D157:D158)</f>
        <v>56349.39</v>
      </c>
      <c r="E159" s="15">
        <f aca="true" t="shared" si="41" ref="E159:P159">SUM(E157:E158)</f>
        <v>7500</v>
      </c>
      <c r="F159" s="15">
        <f t="shared" si="41"/>
        <v>-48849.39</v>
      </c>
      <c r="G159" s="15">
        <f t="shared" si="41"/>
        <v>112698.78</v>
      </c>
      <c r="H159" s="15">
        <f t="shared" si="41"/>
        <v>15000</v>
      </c>
      <c r="I159" s="15">
        <f t="shared" si="41"/>
        <v>97698.78</v>
      </c>
      <c r="J159" s="15">
        <f t="shared" si="41"/>
        <v>169048.16999999998</v>
      </c>
      <c r="K159" s="15">
        <f t="shared" si="41"/>
        <v>22500</v>
      </c>
      <c r="L159" s="15">
        <f t="shared" si="41"/>
        <v>146548.16999999998</v>
      </c>
      <c r="M159" s="15">
        <f t="shared" si="41"/>
        <v>150397.59</v>
      </c>
      <c r="N159" s="15">
        <f t="shared" si="41"/>
        <v>30000</v>
      </c>
      <c r="O159" s="15">
        <f t="shared" si="41"/>
        <v>120397.59</v>
      </c>
      <c r="P159" s="15">
        <f t="shared" si="41"/>
        <v>30000</v>
      </c>
      <c r="Q159" s="38" t="e">
        <f>M159-#REF!</f>
        <v>#REF!</v>
      </c>
      <c r="R159" s="56">
        <f>SUM(R157:R158)</f>
        <v>11532.3</v>
      </c>
    </row>
    <row r="160" spans="1:18" ht="12">
      <c r="A160" s="23"/>
      <c r="B160" s="23"/>
      <c r="C160" s="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38"/>
      <c r="R160" s="55"/>
    </row>
    <row r="161" spans="1:18" ht="13.5" customHeight="1">
      <c r="A161" s="19"/>
      <c r="B161" s="19"/>
      <c r="C161" s="14" t="s">
        <v>5</v>
      </c>
      <c r="D161" s="15">
        <f>D66-D89-D114-D155-D159</f>
        <v>-382948.07000000007</v>
      </c>
      <c r="E161" s="15">
        <f>E66-E89-E114-E155-E159</f>
        <v>-152000</v>
      </c>
      <c r="F161" s="15">
        <f>F66+F89+F114+F155+F159</f>
        <v>-230948.07</v>
      </c>
      <c r="G161" s="15">
        <f aca="true" t="shared" si="42" ref="G161:P161">G66-G89-G114-G155-G159</f>
        <v>-433310.86</v>
      </c>
      <c r="H161" s="15">
        <f t="shared" si="42"/>
        <v>-9500</v>
      </c>
      <c r="I161" s="15">
        <f t="shared" si="42"/>
        <v>-423810.8600000001</v>
      </c>
      <c r="J161" s="15">
        <f t="shared" si="42"/>
        <v>239150.46000000025</v>
      </c>
      <c r="K161" s="15">
        <f t="shared" si="42"/>
        <v>173000</v>
      </c>
      <c r="L161" s="15">
        <f t="shared" si="42"/>
        <v>66150.46000000017</v>
      </c>
      <c r="M161" s="15">
        <f t="shared" si="42"/>
        <v>-172510.62000000002</v>
      </c>
      <c r="N161" s="15">
        <f t="shared" si="42"/>
        <v>-39500</v>
      </c>
      <c r="O161" s="15">
        <f t="shared" si="42"/>
        <v>-133010.6200000001</v>
      </c>
      <c r="P161" s="15">
        <f t="shared" si="42"/>
        <v>-39500</v>
      </c>
      <c r="Q161" s="39" t="e">
        <f>M161-#REF!</f>
        <v>#REF!</v>
      </c>
      <c r="R161" s="56">
        <f>R66-R89-R114-R155-R159</f>
        <v>60226.06999999999</v>
      </c>
    </row>
    <row r="162" spans="1:18" ht="13.5" customHeight="1">
      <c r="A162" s="23"/>
      <c r="B162" s="23"/>
      <c r="C162" s="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38"/>
      <c r="R162" s="55"/>
    </row>
    <row r="163" spans="1:18" ht="13.5" customHeight="1">
      <c r="A163" s="23">
        <v>8050</v>
      </c>
      <c r="B163" s="23">
        <v>8050</v>
      </c>
      <c r="C163" s="3" t="s">
        <v>11</v>
      </c>
      <c r="D163" s="22">
        <v>0</v>
      </c>
      <c r="E163" s="22">
        <v>0</v>
      </c>
      <c r="F163" s="22">
        <f>+E163-D163</f>
        <v>0</v>
      </c>
      <c r="G163" s="22">
        <v>0</v>
      </c>
      <c r="H163" s="22">
        <v>0</v>
      </c>
      <c r="I163" s="22">
        <f>G163-H163</f>
        <v>0</v>
      </c>
      <c r="J163" s="22">
        <v>0</v>
      </c>
      <c r="K163" s="22">
        <v>0</v>
      </c>
      <c r="L163" s="22">
        <f>J163-K163</f>
        <v>0</v>
      </c>
      <c r="M163" s="22">
        <v>0</v>
      </c>
      <c r="N163" s="22">
        <v>0</v>
      </c>
      <c r="O163" s="22">
        <f>M163-N163</f>
        <v>0</v>
      </c>
      <c r="P163" s="22">
        <v>0</v>
      </c>
      <c r="Q163" s="38" t="e">
        <f>M163-#REF!</f>
        <v>#REF!</v>
      </c>
      <c r="R163" s="55">
        <v>0</v>
      </c>
    </row>
    <row r="164" spans="1:18" ht="13.5" customHeight="1">
      <c r="A164" s="23">
        <v>8070</v>
      </c>
      <c r="B164" s="23">
        <v>8070</v>
      </c>
      <c r="C164" s="3" t="s">
        <v>35</v>
      </c>
      <c r="D164" s="22">
        <v>0</v>
      </c>
      <c r="E164" s="22">
        <v>0</v>
      </c>
      <c r="F164" s="22">
        <f>+E164-D164</f>
        <v>0</v>
      </c>
      <c r="G164" s="22">
        <v>0</v>
      </c>
      <c r="H164" s="22">
        <v>0</v>
      </c>
      <c r="I164" s="22">
        <f>G164-H164</f>
        <v>0</v>
      </c>
      <c r="J164" s="22">
        <v>0</v>
      </c>
      <c r="K164" s="22">
        <v>0</v>
      </c>
      <c r="L164" s="22">
        <f>J164-K164</f>
        <v>0</v>
      </c>
      <c r="M164" s="22">
        <v>0</v>
      </c>
      <c r="N164" s="22">
        <v>0</v>
      </c>
      <c r="O164" s="22">
        <f>M164-N164</f>
        <v>0</v>
      </c>
      <c r="P164" s="22">
        <v>0</v>
      </c>
      <c r="Q164" s="38" t="e">
        <f>M164-#REF!</f>
        <v>#REF!</v>
      </c>
      <c r="R164" s="55">
        <v>0</v>
      </c>
    </row>
    <row r="165" spans="1:18" ht="13.5" customHeight="1">
      <c r="A165" s="23">
        <v>8150</v>
      </c>
      <c r="B165" s="23">
        <v>8150</v>
      </c>
      <c r="C165" s="3" t="s">
        <v>142</v>
      </c>
      <c r="D165" s="22">
        <v>0</v>
      </c>
      <c r="E165" s="22">
        <v>0</v>
      </c>
      <c r="F165" s="22">
        <f>+E165-D165</f>
        <v>0</v>
      </c>
      <c r="G165" s="22">
        <v>0</v>
      </c>
      <c r="H165" s="22">
        <v>0</v>
      </c>
      <c r="I165" s="22">
        <f>G165-H165</f>
        <v>0</v>
      </c>
      <c r="J165" s="22">
        <v>0</v>
      </c>
      <c r="K165" s="22">
        <v>0</v>
      </c>
      <c r="L165" s="22">
        <f>J165-K165</f>
        <v>0</v>
      </c>
      <c r="M165" s="22">
        <v>0</v>
      </c>
      <c r="N165" s="22">
        <v>0</v>
      </c>
      <c r="O165" s="22">
        <f>M165-N165</f>
        <v>0</v>
      </c>
      <c r="P165" s="22">
        <v>0</v>
      </c>
      <c r="Q165" s="38" t="e">
        <f>M165-#REF!</f>
        <v>#REF!</v>
      </c>
      <c r="R165" s="55">
        <v>0</v>
      </c>
    </row>
    <row r="166" spans="1:18" ht="13.5" customHeight="1">
      <c r="A166" s="19"/>
      <c r="B166" s="19"/>
      <c r="C166" s="14" t="s">
        <v>24</v>
      </c>
      <c r="D166" s="15">
        <f>SUM(D163:D165)</f>
        <v>0</v>
      </c>
      <c r="E166" s="15">
        <f aca="true" t="shared" si="43" ref="E166:P166">SUM(E163:E165)</f>
        <v>0</v>
      </c>
      <c r="F166" s="15">
        <f t="shared" si="43"/>
        <v>0</v>
      </c>
      <c r="G166" s="15">
        <f t="shared" si="43"/>
        <v>0</v>
      </c>
      <c r="H166" s="15">
        <f t="shared" si="43"/>
        <v>0</v>
      </c>
      <c r="I166" s="15">
        <f t="shared" si="43"/>
        <v>0</v>
      </c>
      <c r="J166" s="15">
        <f t="shared" si="43"/>
        <v>0</v>
      </c>
      <c r="K166" s="15">
        <f t="shared" si="43"/>
        <v>0</v>
      </c>
      <c r="L166" s="15">
        <f t="shared" si="43"/>
        <v>0</v>
      </c>
      <c r="M166" s="15">
        <f t="shared" si="43"/>
        <v>0</v>
      </c>
      <c r="N166" s="15">
        <f t="shared" si="43"/>
        <v>0</v>
      </c>
      <c r="O166" s="15">
        <f t="shared" si="43"/>
        <v>0</v>
      </c>
      <c r="P166" s="15">
        <f t="shared" si="43"/>
        <v>0</v>
      </c>
      <c r="Q166" s="38" t="e">
        <f>M166-#REF!</f>
        <v>#REF!</v>
      </c>
      <c r="R166" s="56">
        <f>SUM(R163:R165)</f>
        <v>0</v>
      </c>
    </row>
    <row r="167" spans="1:18" ht="12">
      <c r="A167" s="23"/>
      <c r="B167" s="23"/>
      <c r="C167" s="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8"/>
      <c r="R167" s="55"/>
    </row>
    <row r="168" spans="1:18" ht="12.75">
      <c r="A168" s="19"/>
      <c r="B168" s="19"/>
      <c r="C168" s="16" t="s">
        <v>14</v>
      </c>
      <c r="D168" s="17">
        <f>D161-D166</f>
        <v>-382948.07000000007</v>
      </c>
      <c r="E168" s="17">
        <f aca="true" t="shared" si="44" ref="E168:P168">E161-E166</f>
        <v>-152000</v>
      </c>
      <c r="F168" s="17">
        <f>F161+F166</f>
        <v>-230948.07</v>
      </c>
      <c r="G168" s="17">
        <f t="shared" si="44"/>
        <v>-433310.86</v>
      </c>
      <c r="H168" s="17">
        <f t="shared" si="44"/>
        <v>-9500</v>
      </c>
      <c r="I168" s="17">
        <f t="shared" si="44"/>
        <v>-423810.8600000001</v>
      </c>
      <c r="J168" s="17">
        <f t="shared" si="44"/>
        <v>239150.46000000025</v>
      </c>
      <c r="K168" s="17">
        <f t="shared" si="44"/>
        <v>173000</v>
      </c>
      <c r="L168" s="17">
        <f t="shared" si="44"/>
        <v>66150.46000000017</v>
      </c>
      <c r="M168" s="17">
        <f t="shared" si="44"/>
        <v>-172510.62000000002</v>
      </c>
      <c r="N168" s="17">
        <f t="shared" si="44"/>
        <v>-39500</v>
      </c>
      <c r="O168" s="17">
        <f t="shared" si="44"/>
        <v>-133010.6200000001</v>
      </c>
      <c r="P168" s="17">
        <f t="shared" si="44"/>
        <v>-39500</v>
      </c>
      <c r="Q168" s="40" t="e">
        <f>M168-#REF!</f>
        <v>#REF!</v>
      </c>
      <c r="R168" s="58">
        <f>R161-R166</f>
        <v>60226.06999999999</v>
      </c>
    </row>
    <row r="169" spans="5:18" ht="15.75" customHeight="1"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66"/>
  <sheetViews>
    <sheetView zoomScalePageLayoutView="0" workbookViewId="0" topLeftCell="A1">
      <selection activeCell="T20" sqref="T2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116</v>
      </c>
      <c r="C1" s="1" t="s">
        <v>149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>+D31-D165</f>
        <v>0</v>
      </c>
      <c r="E3" s="51">
        <f aca="true" t="shared" si="0" ref="E3:P3">+E31-E165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51">
        <f t="shared" si="0"/>
        <v>0</v>
      </c>
      <c r="O3" s="51">
        <f t="shared" si="0"/>
        <v>0</v>
      </c>
      <c r="P3" s="51">
        <f t="shared" si="0"/>
        <v>0</v>
      </c>
      <c r="R3" s="51">
        <f>+R31-R165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'HS'!D6</f>
        <v>202303</v>
      </c>
      <c r="E6" s="43">
        <f>'HS'!E6</f>
        <v>202303</v>
      </c>
      <c r="F6" s="43">
        <f>'HS'!F6</f>
        <v>0</v>
      </c>
      <c r="G6" s="43">
        <f>'HS'!G6</f>
        <v>202306</v>
      </c>
      <c r="H6" s="43">
        <f>'HS'!H6</f>
        <v>202306</v>
      </c>
      <c r="I6" s="43">
        <f>'HS'!I6</f>
        <v>0</v>
      </c>
      <c r="J6" s="43">
        <f>'HS'!J6</f>
        <v>202309</v>
      </c>
      <c r="K6" s="43">
        <f>'HS'!K6</f>
        <v>202309</v>
      </c>
      <c r="L6" s="43">
        <f>'HS'!L6</f>
        <v>0</v>
      </c>
      <c r="M6" s="43">
        <f>'HS'!M6</f>
        <v>202312</v>
      </c>
      <c r="N6" s="43">
        <f>'HS'!N6</f>
        <v>202312</v>
      </c>
      <c r="O6" s="43">
        <f>'HS'!O6</f>
        <v>0</v>
      </c>
      <c r="P6" s="43">
        <f>'HS'!P6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f>+'HS'!R8</f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0</v>
      </c>
      <c r="E9" s="21">
        <v>4200</v>
      </c>
      <c r="F9" s="21">
        <f aca="true" t="shared" si="1" ref="F9:F15">D9-E9</f>
        <v>-4200</v>
      </c>
      <c r="G9" s="21">
        <v>0</v>
      </c>
      <c r="H9" s="21">
        <v>4200</v>
      </c>
      <c r="I9" s="21">
        <f aca="true" t="shared" si="2" ref="I9:I15">G9-H9</f>
        <v>-4200</v>
      </c>
      <c r="J9" s="21">
        <v>0</v>
      </c>
      <c r="K9" s="21">
        <v>4200</v>
      </c>
      <c r="L9" s="21">
        <f aca="true" t="shared" si="3" ref="L9:L15">J9-K9</f>
        <v>-4200</v>
      </c>
      <c r="M9" s="21">
        <v>0</v>
      </c>
      <c r="N9" s="21">
        <v>4200</v>
      </c>
      <c r="O9" s="21">
        <f aca="true" t="shared" si="4" ref="O9:O15">M9-N9</f>
        <v>-4200</v>
      </c>
      <c r="P9" s="21">
        <v>4200</v>
      </c>
      <c r="Q9" s="37" t="e">
        <f>M9-#REF!</f>
        <v>#REF!</v>
      </c>
      <c r="R9" s="54">
        <v>4200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0</v>
      </c>
      <c r="H10" s="22">
        <v>0</v>
      </c>
      <c r="I10" s="22">
        <f t="shared" si="2"/>
        <v>0</v>
      </c>
      <c r="J10" s="22">
        <v>0</v>
      </c>
      <c r="K10" s="22">
        <v>0</v>
      </c>
      <c r="L10" s="22">
        <f t="shared" si="3"/>
        <v>0</v>
      </c>
      <c r="M10" s="22">
        <v>0</v>
      </c>
      <c r="N10" s="22">
        <v>0</v>
      </c>
      <c r="O10" s="22">
        <f t="shared" si="4"/>
        <v>0</v>
      </c>
      <c r="P10" s="22">
        <v>0</v>
      </c>
      <c r="Q10" s="38" t="e">
        <f>M10-#REF!</f>
        <v>#REF!</v>
      </c>
      <c r="R10" s="55">
        <v>0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1000</v>
      </c>
      <c r="F11" s="22">
        <f t="shared" si="1"/>
        <v>-1000</v>
      </c>
      <c r="G11" s="22">
        <v>0</v>
      </c>
      <c r="H11" s="22">
        <v>1000</v>
      </c>
      <c r="I11" s="22">
        <f t="shared" si="2"/>
        <v>-1000</v>
      </c>
      <c r="J11" s="22">
        <v>0</v>
      </c>
      <c r="K11" s="22">
        <v>1000</v>
      </c>
      <c r="L11" s="22">
        <f t="shared" si="3"/>
        <v>-1000</v>
      </c>
      <c r="M11" s="22">
        <v>0</v>
      </c>
      <c r="N11" s="22">
        <v>1000</v>
      </c>
      <c r="O11" s="22">
        <f t="shared" si="4"/>
        <v>-1000</v>
      </c>
      <c r="P11" s="22">
        <v>1000</v>
      </c>
      <c r="Q11" s="38" t="e">
        <f>M11-#REF!</f>
        <v>#REF!</v>
      </c>
      <c r="R11" s="55">
        <v>0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0</v>
      </c>
      <c r="F12" s="22">
        <f t="shared" si="1"/>
        <v>0</v>
      </c>
      <c r="G12" s="22">
        <v>0</v>
      </c>
      <c r="H12" s="22">
        <v>0</v>
      </c>
      <c r="I12" s="22">
        <f t="shared" si="2"/>
        <v>0</v>
      </c>
      <c r="J12" s="22">
        <v>0</v>
      </c>
      <c r="K12" s="22">
        <v>0</v>
      </c>
      <c r="L12" s="22">
        <f t="shared" si="3"/>
        <v>0</v>
      </c>
      <c r="M12" s="22">
        <v>0</v>
      </c>
      <c r="N12" s="22">
        <v>0</v>
      </c>
      <c r="O12" s="22">
        <f t="shared" si="4"/>
        <v>0</v>
      </c>
      <c r="P12" s="22">
        <v>0</v>
      </c>
      <c r="Q12" s="38" t="e">
        <f>M12-#REF!</f>
        <v>#REF!</v>
      </c>
      <c r="R12" s="55">
        <v>0</v>
      </c>
    </row>
    <row r="13" spans="1:18" ht="12">
      <c r="A13" s="2">
        <v>325</v>
      </c>
      <c r="B13" s="2">
        <v>325</v>
      </c>
      <c r="C13" s="3" t="s">
        <v>41</v>
      </c>
      <c r="D13" s="22">
        <v>33071.87</v>
      </c>
      <c r="E13" s="22">
        <v>25631</v>
      </c>
      <c r="F13" s="22">
        <f t="shared" si="1"/>
        <v>7440.870000000003</v>
      </c>
      <c r="G13" s="22">
        <v>0</v>
      </c>
      <c r="H13" s="22">
        <v>33631</v>
      </c>
      <c r="I13" s="22">
        <f t="shared" si="2"/>
        <v>-33631</v>
      </c>
      <c r="J13" s="22">
        <v>14854</v>
      </c>
      <c r="K13" s="22">
        <v>41631</v>
      </c>
      <c r="L13" s="22">
        <f t="shared" si="3"/>
        <v>-26777</v>
      </c>
      <c r="M13" s="22">
        <v>15725</v>
      </c>
      <c r="N13" s="22">
        <v>49631</v>
      </c>
      <c r="O13" s="22">
        <f t="shared" si="4"/>
        <v>-33906</v>
      </c>
      <c r="P13" s="22">
        <v>49631</v>
      </c>
      <c r="Q13" s="38" t="e">
        <f>M13-#REF!</f>
        <v>#REF!</v>
      </c>
      <c r="R13" s="55">
        <v>164023.87</v>
      </c>
    </row>
    <row r="14" spans="1:18" ht="12">
      <c r="A14" s="2">
        <v>326</v>
      </c>
      <c r="B14" s="2">
        <v>326</v>
      </c>
      <c r="C14" s="3" t="s">
        <v>1</v>
      </c>
      <c r="D14" s="22">
        <v>0</v>
      </c>
      <c r="E14" s="22">
        <v>0</v>
      </c>
      <c r="F14" s="22">
        <f t="shared" si="1"/>
        <v>0</v>
      </c>
      <c r="G14" s="22">
        <v>0</v>
      </c>
      <c r="H14" s="22">
        <v>500</v>
      </c>
      <c r="I14" s="22">
        <f t="shared" si="2"/>
        <v>-500</v>
      </c>
      <c r="J14" s="22">
        <v>0</v>
      </c>
      <c r="K14" s="22">
        <v>500</v>
      </c>
      <c r="L14" s="22">
        <f t="shared" si="3"/>
        <v>-500</v>
      </c>
      <c r="M14" s="22">
        <v>0</v>
      </c>
      <c r="N14" s="22">
        <v>500</v>
      </c>
      <c r="O14" s="22">
        <f t="shared" si="4"/>
        <v>-500</v>
      </c>
      <c r="P14" s="22">
        <v>500</v>
      </c>
      <c r="Q14" s="38" t="e">
        <f>M14-#REF!</f>
        <v>#REF!</v>
      </c>
      <c r="R14" s="55">
        <v>5250</v>
      </c>
    </row>
    <row r="15" spans="1:18" ht="12.75">
      <c r="A15" s="12"/>
      <c r="B15" s="13"/>
      <c r="C15" s="14" t="s">
        <v>156</v>
      </c>
      <c r="D15" s="15">
        <f>SUM(D9:D14)</f>
        <v>33071.87</v>
      </c>
      <c r="E15" s="15">
        <f>SUM(E9:E14)</f>
        <v>30831</v>
      </c>
      <c r="F15" s="15">
        <f t="shared" si="1"/>
        <v>2240.8700000000026</v>
      </c>
      <c r="G15" s="15">
        <f>SUM(G9:G14)</f>
        <v>0</v>
      </c>
      <c r="H15" s="15">
        <f>SUM(H9:H14)</f>
        <v>39331</v>
      </c>
      <c r="I15" s="15">
        <f t="shared" si="2"/>
        <v>-39331</v>
      </c>
      <c r="J15" s="15">
        <f>SUM(J9:J14)</f>
        <v>14854</v>
      </c>
      <c r="K15" s="15">
        <f>SUM(K9:K14)</f>
        <v>47331</v>
      </c>
      <c r="L15" s="15">
        <f t="shared" si="3"/>
        <v>-32477</v>
      </c>
      <c r="M15" s="15">
        <f>SUM(M9:M14)</f>
        <v>15725</v>
      </c>
      <c r="N15" s="15">
        <f>SUM(N9:N14)</f>
        <v>55331</v>
      </c>
      <c r="O15" s="15">
        <f t="shared" si="4"/>
        <v>-39606</v>
      </c>
      <c r="P15" s="15">
        <f>SUM(P9:P14)</f>
        <v>55331</v>
      </c>
      <c r="Q15" s="39" t="e">
        <f>M15-#REF!</f>
        <v>#REF!</v>
      </c>
      <c r="R15" s="56">
        <f>SUM(R9:R14)</f>
        <v>173473.87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800</v>
      </c>
      <c r="E17" s="22">
        <v>13000</v>
      </c>
      <c r="F17" s="22">
        <f>+E17-D17</f>
        <v>12200</v>
      </c>
      <c r="G17" s="22">
        <v>800</v>
      </c>
      <c r="H17" s="22">
        <v>23000</v>
      </c>
      <c r="I17" s="22">
        <f aca="true" t="shared" si="5" ref="I17:I24">G17-H17</f>
        <v>-22200</v>
      </c>
      <c r="J17" s="22">
        <v>800</v>
      </c>
      <c r="K17" s="22">
        <v>33000</v>
      </c>
      <c r="L17" s="22">
        <f aca="true" t="shared" si="6" ref="L17:L24">J17-K17</f>
        <v>-32200</v>
      </c>
      <c r="M17" s="22">
        <v>800</v>
      </c>
      <c r="N17" s="22">
        <v>43000</v>
      </c>
      <c r="O17" s="22">
        <f aca="true" t="shared" si="7" ref="O17:O24">M17-N17</f>
        <v>-42200</v>
      </c>
      <c r="P17" s="22">
        <v>43000</v>
      </c>
      <c r="Q17" s="38" t="e">
        <f>M17-#REF!</f>
        <v>#REF!</v>
      </c>
      <c r="R17" s="55">
        <v>1200</v>
      </c>
    </row>
    <row r="18" spans="1:18" ht="12">
      <c r="A18" s="2">
        <v>410</v>
      </c>
      <c r="B18" s="2">
        <v>410</v>
      </c>
      <c r="C18" s="3" t="s">
        <v>43</v>
      </c>
      <c r="D18" s="22">
        <v>0</v>
      </c>
      <c r="E18" s="22">
        <v>5000</v>
      </c>
      <c r="F18" s="22">
        <f>+E18-D18</f>
        <v>5000</v>
      </c>
      <c r="G18" s="22">
        <v>0</v>
      </c>
      <c r="H18" s="22">
        <v>5000</v>
      </c>
      <c r="I18" s="22">
        <f t="shared" si="5"/>
        <v>-5000</v>
      </c>
      <c r="J18" s="22">
        <v>0</v>
      </c>
      <c r="K18" s="22">
        <v>5000</v>
      </c>
      <c r="L18" s="22">
        <f t="shared" si="6"/>
        <v>-5000</v>
      </c>
      <c r="M18" s="22">
        <v>0</v>
      </c>
      <c r="N18" s="22">
        <v>5000</v>
      </c>
      <c r="O18" s="22">
        <f t="shared" si="7"/>
        <v>-5000</v>
      </c>
      <c r="P18" s="22">
        <v>5000</v>
      </c>
      <c r="Q18" s="38" t="e">
        <f>M18-#REF!</f>
        <v>#REF!</v>
      </c>
      <c r="R18" s="55">
        <v>0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0</v>
      </c>
      <c r="K19" s="22">
        <v>0</v>
      </c>
      <c r="L19" s="22">
        <f t="shared" si="6"/>
        <v>0</v>
      </c>
      <c r="M19" s="22">
        <v>0</v>
      </c>
      <c r="N19" s="22">
        <v>0</v>
      </c>
      <c r="O19" s="22">
        <f t="shared" si="7"/>
        <v>0</v>
      </c>
      <c r="P19" s="22">
        <v>0</v>
      </c>
      <c r="Q19" s="38" t="e">
        <f>M19-#REF!</f>
        <v>#REF!</v>
      </c>
      <c r="R19" s="55">
        <v>0</v>
      </c>
    </row>
    <row r="20" spans="1:18" ht="12">
      <c r="A20" s="2">
        <v>500</v>
      </c>
      <c r="B20" s="2">
        <v>500</v>
      </c>
      <c r="C20" s="3" t="s">
        <v>45</v>
      </c>
      <c r="D20" s="22">
        <v>4200</v>
      </c>
      <c r="E20" s="22">
        <v>6500</v>
      </c>
      <c r="F20" s="22">
        <f>+E20-D20</f>
        <v>2300</v>
      </c>
      <c r="G20" s="22">
        <v>4200</v>
      </c>
      <c r="H20" s="22">
        <v>11000</v>
      </c>
      <c r="I20" s="22">
        <f t="shared" si="5"/>
        <v>-6800</v>
      </c>
      <c r="J20" s="22">
        <v>4200</v>
      </c>
      <c r="K20" s="22">
        <v>0</v>
      </c>
      <c r="L20" s="22">
        <f t="shared" si="6"/>
        <v>4200</v>
      </c>
      <c r="M20" s="22">
        <v>4200</v>
      </c>
      <c r="N20" s="22">
        <v>16000</v>
      </c>
      <c r="O20" s="22">
        <f t="shared" si="7"/>
        <v>-11800</v>
      </c>
      <c r="P20" s="22">
        <v>16000</v>
      </c>
      <c r="Q20" s="38" t="e">
        <f>M20-#REF!</f>
        <v>#REF!</v>
      </c>
      <c r="R20" s="55">
        <v>12320</v>
      </c>
    </row>
    <row r="21" spans="1:18" ht="12">
      <c r="A21" s="2">
        <v>610</v>
      </c>
      <c r="B21" s="2">
        <v>610</v>
      </c>
      <c r="C21" s="3" t="s">
        <v>4</v>
      </c>
      <c r="D21" s="22">
        <v>3</v>
      </c>
      <c r="E21" s="22">
        <v>0</v>
      </c>
      <c r="F21" s="22">
        <f>+E21-D21</f>
        <v>-3</v>
      </c>
      <c r="G21" s="22">
        <v>3</v>
      </c>
      <c r="H21" s="22">
        <v>0</v>
      </c>
      <c r="I21" s="22">
        <f t="shared" si="5"/>
        <v>3</v>
      </c>
      <c r="J21" s="22">
        <v>3</v>
      </c>
      <c r="K21" s="22">
        <v>0</v>
      </c>
      <c r="L21" s="22">
        <f t="shared" si="6"/>
        <v>3</v>
      </c>
      <c r="M21" s="22">
        <v>3</v>
      </c>
      <c r="N21" s="22">
        <v>0</v>
      </c>
      <c r="O21" s="22">
        <f t="shared" si="7"/>
        <v>3</v>
      </c>
      <c r="P21" s="22">
        <v>0</v>
      </c>
      <c r="Q21" s="38" t="e">
        <f>M21-#REF!</f>
        <v>#REF!</v>
      </c>
      <c r="R21" s="55">
        <v>123.47</v>
      </c>
    </row>
    <row r="22" spans="1:18" ht="12.75">
      <c r="A22" s="12"/>
      <c r="B22" s="13"/>
      <c r="C22" s="14" t="s">
        <v>155</v>
      </c>
      <c r="D22" s="15">
        <f>SUM(D17:D21)</f>
        <v>5003</v>
      </c>
      <c r="E22" s="15">
        <f aca="true" t="shared" si="8" ref="E22:P22">SUM(E17:E21)</f>
        <v>24500</v>
      </c>
      <c r="F22" s="15">
        <f t="shared" si="8"/>
        <v>19497</v>
      </c>
      <c r="G22" s="15">
        <f t="shared" si="8"/>
        <v>5003</v>
      </c>
      <c r="H22" s="15">
        <f t="shared" si="8"/>
        <v>39000</v>
      </c>
      <c r="I22" s="15">
        <f t="shared" si="8"/>
        <v>-33997</v>
      </c>
      <c r="J22" s="15">
        <f t="shared" si="8"/>
        <v>5003</v>
      </c>
      <c r="K22" s="15">
        <f t="shared" si="8"/>
        <v>38000</v>
      </c>
      <c r="L22" s="15">
        <f t="shared" si="8"/>
        <v>-32997</v>
      </c>
      <c r="M22" s="15">
        <f t="shared" si="8"/>
        <v>5003</v>
      </c>
      <c r="N22" s="15">
        <f t="shared" si="8"/>
        <v>64000</v>
      </c>
      <c r="O22" s="15">
        <f t="shared" si="8"/>
        <v>-58997</v>
      </c>
      <c r="P22" s="15">
        <f t="shared" si="8"/>
        <v>64000</v>
      </c>
      <c r="Q22" s="39" t="e">
        <f>M22-#REF!</f>
        <v>#REF!</v>
      </c>
      <c r="R22" s="56">
        <f>SUM(R17:R21)</f>
        <v>13643.47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2371.26</v>
      </c>
      <c r="E24" s="48">
        <v>0</v>
      </c>
      <c r="F24" s="48">
        <f>+E24-D24</f>
        <v>-2371.26</v>
      </c>
      <c r="G24" s="48">
        <v>4742.52</v>
      </c>
      <c r="H24" s="48">
        <v>0</v>
      </c>
      <c r="I24" s="48">
        <f t="shared" si="5"/>
        <v>4742.52</v>
      </c>
      <c r="J24" s="48">
        <v>7113.78</v>
      </c>
      <c r="K24" s="48">
        <v>0</v>
      </c>
      <c r="L24" s="48">
        <f t="shared" si="6"/>
        <v>7113.78</v>
      </c>
      <c r="M24" s="48">
        <v>9485</v>
      </c>
      <c r="N24" s="48">
        <v>0</v>
      </c>
      <c r="O24" s="48">
        <f t="shared" si="7"/>
        <v>9485</v>
      </c>
      <c r="P24" s="48">
        <v>0</v>
      </c>
      <c r="Q24" s="50" t="e">
        <f>M24-#REF!</f>
        <v>#REF!</v>
      </c>
      <c r="R24" s="57">
        <v>9485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25697.61</v>
      </c>
      <c r="E26" s="15">
        <f aca="true" t="shared" si="9" ref="E26:P26">E15-E22-E24</f>
        <v>6331</v>
      </c>
      <c r="F26" s="15">
        <f>F15+F22+F24</f>
        <v>19366.61</v>
      </c>
      <c r="G26" s="15">
        <f t="shared" si="9"/>
        <v>-9745.52</v>
      </c>
      <c r="H26" s="15">
        <f t="shared" si="9"/>
        <v>331</v>
      </c>
      <c r="I26" s="15">
        <f t="shared" si="9"/>
        <v>-10076.52</v>
      </c>
      <c r="J26" s="15">
        <f t="shared" si="9"/>
        <v>2737.2200000000003</v>
      </c>
      <c r="K26" s="15">
        <f t="shared" si="9"/>
        <v>9331</v>
      </c>
      <c r="L26" s="15">
        <f t="shared" si="9"/>
        <v>-6593.78</v>
      </c>
      <c r="M26" s="15">
        <f t="shared" si="9"/>
        <v>1237</v>
      </c>
      <c r="N26" s="15">
        <f t="shared" si="9"/>
        <v>-8669</v>
      </c>
      <c r="O26" s="15">
        <f t="shared" si="9"/>
        <v>9906</v>
      </c>
      <c r="P26" s="15">
        <f t="shared" si="9"/>
        <v>-8669</v>
      </c>
      <c r="Q26" s="39" t="e">
        <f>M26-#REF!</f>
        <v>#REF!</v>
      </c>
      <c r="R26" s="56">
        <f>R15-R22-R24</f>
        <v>150345.4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25697.61</v>
      </c>
      <c r="E31" s="17">
        <f>E26+E28*-1-E29</f>
        <v>6331</v>
      </c>
      <c r="F31" s="17">
        <f>D31-E31</f>
        <v>19366.61</v>
      </c>
      <c r="G31" s="17">
        <f>G26+G28*-1-G29</f>
        <v>-9745.52</v>
      </c>
      <c r="H31" s="17">
        <f>H26+H28*-1-H29</f>
        <v>331</v>
      </c>
      <c r="I31" s="17">
        <f>G31-H31</f>
        <v>-10076.52</v>
      </c>
      <c r="J31" s="17">
        <f>J26+J28*-1-J29</f>
        <v>2737.2200000000003</v>
      </c>
      <c r="K31" s="17">
        <f>K26+K28*-1-K29</f>
        <v>9331</v>
      </c>
      <c r="L31" s="17">
        <f>J31-K31</f>
        <v>-6593.78</v>
      </c>
      <c r="M31" s="17">
        <f>M26+M28*-1-M29</f>
        <v>1237</v>
      </c>
      <c r="N31" s="17">
        <f>N26+N28*-1-N29</f>
        <v>-8669</v>
      </c>
      <c r="O31" s="17">
        <f>M31-N31</f>
        <v>9906</v>
      </c>
      <c r="P31" s="17">
        <f>P26+P28*-1-P29</f>
        <v>-8669</v>
      </c>
      <c r="Q31" s="40" t="e">
        <f>M31-#REF!</f>
        <v>#REF!</v>
      </c>
      <c r="R31" s="58">
        <f>R26+R28*-1-R29</f>
        <v>150345.4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11" t="s">
        <v>61</v>
      </c>
      <c r="R35" s="53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0</v>
      </c>
      <c r="E38" s="22">
        <v>0</v>
      </c>
      <c r="F38" s="22">
        <f t="shared" si="10"/>
        <v>0</v>
      </c>
      <c r="G38" s="22">
        <v>0</v>
      </c>
      <c r="H38" s="22">
        <v>0</v>
      </c>
      <c r="I38" s="22">
        <f t="shared" si="11"/>
        <v>0</v>
      </c>
      <c r="J38" s="22">
        <v>0</v>
      </c>
      <c r="K38" s="22">
        <v>0</v>
      </c>
      <c r="L38" s="22">
        <f t="shared" si="12"/>
        <v>0</v>
      </c>
      <c r="M38" s="22">
        <v>0</v>
      </c>
      <c r="N38" s="22">
        <v>0</v>
      </c>
      <c r="O38" s="22">
        <f t="shared" si="13"/>
        <v>0</v>
      </c>
      <c r="P38" s="22">
        <v>0</v>
      </c>
      <c r="Q38" s="38" t="e">
        <f>M38-#REF!</f>
        <v>#REF!</v>
      </c>
      <c r="R38" s="55">
        <v>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0</v>
      </c>
      <c r="E40" s="22">
        <v>0</v>
      </c>
      <c r="F40" s="22">
        <f t="shared" si="10"/>
        <v>0</v>
      </c>
      <c r="G40" s="22">
        <v>0</v>
      </c>
      <c r="H40" s="22">
        <v>0</v>
      </c>
      <c r="I40" s="22">
        <f t="shared" si="11"/>
        <v>0</v>
      </c>
      <c r="J40" s="22">
        <v>0</v>
      </c>
      <c r="K40" s="22">
        <v>0</v>
      </c>
      <c r="L40" s="22">
        <f t="shared" si="12"/>
        <v>0</v>
      </c>
      <c r="M40" s="22">
        <v>0</v>
      </c>
      <c r="N40" s="22">
        <v>0</v>
      </c>
      <c r="O40" s="22">
        <f t="shared" si="13"/>
        <v>0</v>
      </c>
      <c r="P40" s="22">
        <v>0</v>
      </c>
      <c r="Q40" s="38" t="e">
        <f>M40-#REF!</f>
        <v>#REF!</v>
      </c>
      <c r="R40" s="55">
        <v>0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0</v>
      </c>
      <c r="E42" s="22">
        <v>4200</v>
      </c>
      <c r="F42" s="22">
        <f t="shared" si="10"/>
        <v>-4200</v>
      </c>
      <c r="G42" s="22">
        <v>0</v>
      </c>
      <c r="H42" s="22">
        <v>4200</v>
      </c>
      <c r="I42" s="22">
        <f t="shared" si="11"/>
        <v>-4200</v>
      </c>
      <c r="J42" s="22">
        <v>0</v>
      </c>
      <c r="K42" s="22">
        <v>4200</v>
      </c>
      <c r="L42" s="22">
        <f t="shared" si="12"/>
        <v>-4200</v>
      </c>
      <c r="M42" s="22">
        <v>0</v>
      </c>
      <c r="N42" s="22">
        <v>4200</v>
      </c>
      <c r="O42" s="22">
        <f t="shared" si="13"/>
        <v>-4200</v>
      </c>
      <c r="P42" s="22">
        <v>4200</v>
      </c>
      <c r="Q42" s="38" t="e">
        <f>M42-#REF!</f>
        <v>#REF!</v>
      </c>
      <c r="R42" s="55">
        <v>4200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190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3325</v>
      </c>
      <c r="B49" s="23">
        <v>3325</v>
      </c>
      <c r="C49" s="3" t="s">
        <v>22</v>
      </c>
      <c r="D49" s="22">
        <v>0</v>
      </c>
      <c r="E49" s="22">
        <v>1000</v>
      </c>
      <c r="F49" s="22">
        <f t="shared" si="10"/>
        <v>-1000</v>
      </c>
      <c r="G49" s="22">
        <v>0</v>
      </c>
      <c r="H49" s="22">
        <v>1000</v>
      </c>
      <c r="I49" s="22">
        <f t="shared" si="11"/>
        <v>-1000</v>
      </c>
      <c r="J49" s="22">
        <v>0</v>
      </c>
      <c r="K49" s="22">
        <v>1000</v>
      </c>
      <c r="L49" s="22">
        <f t="shared" si="12"/>
        <v>-1000</v>
      </c>
      <c r="M49" s="22">
        <v>0</v>
      </c>
      <c r="N49" s="22">
        <v>1000</v>
      </c>
      <c r="O49" s="22">
        <f t="shared" si="13"/>
        <v>-1000</v>
      </c>
      <c r="P49" s="22">
        <v>1000</v>
      </c>
      <c r="Q49" s="38" t="e">
        <f>M49-#REF!</f>
        <v>#REF!</v>
      </c>
      <c r="R49" s="55">
        <v>0</v>
      </c>
    </row>
    <row r="50" spans="1:18" ht="12">
      <c r="A50" s="23">
        <v>3350</v>
      </c>
      <c r="B50" s="23">
        <v>3350</v>
      </c>
      <c r="C50" s="3" t="s">
        <v>76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0</v>
      </c>
      <c r="N50" s="22">
        <v>0</v>
      </c>
      <c r="O50" s="22">
        <f t="shared" si="13"/>
        <v>0</v>
      </c>
      <c r="P50" s="22">
        <v>0</v>
      </c>
      <c r="Q50" s="38" t="e">
        <f>M50-#REF!</f>
        <v>#REF!</v>
      </c>
      <c r="R50" s="55">
        <v>0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500</v>
      </c>
      <c r="I54" s="22">
        <f t="shared" si="11"/>
        <v>-500</v>
      </c>
      <c r="J54" s="22">
        <v>0</v>
      </c>
      <c r="K54" s="22">
        <v>500</v>
      </c>
      <c r="L54" s="22">
        <f t="shared" si="12"/>
        <v>-500</v>
      </c>
      <c r="M54" s="22">
        <v>0</v>
      </c>
      <c r="N54" s="22">
        <v>500</v>
      </c>
      <c r="O54" s="22">
        <f t="shared" si="13"/>
        <v>-500</v>
      </c>
      <c r="P54" s="22">
        <v>500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.75">
      <c r="A56" s="23"/>
      <c r="B56" s="23"/>
      <c r="C56" s="14" t="s">
        <v>6</v>
      </c>
      <c r="D56" s="15">
        <f>SUM(D37:D55)</f>
        <v>0</v>
      </c>
      <c r="E56" s="15">
        <f>SUM(E37:E55)</f>
        <v>5200</v>
      </c>
      <c r="F56" s="15">
        <f t="shared" si="10"/>
        <v>-5200</v>
      </c>
      <c r="G56" s="15">
        <f>SUM(G37:G55)</f>
        <v>0</v>
      </c>
      <c r="H56" s="15">
        <f>SUM(H37:H55)</f>
        <v>5700</v>
      </c>
      <c r="I56" s="15">
        <f t="shared" si="11"/>
        <v>-5700</v>
      </c>
      <c r="J56" s="15">
        <f>SUM(J37:J55)</f>
        <v>0</v>
      </c>
      <c r="K56" s="15">
        <f>SUM(K37:K55)</f>
        <v>5700</v>
      </c>
      <c r="L56" s="15">
        <f t="shared" si="12"/>
        <v>-5700</v>
      </c>
      <c r="M56" s="15">
        <f>SUM(M37:M55)</f>
        <v>0</v>
      </c>
      <c r="N56" s="15">
        <f>SUM(N37:N55)</f>
        <v>5700</v>
      </c>
      <c r="O56" s="15">
        <f t="shared" si="13"/>
        <v>-5700</v>
      </c>
      <c r="P56" s="15">
        <f>SUM(P37:P55)</f>
        <v>5700</v>
      </c>
      <c r="Q56" s="39" t="e">
        <f>M56-#REF!</f>
        <v>#REF!</v>
      </c>
      <c r="R56" s="56">
        <f>SUM(R37:R55)</f>
        <v>4200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33071.87</v>
      </c>
      <c r="E58" s="22">
        <v>8000</v>
      </c>
      <c r="F58" s="22">
        <f aca="true" t="shared" si="14" ref="F58:F64">D58-E58</f>
        <v>25071.870000000003</v>
      </c>
      <c r="G58" s="22">
        <v>0</v>
      </c>
      <c r="H58" s="22">
        <v>16000</v>
      </c>
      <c r="I58" s="22">
        <f aca="true" t="shared" si="15" ref="I58:I64">G58-H58</f>
        <v>-16000</v>
      </c>
      <c r="J58" s="22">
        <v>0</v>
      </c>
      <c r="K58" s="22">
        <v>24000</v>
      </c>
      <c r="L58" s="22">
        <f aca="true" t="shared" si="16" ref="L58:L64">J58-K58</f>
        <v>-24000</v>
      </c>
      <c r="M58" s="22">
        <v>0</v>
      </c>
      <c r="N58" s="22">
        <v>32000</v>
      </c>
      <c r="O58" s="22">
        <f aca="true" t="shared" si="17" ref="O58:O64">M58-N58</f>
        <v>-32000</v>
      </c>
      <c r="P58" s="22">
        <v>32000</v>
      </c>
      <c r="Q58" s="38" t="e">
        <f>M58-#REF!</f>
        <v>#REF!</v>
      </c>
      <c r="R58" s="55">
        <v>147758.87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2593</v>
      </c>
      <c r="F59" s="22">
        <f t="shared" si="14"/>
        <v>-2593</v>
      </c>
      <c r="G59" s="22">
        <v>0</v>
      </c>
      <c r="H59" s="22">
        <v>2593</v>
      </c>
      <c r="I59" s="22">
        <f t="shared" si="15"/>
        <v>-2593</v>
      </c>
      <c r="J59" s="22">
        <v>0</v>
      </c>
      <c r="K59" s="22">
        <v>2593</v>
      </c>
      <c r="L59" s="22">
        <f t="shared" si="16"/>
        <v>-2593</v>
      </c>
      <c r="M59" s="22">
        <v>871</v>
      </c>
      <c r="N59" s="22">
        <v>2593</v>
      </c>
      <c r="O59" s="22">
        <f t="shared" si="17"/>
        <v>-1722</v>
      </c>
      <c r="P59" s="22">
        <v>2593</v>
      </c>
      <c r="Q59" s="38" t="e">
        <f>M59-#REF!</f>
        <v>#REF!</v>
      </c>
      <c r="R59" s="55">
        <v>1227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15038</v>
      </c>
      <c r="F60" s="22">
        <f t="shared" si="14"/>
        <v>-15038</v>
      </c>
      <c r="G60" s="22">
        <v>0</v>
      </c>
      <c r="H60" s="22">
        <v>15038</v>
      </c>
      <c r="I60" s="22">
        <f t="shared" si="15"/>
        <v>-15038</v>
      </c>
      <c r="J60" s="22">
        <v>14854</v>
      </c>
      <c r="K60" s="22">
        <v>15038</v>
      </c>
      <c r="L60" s="22">
        <f t="shared" si="16"/>
        <v>-184</v>
      </c>
      <c r="M60" s="22">
        <v>14854</v>
      </c>
      <c r="N60" s="22">
        <v>15038</v>
      </c>
      <c r="O60" s="22">
        <f t="shared" si="17"/>
        <v>-184</v>
      </c>
      <c r="P60" s="22">
        <v>15038</v>
      </c>
      <c r="Q60" s="38" t="e">
        <f>M60-#REF!</f>
        <v>#REF!</v>
      </c>
      <c r="R60" s="55">
        <v>15038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0</v>
      </c>
      <c r="N62" s="22">
        <v>0</v>
      </c>
      <c r="O62" s="22">
        <f>M62-N62</f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3990</v>
      </c>
      <c r="B63" s="23">
        <v>3990</v>
      </c>
      <c r="C63" s="3" t="s">
        <v>83</v>
      </c>
      <c r="D63" s="22">
        <v>0</v>
      </c>
      <c r="E63" s="22">
        <v>0</v>
      </c>
      <c r="F63" s="22">
        <f t="shared" si="14"/>
        <v>0</v>
      </c>
      <c r="G63" s="22">
        <v>0</v>
      </c>
      <c r="H63" s="22">
        <v>0</v>
      </c>
      <c r="I63" s="22">
        <f t="shared" si="15"/>
        <v>0</v>
      </c>
      <c r="J63" s="22">
        <v>0</v>
      </c>
      <c r="K63" s="22">
        <v>0</v>
      </c>
      <c r="L63" s="22">
        <f t="shared" si="16"/>
        <v>0</v>
      </c>
      <c r="M63" s="22">
        <v>0</v>
      </c>
      <c r="N63" s="22">
        <v>0</v>
      </c>
      <c r="O63" s="22">
        <f t="shared" si="17"/>
        <v>0</v>
      </c>
      <c r="P63" s="22">
        <v>0</v>
      </c>
      <c r="Q63" s="38" t="e">
        <f>M63-#REF!</f>
        <v>#REF!</v>
      </c>
      <c r="R63" s="55">
        <v>5250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33071.87</v>
      </c>
      <c r="E65" s="15">
        <f aca="true" t="shared" si="18" ref="E65:P65">SUM(E58:E64)</f>
        <v>25631</v>
      </c>
      <c r="F65" s="15">
        <f t="shared" si="18"/>
        <v>7440.870000000003</v>
      </c>
      <c r="G65" s="15">
        <f t="shared" si="18"/>
        <v>0</v>
      </c>
      <c r="H65" s="15">
        <f t="shared" si="18"/>
        <v>33631</v>
      </c>
      <c r="I65" s="15">
        <f t="shared" si="18"/>
        <v>-33631</v>
      </c>
      <c r="J65" s="15">
        <f t="shared" si="18"/>
        <v>14854</v>
      </c>
      <c r="K65" s="15">
        <f t="shared" si="18"/>
        <v>41631</v>
      </c>
      <c r="L65" s="15">
        <f t="shared" si="18"/>
        <v>-26777</v>
      </c>
      <c r="M65" s="15">
        <f t="shared" si="18"/>
        <v>15725</v>
      </c>
      <c r="N65" s="15">
        <f t="shared" si="18"/>
        <v>49631</v>
      </c>
      <c r="O65" s="15">
        <f t="shared" si="18"/>
        <v>-33906</v>
      </c>
      <c r="P65" s="15">
        <f t="shared" si="18"/>
        <v>49631</v>
      </c>
      <c r="Q65" s="39" t="e">
        <f>M65-#REF!</f>
        <v>#REF!</v>
      </c>
      <c r="R65" s="56">
        <f>SUM(R58:R64)</f>
        <v>169273.87</v>
      </c>
    </row>
    <row r="66" spans="1:18" ht="12.75">
      <c r="A66" s="19"/>
      <c r="B66" s="19"/>
      <c r="C66" s="14" t="s">
        <v>2</v>
      </c>
      <c r="D66" s="15">
        <f>D56+D65</f>
        <v>33071.87</v>
      </c>
      <c r="E66" s="15">
        <f aca="true" t="shared" si="19" ref="E66:P66">E56+E65</f>
        <v>30831</v>
      </c>
      <c r="F66" s="15">
        <f t="shared" si="19"/>
        <v>2240.8700000000026</v>
      </c>
      <c r="G66" s="15">
        <f t="shared" si="19"/>
        <v>0</v>
      </c>
      <c r="H66" s="15">
        <f t="shared" si="19"/>
        <v>39331</v>
      </c>
      <c r="I66" s="15">
        <f t="shared" si="19"/>
        <v>-39331</v>
      </c>
      <c r="J66" s="15">
        <f t="shared" si="19"/>
        <v>14854</v>
      </c>
      <c r="K66" s="15">
        <f t="shared" si="19"/>
        <v>47331</v>
      </c>
      <c r="L66" s="15">
        <f t="shared" si="19"/>
        <v>-32477</v>
      </c>
      <c r="M66" s="15">
        <f t="shared" si="19"/>
        <v>15725</v>
      </c>
      <c r="N66" s="15">
        <f t="shared" si="19"/>
        <v>55331</v>
      </c>
      <c r="O66" s="15">
        <f t="shared" si="19"/>
        <v>-39606</v>
      </c>
      <c r="P66" s="15">
        <f t="shared" si="19"/>
        <v>55331</v>
      </c>
      <c r="Q66" s="39" t="e">
        <f>M66-#REF!</f>
        <v>#REF!</v>
      </c>
      <c r="R66" s="56">
        <f>R56+R65</f>
        <v>173473.87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800</v>
      </c>
      <c r="E68" s="22">
        <v>0</v>
      </c>
      <c r="F68" s="22">
        <f aca="true" t="shared" si="20" ref="F68:F80">+E68-D68</f>
        <v>-800</v>
      </c>
      <c r="G68" s="22">
        <v>800</v>
      </c>
      <c r="H68" s="22">
        <v>0</v>
      </c>
      <c r="I68" s="22">
        <f aca="true" t="shared" si="21" ref="I68:I79">G68-H68</f>
        <v>800</v>
      </c>
      <c r="J68" s="22">
        <v>800</v>
      </c>
      <c r="K68" s="22">
        <v>0</v>
      </c>
      <c r="L68" s="22">
        <f aca="true" t="shared" si="22" ref="L68:L79">J68-K68</f>
        <v>800</v>
      </c>
      <c r="M68" s="22">
        <v>800</v>
      </c>
      <c r="N68" s="22">
        <v>0</v>
      </c>
      <c r="O68" s="22">
        <f aca="true" t="shared" si="23" ref="O68:O79">M68-N68</f>
        <v>800</v>
      </c>
      <c r="P68" s="22">
        <v>0</v>
      </c>
      <c r="Q68" s="38" t="e">
        <f>M68-#REF!</f>
        <v>#REF!</v>
      </c>
      <c r="R68" s="55">
        <v>1200</v>
      </c>
    </row>
    <row r="69" spans="1:18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</row>
    <row r="70" spans="1:18" ht="12">
      <c r="A70" s="23">
        <v>4230</v>
      </c>
      <c r="B70" s="23">
        <v>4230</v>
      </c>
      <c r="C70" s="3" t="s">
        <v>169</v>
      </c>
      <c r="D70" s="22">
        <v>0</v>
      </c>
      <c r="E70" s="22">
        <v>0</v>
      </c>
      <c r="F70" s="22">
        <f t="shared" si="20"/>
        <v>0</v>
      </c>
      <c r="G70" s="22">
        <v>0</v>
      </c>
      <c r="H70" s="22">
        <v>0</v>
      </c>
      <c r="I70" s="22">
        <f>G70-H70</f>
        <v>0</v>
      </c>
      <c r="J70" s="22">
        <v>0</v>
      </c>
      <c r="K70" s="22">
        <v>0</v>
      </c>
      <c r="L70" s="22">
        <f>J70-K70</f>
        <v>0</v>
      </c>
      <c r="M70" s="22">
        <v>0</v>
      </c>
      <c r="N70" s="22">
        <v>0</v>
      </c>
      <c r="O70" s="22">
        <f>M70-N70</f>
        <v>0</v>
      </c>
      <c r="P70" s="22">
        <v>0</v>
      </c>
      <c r="Q70" s="38" t="e">
        <f>M70-#REF!</f>
        <v>#REF!</v>
      </c>
      <c r="R70" s="55">
        <v>0</v>
      </c>
    </row>
    <row r="71" spans="1:18" ht="12">
      <c r="A71" s="23">
        <v>4241</v>
      </c>
      <c r="B71" s="23">
        <v>4241</v>
      </c>
      <c r="C71" s="3" t="s">
        <v>87</v>
      </c>
      <c r="D71" s="22">
        <v>0</v>
      </c>
      <c r="E71" s="22">
        <v>3000</v>
      </c>
      <c r="F71" s="22">
        <f t="shared" si="20"/>
        <v>3000</v>
      </c>
      <c r="G71" s="22">
        <v>0</v>
      </c>
      <c r="H71" s="22">
        <v>3000</v>
      </c>
      <c r="I71" s="22">
        <f t="shared" si="21"/>
        <v>-3000</v>
      </c>
      <c r="J71" s="22">
        <v>0</v>
      </c>
      <c r="K71" s="22">
        <v>3000</v>
      </c>
      <c r="L71" s="22">
        <f t="shared" si="22"/>
        <v>-3000</v>
      </c>
      <c r="M71" s="22">
        <v>0</v>
      </c>
      <c r="N71" s="22">
        <v>3000</v>
      </c>
      <c r="O71" s="22">
        <f t="shared" si="23"/>
        <v>-3000</v>
      </c>
      <c r="P71" s="22">
        <v>3000</v>
      </c>
      <c r="Q71" s="38" t="e">
        <f>M71-#REF!</f>
        <v>#REF!</v>
      </c>
      <c r="R71" s="55">
        <v>0</v>
      </c>
    </row>
    <row r="72" spans="1:18" ht="12">
      <c r="A72" s="23">
        <v>4280</v>
      </c>
      <c r="B72" s="23">
        <v>4280</v>
      </c>
      <c r="C72" s="3" t="s">
        <v>89</v>
      </c>
      <c r="D72" s="22">
        <v>0</v>
      </c>
      <c r="E72" s="22">
        <v>0</v>
      </c>
      <c r="F72" s="22">
        <f t="shared" si="20"/>
        <v>0</v>
      </c>
      <c r="G72" s="22">
        <v>0</v>
      </c>
      <c r="H72" s="22">
        <v>0</v>
      </c>
      <c r="I72" s="22">
        <f t="shared" si="21"/>
        <v>0</v>
      </c>
      <c r="J72" s="22">
        <v>0</v>
      </c>
      <c r="K72" s="22">
        <v>0</v>
      </c>
      <c r="L72" s="22">
        <f t="shared" si="22"/>
        <v>0</v>
      </c>
      <c r="M72" s="22">
        <v>0</v>
      </c>
      <c r="N72" s="22">
        <v>0</v>
      </c>
      <c r="O72" s="22">
        <f t="shared" si="23"/>
        <v>0</v>
      </c>
      <c r="P72" s="22">
        <v>0</v>
      </c>
      <c r="Q72" s="38" t="e">
        <f>M72-#REF!</f>
        <v>#REF!</v>
      </c>
      <c r="R72" s="55">
        <v>0</v>
      </c>
    </row>
    <row r="73" spans="1:18" ht="12">
      <c r="A73" s="23">
        <v>6550</v>
      </c>
      <c r="B73" s="23">
        <v>6550</v>
      </c>
      <c r="C73" s="3" t="s">
        <v>110</v>
      </c>
      <c r="D73" s="22">
        <v>0</v>
      </c>
      <c r="E73" s="22">
        <v>10000</v>
      </c>
      <c r="F73" s="22">
        <f t="shared" si="20"/>
        <v>10000</v>
      </c>
      <c r="G73" s="22">
        <v>0</v>
      </c>
      <c r="H73" s="22">
        <v>20000</v>
      </c>
      <c r="I73" s="22">
        <f t="shared" si="21"/>
        <v>-20000</v>
      </c>
      <c r="J73" s="22">
        <v>0</v>
      </c>
      <c r="K73" s="22">
        <v>30000</v>
      </c>
      <c r="L73" s="22">
        <f t="shared" si="22"/>
        <v>-30000</v>
      </c>
      <c r="M73" s="22">
        <v>0</v>
      </c>
      <c r="N73" s="22">
        <v>40000</v>
      </c>
      <c r="O73" s="22">
        <f t="shared" si="23"/>
        <v>-40000</v>
      </c>
      <c r="P73" s="22">
        <v>40000</v>
      </c>
      <c r="Q73" s="38" t="e">
        <f>M73-#REF!</f>
        <v>#REF!</v>
      </c>
      <c r="R73" s="55">
        <v>0</v>
      </c>
    </row>
    <row r="74" spans="1:18" ht="12">
      <c r="A74" s="23">
        <v>6555</v>
      </c>
      <c r="B74" s="23">
        <v>6555</v>
      </c>
      <c r="C74" s="3" t="s">
        <v>111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</row>
    <row r="75" spans="1:18" ht="12.75">
      <c r="A75" s="19"/>
      <c r="B75" s="19"/>
      <c r="C75" s="14" t="s">
        <v>46</v>
      </c>
      <c r="D75" s="15">
        <f>SUM(D68:D74)</f>
        <v>800</v>
      </c>
      <c r="E75" s="15">
        <f aca="true" t="shared" si="24" ref="E75:P75">SUM(E68:E74)</f>
        <v>13000</v>
      </c>
      <c r="F75" s="15">
        <f t="shared" si="24"/>
        <v>12200</v>
      </c>
      <c r="G75" s="15">
        <f t="shared" si="24"/>
        <v>800</v>
      </c>
      <c r="H75" s="15">
        <f t="shared" si="24"/>
        <v>23000</v>
      </c>
      <c r="I75" s="15">
        <f t="shared" si="24"/>
        <v>-22200</v>
      </c>
      <c r="J75" s="15">
        <f t="shared" si="24"/>
        <v>800</v>
      </c>
      <c r="K75" s="15">
        <f t="shared" si="24"/>
        <v>33000</v>
      </c>
      <c r="L75" s="15">
        <f t="shared" si="24"/>
        <v>-32200</v>
      </c>
      <c r="M75" s="15">
        <f t="shared" si="24"/>
        <v>800</v>
      </c>
      <c r="N75" s="15">
        <f t="shared" si="24"/>
        <v>43000</v>
      </c>
      <c r="O75" s="15">
        <f t="shared" si="24"/>
        <v>-42200</v>
      </c>
      <c r="P75" s="15">
        <f t="shared" si="24"/>
        <v>43000</v>
      </c>
      <c r="Q75" s="39" t="e">
        <f>M75-#REF!</f>
        <v>#REF!</v>
      </c>
      <c r="R75" s="56">
        <f>SUM(R68:R74)</f>
        <v>1200</v>
      </c>
    </row>
    <row r="76" spans="1:18" ht="12">
      <c r="A76" s="23"/>
      <c r="B76" s="23"/>
      <c r="C76" s="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38" t="e">
        <f>M76-#REF!</f>
        <v>#REF!</v>
      </c>
      <c r="R76" s="55"/>
    </row>
    <row r="77" spans="1:18" ht="12">
      <c r="A77" s="23">
        <v>4225</v>
      </c>
      <c r="B77" s="23">
        <v>4225</v>
      </c>
      <c r="C77" s="3" t="s">
        <v>170</v>
      </c>
      <c r="D77" s="22">
        <v>0</v>
      </c>
      <c r="E77" s="22">
        <v>0</v>
      </c>
      <c r="F77" s="22">
        <f t="shared" si="20"/>
        <v>0</v>
      </c>
      <c r="G77" s="22">
        <v>0</v>
      </c>
      <c r="H77" s="22">
        <v>0</v>
      </c>
      <c r="I77" s="22">
        <f t="shared" si="21"/>
        <v>0</v>
      </c>
      <c r="J77" s="22">
        <v>0</v>
      </c>
      <c r="K77" s="22">
        <v>0</v>
      </c>
      <c r="L77" s="22">
        <f t="shared" si="22"/>
        <v>0</v>
      </c>
      <c r="M77" s="22">
        <v>0</v>
      </c>
      <c r="N77" s="22">
        <v>0</v>
      </c>
      <c r="O77" s="22">
        <f t="shared" si="23"/>
        <v>0</v>
      </c>
      <c r="P77" s="22">
        <v>0</v>
      </c>
      <c r="Q77" s="38" t="e">
        <f>M77-#REF!</f>
        <v>#REF!</v>
      </c>
      <c r="R77" s="55">
        <v>0</v>
      </c>
    </row>
    <row r="78" spans="1:18" ht="12">
      <c r="A78" s="23">
        <v>4228</v>
      </c>
      <c r="B78" s="23">
        <v>4228</v>
      </c>
      <c r="C78" s="3" t="s">
        <v>171</v>
      </c>
      <c r="D78" s="22">
        <v>0</v>
      </c>
      <c r="E78" s="22">
        <v>5000</v>
      </c>
      <c r="F78" s="22">
        <f t="shared" si="20"/>
        <v>5000</v>
      </c>
      <c r="G78" s="22">
        <v>0</v>
      </c>
      <c r="H78" s="22">
        <v>5000</v>
      </c>
      <c r="I78" s="22">
        <f t="shared" si="21"/>
        <v>-5000</v>
      </c>
      <c r="J78" s="22">
        <v>0</v>
      </c>
      <c r="K78" s="22">
        <v>5000</v>
      </c>
      <c r="L78" s="22">
        <f t="shared" si="22"/>
        <v>-5000</v>
      </c>
      <c r="M78" s="22">
        <v>0</v>
      </c>
      <c r="N78" s="22">
        <v>5000</v>
      </c>
      <c r="O78" s="22">
        <f t="shared" si="23"/>
        <v>-5000</v>
      </c>
      <c r="P78" s="22">
        <v>5000</v>
      </c>
      <c r="Q78" s="38" t="e">
        <f>M78-#REF!</f>
        <v>#REF!</v>
      </c>
      <c r="R78" s="55">
        <v>0</v>
      </c>
    </row>
    <row r="79" spans="1:18" ht="12">
      <c r="A79" s="23">
        <v>4331</v>
      </c>
      <c r="B79" s="23">
        <v>4331</v>
      </c>
      <c r="C79" s="3" t="s">
        <v>91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7400</v>
      </c>
      <c r="B80" s="23">
        <v>7400</v>
      </c>
      <c r="C80" s="3" t="s">
        <v>130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 t="e">
        <f>M80-#REF!</f>
        <v>#REF!</v>
      </c>
      <c r="R80" s="55">
        <v>0</v>
      </c>
    </row>
    <row r="81" spans="1:18" ht="12.75">
      <c r="A81" s="19"/>
      <c r="B81" s="19"/>
      <c r="C81" s="14" t="s">
        <v>47</v>
      </c>
      <c r="D81" s="15">
        <f>SUM(D77:D80)</f>
        <v>0</v>
      </c>
      <c r="E81" s="15">
        <f aca="true" t="shared" si="25" ref="E81:P81">SUM(E77:E80)</f>
        <v>5000</v>
      </c>
      <c r="F81" s="15">
        <f t="shared" si="25"/>
        <v>5000</v>
      </c>
      <c r="G81" s="15">
        <f t="shared" si="25"/>
        <v>0</v>
      </c>
      <c r="H81" s="15">
        <f t="shared" si="25"/>
        <v>5000</v>
      </c>
      <c r="I81" s="15">
        <f t="shared" si="25"/>
        <v>-5000</v>
      </c>
      <c r="J81" s="15">
        <f t="shared" si="25"/>
        <v>0</v>
      </c>
      <c r="K81" s="15">
        <f t="shared" si="25"/>
        <v>5000</v>
      </c>
      <c r="L81" s="15">
        <f t="shared" si="25"/>
        <v>-5000</v>
      </c>
      <c r="M81" s="15">
        <f t="shared" si="25"/>
        <v>0</v>
      </c>
      <c r="N81" s="15">
        <f t="shared" si="25"/>
        <v>5000</v>
      </c>
      <c r="O81" s="15">
        <f t="shared" si="25"/>
        <v>-5000</v>
      </c>
      <c r="P81" s="15">
        <f t="shared" si="25"/>
        <v>5000</v>
      </c>
      <c r="Q81" s="39" t="e">
        <f>M81-#REF!</f>
        <v>#REF!</v>
      </c>
      <c r="R81" s="56">
        <f>SUM(R77:R80)</f>
        <v>0</v>
      </c>
    </row>
    <row r="82" spans="1:18" ht="12">
      <c r="A82" s="23"/>
      <c r="B82" s="23"/>
      <c r="C82" s="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38" t="e">
        <f>M82-#REF!</f>
        <v>#REF!</v>
      </c>
      <c r="R82" s="55"/>
    </row>
    <row r="83" spans="1:18" ht="12">
      <c r="A83" s="23">
        <v>4120</v>
      </c>
      <c r="B83" s="23">
        <v>4120</v>
      </c>
      <c r="C83" s="3" t="s">
        <v>84</v>
      </c>
      <c r="D83" s="22">
        <v>0</v>
      </c>
      <c r="E83" s="22">
        <v>0</v>
      </c>
      <c r="F83" s="22">
        <f>+E83-D83</f>
        <v>0</v>
      </c>
      <c r="G83" s="22">
        <v>0</v>
      </c>
      <c r="H83" s="22">
        <v>0</v>
      </c>
      <c r="I83" s="22">
        <f>G83-H83</f>
        <v>0</v>
      </c>
      <c r="J83" s="22">
        <v>0</v>
      </c>
      <c r="K83" s="22">
        <v>0</v>
      </c>
      <c r="L83" s="22">
        <f>J83-K83</f>
        <v>0</v>
      </c>
      <c r="M83" s="22">
        <v>0</v>
      </c>
      <c r="N83" s="22">
        <v>0</v>
      </c>
      <c r="O83" s="22">
        <f>M83-N83</f>
        <v>0</v>
      </c>
      <c r="P83" s="22">
        <v>0</v>
      </c>
      <c r="Q83" s="38"/>
      <c r="R83" s="55">
        <v>0</v>
      </c>
    </row>
    <row r="84" spans="1:18" ht="12">
      <c r="A84" s="23">
        <v>4300</v>
      </c>
      <c r="B84" s="23">
        <v>4300</v>
      </c>
      <c r="C84" s="3" t="s">
        <v>90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4400</v>
      </c>
      <c r="B85" s="23">
        <v>4400</v>
      </c>
      <c r="C85" s="3" t="s">
        <v>172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4990</v>
      </c>
      <c r="B86" s="23">
        <v>4990</v>
      </c>
      <c r="C86" s="3" t="s">
        <v>92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.75">
      <c r="A87" s="19"/>
      <c r="B87" s="19"/>
      <c r="C87" s="14" t="s">
        <v>48</v>
      </c>
      <c r="D87" s="15">
        <f>SUM(D83:D86)</f>
        <v>0</v>
      </c>
      <c r="E87" s="15">
        <f aca="true" t="shared" si="26" ref="E87:P87">SUM(E83:E86)</f>
        <v>0</v>
      </c>
      <c r="F87" s="15">
        <f t="shared" si="26"/>
        <v>0</v>
      </c>
      <c r="G87" s="15">
        <f t="shared" si="26"/>
        <v>0</v>
      </c>
      <c r="H87" s="15">
        <f t="shared" si="26"/>
        <v>0</v>
      </c>
      <c r="I87" s="15">
        <f t="shared" si="26"/>
        <v>0</v>
      </c>
      <c r="J87" s="15">
        <f t="shared" si="26"/>
        <v>0</v>
      </c>
      <c r="K87" s="15">
        <f t="shared" si="26"/>
        <v>0</v>
      </c>
      <c r="L87" s="15">
        <f t="shared" si="26"/>
        <v>0</v>
      </c>
      <c r="M87" s="15">
        <f t="shared" si="26"/>
        <v>0</v>
      </c>
      <c r="N87" s="15">
        <f t="shared" si="26"/>
        <v>0</v>
      </c>
      <c r="O87" s="15">
        <f t="shared" si="26"/>
        <v>0</v>
      </c>
      <c r="P87" s="15">
        <f t="shared" si="26"/>
        <v>0</v>
      </c>
      <c r="Q87" s="39"/>
      <c r="R87" s="56">
        <f>SUM(R83:R86)</f>
        <v>0</v>
      </c>
    </row>
    <row r="88" spans="1:18" ht="12">
      <c r="A88" s="23"/>
      <c r="B88" s="23"/>
      <c r="C88" s="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8"/>
      <c r="R88" s="55"/>
    </row>
    <row r="89" spans="1:18" ht="12.75">
      <c r="A89" s="19"/>
      <c r="B89" s="19"/>
      <c r="C89" s="14" t="s">
        <v>7</v>
      </c>
      <c r="D89" s="15">
        <f>+D87+D81+D75</f>
        <v>800</v>
      </c>
      <c r="E89" s="15">
        <f aca="true" t="shared" si="27" ref="E89:P89">+E87+E81+E75</f>
        <v>18000</v>
      </c>
      <c r="F89" s="15">
        <f t="shared" si="27"/>
        <v>17200</v>
      </c>
      <c r="G89" s="15">
        <f t="shared" si="27"/>
        <v>800</v>
      </c>
      <c r="H89" s="15">
        <f t="shared" si="27"/>
        <v>28000</v>
      </c>
      <c r="I89" s="15">
        <f t="shared" si="27"/>
        <v>-27200</v>
      </c>
      <c r="J89" s="15">
        <f t="shared" si="27"/>
        <v>800</v>
      </c>
      <c r="K89" s="15">
        <f t="shared" si="27"/>
        <v>38000</v>
      </c>
      <c r="L89" s="15">
        <f t="shared" si="27"/>
        <v>-37200</v>
      </c>
      <c r="M89" s="15">
        <f t="shared" si="27"/>
        <v>800</v>
      </c>
      <c r="N89" s="15">
        <f t="shared" si="27"/>
        <v>48000</v>
      </c>
      <c r="O89" s="15">
        <f t="shared" si="27"/>
        <v>-47200</v>
      </c>
      <c r="P89" s="15">
        <f t="shared" si="27"/>
        <v>48000</v>
      </c>
      <c r="Q89" s="39" t="e">
        <f>M89-#REF!</f>
        <v>#REF!</v>
      </c>
      <c r="R89" s="56">
        <f>+R87+R81+R75</f>
        <v>1200</v>
      </c>
    </row>
    <row r="90" spans="1:18" ht="12">
      <c r="A90" s="23"/>
      <c r="B90" s="23"/>
      <c r="C90" s="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8"/>
      <c r="R90" s="55"/>
    </row>
    <row r="91" spans="1:18" ht="12">
      <c r="A91" s="23">
        <v>4240</v>
      </c>
      <c r="B91" s="23">
        <v>4240</v>
      </c>
      <c r="C91" s="3" t="s">
        <v>86</v>
      </c>
      <c r="D91" s="22">
        <v>4200</v>
      </c>
      <c r="E91" s="22">
        <v>500</v>
      </c>
      <c r="F91" s="22">
        <f aca="true" t="shared" si="28" ref="F91:F113">+E91-D91</f>
        <v>-3700</v>
      </c>
      <c r="G91" s="22">
        <v>4200</v>
      </c>
      <c r="H91" s="22">
        <v>1000</v>
      </c>
      <c r="I91" s="22">
        <f aca="true" t="shared" si="29" ref="I91:I113">G91-H91</f>
        <v>3200</v>
      </c>
      <c r="J91" s="22">
        <v>4200</v>
      </c>
      <c r="K91" s="22">
        <v>0</v>
      </c>
      <c r="L91" s="22">
        <f aca="true" t="shared" si="30" ref="L91:L113">J91-K91</f>
        <v>4200</v>
      </c>
      <c r="M91" s="22">
        <v>4200</v>
      </c>
      <c r="N91" s="22">
        <v>2000</v>
      </c>
      <c r="O91" s="22">
        <f aca="true" t="shared" si="31" ref="O91:O113">M91-N91</f>
        <v>2200</v>
      </c>
      <c r="P91" s="22">
        <v>2000</v>
      </c>
      <c r="Q91" s="38" t="e">
        <f>M91-#REF!</f>
        <v>#REF!</v>
      </c>
      <c r="R91" s="55">
        <v>0</v>
      </c>
    </row>
    <row r="92" spans="1:18" ht="12">
      <c r="A92" s="23">
        <v>4250</v>
      </c>
      <c r="B92" s="23">
        <v>4250</v>
      </c>
      <c r="C92" s="3" t="s">
        <v>88</v>
      </c>
      <c r="D92" s="22">
        <v>0</v>
      </c>
      <c r="E92" s="22">
        <v>0</v>
      </c>
      <c r="F92" s="22">
        <f t="shared" si="28"/>
        <v>0</v>
      </c>
      <c r="G92" s="22">
        <v>0</v>
      </c>
      <c r="H92" s="22">
        <v>0</v>
      </c>
      <c r="I92" s="22">
        <f>G92-H92</f>
        <v>0</v>
      </c>
      <c r="J92" s="22">
        <v>0</v>
      </c>
      <c r="K92" s="22">
        <v>0</v>
      </c>
      <c r="L92" s="22">
        <f>J92-K92</f>
        <v>0</v>
      </c>
      <c r="M92" s="22">
        <v>0</v>
      </c>
      <c r="N92" s="22">
        <v>0</v>
      </c>
      <c r="O92" s="22">
        <f>M92-N92</f>
        <v>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5000</v>
      </c>
      <c r="B93" s="23">
        <v>5000</v>
      </c>
      <c r="C93" s="3" t="s">
        <v>93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0</v>
      </c>
    </row>
    <row r="94" spans="1:18" ht="12">
      <c r="A94" s="23">
        <v>5006</v>
      </c>
      <c r="B94" s="23">
        <v>5006</v>
      </c>
      <c r="C94" s="3" t="s">
        <v>154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5007</v>
      </c>
      <c r="B95" s="23">
        <v>5007</v>
      </c>
      <c r="C95" s="3" t="s">
        <v>36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 t="shared" si="29"/>
        <v>0</v>
      </c>
      <c r="J95" s="22">
        <v>0</v>
      </c>
      <c r="K95" s="22">
        <v>0</v>
      </c>
      <c r="L95" s="22">
        <f t="shared" si="30"/>
        <v>0</v>
      </c>
      <c r="M95" s="22">
        <v>0</v>
      </c>
      <c r="N95" s="22">
        <v>0</v>
      </c>
      <c r="O95" s="22">
        <f t="shared" si="31"/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5010</v>
      </c>
      <c r="B96" s="23">
        <v>5010</v>
      </c>
      <c r="C96" s="3" t="s">
        <v>94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5040</v>
      </c>
      <c r="B97" s="23">
        <v>5040</v>
      </c>
      <c r="C97" s="3" t="s">
        <v>26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0</v>
      </c>
      <c r="N97" s="22">
        <v>0</v>
      </c>
      <c r="O97" s="22">
        <f t="shared" si="31"/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5090</v>
      </c>
      <c r="B98" s="23">
        <v>5090</v>
      </c>
      <c r="C98" s="3" t="s">
        <v>95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5100</v>
      </c>
      <c r="B99" s="23">
        <v>5100</v>
      </c>
      <c r="C99" s="3" t="s">
        <v>31</v>
      </c>
      <c r="D99" s="22">
        <v>0</v>
      </c>
      <c r="E99" s="22">
        <v>6000</v>
      </c>
      <c r="F99" s="22">
        <f t="shared" si="28"/>
        <v>6000</v>
      </c>
      <c r="G99" s="22">
        <v>0</v>
      </c>
      <c r="H99" s="22">
        <v>10000</v>
      </c>
      <c r="I99" s="22">
        <f t="shared" si="29"/>
        <v>-10000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14000</v>
      </c>
      <c r="O99" s="22">
        <f t="shared" si="31"/>
        <v>-14000</v>
      </c>
      <c r="P99" s="22">
        <v>14000</v>
      </c>
      <c r="Q99" s="38" t="e">
        <f>M99-#REF!</f>
        <v>#REF!</v>
      </c>
      <c r="R99" s="55">
        <v>12320</v>
      </c>
    </row>
    <row r="100" spans="1:18" ht="12">
      <c r="A100" s="23">
        <v>5180</v>
      </c>
      <c r="B100" s="23">
        <v>5180</v>
      </c>
      <c r="C100" s="3" t="s">
        <v>96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5182</v>
      </c>
      <c r="B101" s="23">
        <v>5182</v>
      </c>
      <c r="C101" s="3" t="s">
        <v>97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5210</v>
      </c>
      <c r="B102" s="23">
        <v>5210</v>
      </c>
      <c r="C102" s="3" t="s">
        <v>98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5290</v>
      </c>
      <c r="B106" s="23">
        <v>5290</v>
      </c>
      <c r="C106" s="3" t="s">
        <v>100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5400</v>
      </c>
      <c r="B108" s="23">
        <v>5400</v>
      </c>
      <c r="C108" s="3" t="s">
        <v>102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5425</v>
      </c>
      <c r="B109" s="23">
        <v>5425</v>
      </c>
      <c r="C109" s="3" t="s">
        <v>103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5800</v>
      </c>
      <c r="B110" s="23">
        <v>5800</v>
      </c>
      <c r="C110" s="3" t="s">
        <v>34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5950</v>
      </c>
      <c r="B111" s="23">
        <v>5950</v>
      </c>
      <c r="C111" s="36" t="s">
        <v>104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5990</v>
      </c>
      <c r="B112" s="23">
        <v>5990</v>
      </c>
      <c r="C112" s="3" t="s">
        <v>105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7100</v>
      </c>
      <c r="B113" s="23">
        <v>7100</v>
      </c>
      <c r="C113" s="3" t="s">
        <v>127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</row>
    <row r="114" spans="1:18" ht="12.75">
      <c r="A114" s="19"/>
      <c r="B114" s="19"/>
      <c r="C114" s="14" t="s">
        <v>8</v>
      </c>
      <c r="D114" s="15">
        <f>SUM(D91:D113)</f>
        <v>4200</v>
      </c>
      <c r="E114" s="15">
        <f aca="true" t="shared" si="32" ref="E114:P114">SUM(E91:E113)</f>
        <v>6500</v>
      </c>
      <c r="F114" s="15">
        <f t="shared" si="32"/>
        <v>2300</v>
      </c>
      <c r="G114" s="15">
        <f t="shared" si="32"/>
        <v>4200</v>
      </c>
      <c r="H114" s="15">
        <f t="shared" si="32"/>
        <v>11000</v>
      </c>
      <c r="I114" s="15">
        <f t="shared" si="32"/>
        <v>-6800</v>
      </c>
      <c r="J114" s="15">
        <f t="shared" si="32"/>
        <v>4200</v>
      </c>
      <c r="K114" s="15">
        <f t="shared" si="32"/>
        <v>0</v>
      </c>
      <c r="L114" s="15">
        <f t="shared" si="32"/>
        <v>4200</v>
      </c>
      <c r="M114" s="15">
        <f t="shared" si="32"/>
        <v>4200</v>
      </c>
      <c r="N114" s="15">
        <f t="shared" si="32"/>
        <v>16000</v>
      </c>
      <c r="O114" s="15">
        <f t="shared" si="32"/>
        <v>-11800</v>
      </c>
      <c r="P114" s="15">
        <f t="shared" si="32"/>
        <v>16000</v>
      </c>
      <c r="Q114" s="39" t="e">
        <f>M114-#REF!</f>
        <v>#REF!</v>
      </c>
      <c r="R114" s="56">
        <f>SUM(R91:R113)</f>
        <v>12320</v>
      </c>
    </row>
    <row r="115" spans="1:18" ht="12">
      <c r="A115" s="23"/>
      <c r="B115" s="23"/>
      <c r="C115" s="3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38"/>
      <c r="R115" s="55"/>
    </row>
    <row r="116" spans="1:18" ht="12">
      <c r="A116" s="23">
        <v>4120</v>
      </c>
      <c r="B116" s="23">
        <v>4120</v>
      </c>
      <c r="C116" s="3" t="s">
        <v>106</v>
      </c>
      <c r="D116" s="22">
        <v>0</v>
      </c>
      <c r="E116" s="22">
        <v>0</v>
      </c>
      <c r="F116" s="22">
        <f aca="true" t="shared" si="33" ref="F116:F150">+E116-D116</f>
        <v>0</v>
      </c>
      <c r="G116" s="22">
        <v>0</v>
      </c>
      <c r="H116" s="22">
        <v>0</v>
      </c>
      <c r="I116" s="22">
        <f aca="true" t="shared" si="34" ref="I116:I150">G116-H116</f>
        <v>0</v>
      </c>
      <c r="J116" s="22">
        <v>0</v>
      </c>
      <c r="K116" s="22">
        <v>0</v>
      </c>
      <c r="L116" s="22">
        <f aca="true" t="shared" si="35" ref="L116:L150">J116-K116</f>
        <v>0</v>
      </c>
      <c r="M116" s="22">
        <v>0</v>
      </c>
      <c r="N116" s="22">
        <v>0</v>
      </c>
      <c r="O116" s="22">
        <f aca="true" t="shared" si="36" ref="O116:O150">M116-N116</f>
        <v>0</v>
      </c>
      <c r="P116" s="22">
        <v>0</v>
      </c>
      <c r="Q116" s="38" t="e">
        <f>M116-#REF!</f>
        <v>#REF!</v>
      </c>
      <c r="R116" s="55">
        <v>0</v>
      </c>
    </row>
    <row r="117" spans="1:18" ht="12">
      <c r="A117" s="23">
        <v>6320</v>
      </c>
      <c r="B117" s="23">
        <v>6320</v>
      </c>
      <c r="C117" s="3" t="s">
        <v>106</v>
      </c>
      <c r="D117" s="22">
        <v>0</v>
      </c>
      <c r="E117" s="22">
        <v>0</v>
      </c>
      <c r="F117" s="22">
        <f t="shared" si="33"/>
        <v>0</v>
      </c>
      <c r="G117" s="22">
        <v>0</v>
      </c>
      <c r="H117" s="22">
        <v>0</v>
      </c>
      <c r="I117" s="22">
        <f>G117-H117</f>
        <v>0</v>
      </c>
      <c r="J117" s="22">
        <v>0</v>
      </c>
      <c r="K117" s="22">
        <v>0</v>
      </c>
      <c r="L117" s="22">
        <f>J117-K117</f>
        <v>0</v>
      </c>
      <c r="M117" s="22">
        <v>0</v>
      </c>
      <c r="N117" s="22">
        <v>0</v>
      </c>
      <c r="O117" s="22">
        <f>M117-N117</f>
        <v>0</v>
      </c>
      <c r="P117" s="22">
        <v>0</v>
      </c>
      <c r="Q117" s="38" t="e">
        <f>M117-#REF!</f>
        <v>#REF!</v>
      </c>
      <c r="R117" s="55">
        <v>0</v>
      </c>
    </row>
    <row r="118" spans="1:18" ht="12">
      <c r="A118" s="23">
        <v>6340</v>
      </c>
      <c r="B118" s="23">
        <v>6340</v>
      </c>
      <c r="C118" s="3" t="s">
        <v>107</v>
      </c>
      <c r="D118" s="22">
        <v>0</v>
      </c>
      <c r="E118" s="22">
        <v>0</v>
      </c>
      <c r="F118" s="22">
        <f t="shared" si="33"/>
        <v>0</v>
      </c>
      <c r="G118" s="22">
        <v>0</v>
      </c>
      <c r="H118" s="22">
        <v>0</v>
      </c>
      <c r="I118" s="22">
        <f t="shared" si="34"/>
        <v>0</v>
      </c>
      <c r="J118" s="22">
        <v>0</v>
      </c>
      <c r="K118" s="22">
        <v>0</v>
      </c>
      <c r="L118" s="22">
        <f t="shared" si="35"/>
        <v>0</v>
      </c>
      <c r="M118" s="22">
        <v>0</v>
      </c>
      <c r="N118" s="22">
        <v>0</v>
      </c>
      <c r="O118" s="22">
        <f t="shared" si="36"/>
        <v>0</v>
      </c>
      <c r="P118" s="22">
        <v>0</v>
      </c>
      <c r="Q118" s="38" t="e">
        <f>M118-#REF!</f>
        <v>#REF!</v>
      </c>
      <c r="R118" s="55">
        <v>0</v>
      </c>
    </row>
    <row r="119" spans="1:18" ht="12">
      <c r="A119" s="23">
        <v>6420</v>
      </c>
      <c r="B119" s="23">
        <v>6420</v>
      </c>
      <c r="C119" s="3" t="s">
        <v>108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 t="shared" si="34"/>
        <v>0</v>
      </c>
      <c r="J119" s="22">
        <v>0</v>
      </c>
      <c r="K119" s="22">
        <v>0</v>
      </c>
      <c r="L119" s="22">
        <f t="shared" si="35"/>
        <v>0</v>
      </c>
      <c r="M119" s="22">
        <v>0</v>
      </c>
      <c r="N119" s="22">
        <v>0</v>
      </c>
      <c r="O119" s="22">
        <f t="shared" si="36"/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6500</v>
      </c>
      <c r="B120" s="23">
        <v>6500</v>
      </c>
      <c r="C120" s="3" t="s">
        <v>109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6600</v>
      </c>
      <c r="B121" s="23">
        <v>6600</v>
      </c>
      <c r="C121" s="3" t="s">
        <v>112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0</v>
      </c>
      <c r="N121" s="22">
        <v>0</v>
      </c>
      <c r="O121" s="22">
        <f t="shared" si="36"/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6620</v>
      </c>
      <c r="B122" s="23">
        <v>6620</v>
      </c>
      <c r="C122" s="3" t="s">
        <v>113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6625</v>
      </c>
      <c r="B123" s="23">
        <v>6625</v>
      </c>
      <c r="C123" s="3" t="s">
        <v>114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6630</v>
      </c>
      <c r="B124" s="23">
        <v>6630</v>
      </c>
      <c r="C124" s="3" t="s">
        <v>115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6700</v>
      </c>
      <c r="B125" s="23">
        <v>6700</v>
      </c>
      <c r="C125" s="3" t="s">
        <v>116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6710</v>
      </c>
      <c r="B126" s="23">
        <v>6710</v>
      </c>
      <c r="C126" s="3" t="s">
        <v>117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6790</v>
      </c>
      <c r="B127" s="23">
        <v>6790</v>
      </c>
      <c r="C127" s="3" t="s">
        <v>118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6800</v>
      </c>
      <c r="B128" s="23">
        <v>6800</v>
      </c>
      <c r="C128" s="3" t="s">
        <v>119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6815</v>
      </c>
      <c r="B129" s="23">
        <v>6815</v>
      </c>
      <c r="C129" s="3" t="s">
        <v>120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6820</v>
      </c>
      <c r="B130" s="23">
        <v>6820</v>
      </c>
      <c r="C130" s="3" t="s">
        <v>121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6860</v>
      </c>
      <c r="B131" s="23">
        <v>6860</v>
      </c>
      <c r="C131" s="3" t="s">
        <v>122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6900</v>
      </c>
      <c r="B132" s="23">
        <v>6900</v>
      </c>
      <c r="C132" s="3" t="s">
        <v>123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6920</v>
      </c>
      <c r="B133" s="23">
        <v>6920</v>
      </c>
      <c r="C133" s="3" t="s">
        <v>124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6930</v>
      </c>
      <c r="B134" s="23">
        <v>6930</v>
      </c>
      <c r="C134" s="3" t="s">
        <v>125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6940</v>
      </c>
      <c r="B135" s="23">
        <v>6940</v>
      </c>
      <c r="C135" s="3" t="s">
        <v>126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7140</v>
      </c>
      <c r="B136" s="23">
        <v>7140</v>
      </c>
      <c r="C136" s="3" t="s">
        <v>128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7320</v>
      </c>
      <c r="B137" s="23">
        <v>7320</v>
      </c>
      <c r="C137" s="3" t="s">
        <v>129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7430</v>
      </c>
      <c r="B138" s="23">
        <v>7430</v>
      </c>
      <c r="C138" s="3" t="s">
        <v>131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7500</v>
      </c>
      <c r="B139" s="23">
        <v>7500</v>
      </c>
      <c r="C139" s="3" t="s">
        <v>132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7601</v>
      </c>
      <c r="B140" s="23">
        <v>7601</v>
      </c>
      <c r="C140" s="3" t="s">
        <v>133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7740</v>
      </c>
      <c r="B141" s="23">
        <v>7740</v>
      </c>
      <c r="C141" s="3" t="s">
        <v>134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7770</v>
      </c>
      <c r="B142" s="23">
        <v>7770</v>
      </c>
      <c r="C142" s="3" t="s">
        <v>135</v>
      </c>
      <c r="D142" s="22">
        <v>3</v>
      </c>
      <c r="E142" s="22">
        <v>0</v>
      </c>
      <c r="F142" s="22">
        <f t="shared" si="33"/>
        <v>-3</v>
      </c>
      <c r="G142" s="22">
        <v>3</v>
      </c>
      <c r="H142" s="22">
        <v>0</v>
      </c>
      <c r="I142" s="22">
        <f t="shared" si="34"/>
        <v>3</v>
      </c>
      <c r="J142" s="22">
        <v>3</v>
      </c>
      <c r="K142" s="22">
        <v>0</v>
      </c>
      <c r="L142" s="22">
        <f t="shared" si="35"/>
        <v>3</v>
      </c>
      <c r="M142" s="22">
        <v>3</v>
      </c>
      <c r="N142" s="22">
        <v>0</v>
      </c>
      <c r="O142" s="22">
        <f t="shared" si="36"/>
        <v>3</v>
      </c>
      <c r="P142" s="22">
        <v>0</v>
      </c>
      <c r="Q142" s="38" t="e">
        <f>M142-#REF!</f>
        <v>#REF!</v>
      </c>
      <c r="R142" s="55">
        <v>25.75</v>
      </c>
    </row>
    <row r="143" spans="1:18" ht="12">
      <c r="A143" s="23">
        <v>7780</v>
      </c>
      <c r="B143" s="23">
        <v>7780</v>
      </c>
      <c r="C143" s="3" t="s">
        <v>136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7790</v>
      </c>
      <c r="B144" s="23">
        <v>7790</v>
      </c>
      <c r="C144" s="3" t="s">
        <v>137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7791</v>
      </c>
      <c r="B145" s="23">
        <v>7791</v>
      </c>
      <c r="C145" s="3" t="s">
        <v>153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>G145-H145</f>
        <v>0</v>
      </c>
      <c r="J145" s="22">
        <v>0</v>
      </c>
      <c r="K145" s="22">
        <v>0</v>
      </c>
      <c r="L145" s="22">
        <f>J145-K145</f>
        <v>0</v>
      </c>
      <c r="M145" s="22">
        <v>0</v>
      </c>
      <c r="N145" s="22">
        <v>0</v>
      </c>
      <c r="O145" s="22">
        <f>M145-N145</f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7795</v>
      </c>
      <c r="B146" s="23">
        <v>7795</v>
      </c>
      <c r="C146" s="3" t="s">
        <v>157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>G146-H146</f>
        <v>0</v>
      </c>
      <c r="J146" s="22">
        <v>0</v>
      </c>
      <c r="K146" s="22">
        <v>0</v>
      </c>
      <c r="L146" s="22">
        <f>J146-K146</f>
        <v>0</v>
      </c>
      <c r="M146" s="22">
        <v>0</v>
      </c>
      <c r="N146" s="22">
        <v>0</v>
      </c>
      <c r="O146" s="22">
        <f>M146-N146</f>
        <v>0</v>
      </c>
      <c r="P146" s="22">
        <v>0</v>
      </c>
      <c r="Q146" s="38" t="e">
        <f>M146-#REF!</f>
        <v>#REF!</v>
      </c>
      <c r="R146" s="55">
        <v>97.72</v>
      </c>
    </row>
    <row r="147" spans="1:18" ht="12">
      <c r="A147" s="23">
        <v>7796</v>
      </c>
      <c r="B147" s="23">
        <v>7796</v>
      </c>
      <c r="C147" s="3" t="s">
        <v>158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>G147-H147</f>
        <v>0</v>
      </c>
      <c r="J147" s="22">
        <v>0</v>
      </c>
      <c r="K147" s="22">
        <v>0</v>
      </c>
      <c r="L147" s="22">
        <f>J147-K147</f>
        <v>0</v>
      </c>
      <c r="M147" s="22">
        <v>0</v>
      </c>
      <c r="N147" s="22">
        <v>0</v>
      </c>
      <c r="O147" s="22">
        <f>M147-N147</f>
        <v>0</v>
      </c>
      <c r="P147" s="22">
        <v>0</v>
      </c>
      <c r="Q147" s="38"/>
      <c r="R147" s="55">
        <v>0</v>
      </c>
    </row>
    <row r="148" spans="1:18" ht="12">
      <c r="A148" s="23">
        <v>7797</v>
      </c>
      <c r="B148" s="23">
        <v>7797</v>
      </c>
      <c r="C148" s="3" t="s">
        <v>159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>G148-H148</f>
        <v>0</v>
      </c>
      <c r="J148" s="22">
        <v>0</v>
      </c>
      <c r="K148" s="22">
        <v>0</v>
      </c>
      <c r="L148" s="22">
        <f>J148-K148</f>
        <v>0</v>
      </c>
      <c r="M148" s="22">
        <v>0</v>
      </c>
      <c r="N148" s="22">
        <v>0</v>
      </c>
      <c r="O148" s="22">
        <f>M148-N148</f>
        <v>0</v>
      </c>
      <c r="P148" s="22">
        <v>0</v>
      </c>
      <c r="Q148" s="38"/>
      <c r="R148" s="55">
        <v>0</v>
      </c>
    </row>
    <row r="149" spans="1:18" ht="12">
      <c r="A149" s="23">
        <v>7830</v>
      </c>
      <c r="B149" s="23">
        <v>7830</v>
      </c>
      <c r="C149" s="3" t="s">
        <v>138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0</v>
      </c>
      <c r="I149" s="22">
        <f t="shared" si="34"/>
        <v>0</v>
      </c>
      <c r="J149" s="22">
        <v>0</v>
      </c>
      <c r="K149" s="22">
        <v>0</v>
      </c>
      <c r="L149" s="22">
        <f t="shared" si="35"/>
        <v>0</v>
      </c>
      <c r="M149" s="22">
        <v>0</v>
      </c>
      <c r="N149" s="22">
        <v>0</v>
      </c>
      <c r="O149" s="22">
        <f t="shared" si="36"/>
        <v>0</v>
      </c>
      <c r="P149" s="22">
        <v>0</v>
      </c>
      <c r="Q149" s="38" t="e">
        <f>M149-#REF!</f>
        <v>#REF!</v>
      </c>
      <c r="R149" s="55">
        <v>0</v>
      </c>
    </row>
    <row r="150" spans="1:18" ht="12">
      <c r="A150" s="23">
        <v>7990</v>
      </c>
      <c r="B150" s="23">
        <v>7990</v>
      </c>
      <c r="C150" s="3" t="s">
        <v>139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t="shared" si="34"/>
        <v>0</v>
      </c>
      <c r="J150" s="22">
        <v>0</v>
      </c>
      <c r="K150" s="22">
        <v>0</v>
      </c>
      <c r="L150" s="22">
        <f t="shared" si="35"/>
        <v>0</v>
      </c>
      <c r="M150" s="22">
        <v>0</v>
      </c>
      <c r="N150" s="22">
        <v>0</v>
      </c>
      <c r="O150" s="22">
        <f t="shared" si="36"/>
        <v>0</v>
      </c>
      <c r="P150" s="22">
        <v>0</v>
      </c>
      <c r="Q150" s="38" t="e">
        <f>M150-#REF!</f>
        <v>#REF!</v>
      </c>
      <c r="R150" s="55">
        <v>0</v>
      </c>
    </row>
    <row r="151" spans="1:18" ht="12">
      <c r="A151" s="23"/>
      <c r="B151" s="23"/>
      <c r="C151" s="3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38"/>
      <c r="R151" s="55"/>
    </row>
    <row r="152" spans="1:18" ht="12.75">
      <c r="A152" s="19"/>
      <c r="B152" s="19"/>
      <c r="C152" s="14" t="s">
        <v>9</v>
      </c>
      <c r="D152" s="15">
        <f aca="true" t="shared" si="37" ref="D152:P152">SUM(D116:D151)</f>
        <v>3</v>
      </c>
      <c r="E152" s="15">
        <f t="shared" si="37"/>
        <v>0</v>
      </c>
      <c r="F152" s="15">
        <f t="shared" si="37"/>
        <v>-3</v>
      </c>
      <c r="G152" s="15">
        <f t="shared" si="37"/>
        <v>3</v>
      </c>
      <c r="H152" s="15">
        <f t="shared" si="37"/>
        <v>0</v>
      </c>
      <c r="I152" s="15">
        <f t="shared" si="37"/>
        <v>3</v>
      </c>
      <c r="J152" s="15">
        <f t="shared" si="37"/>
        <v>3</v>
      </c>
      <c r="K152" s="15">
        <f t="shared" si="37"/>
        <v>0</v>
      </c>
      <c r="L152" s="15">
        <f t="shared" si="37"/>
        <v>3</v>
      </c>
      <c r="M152" s="15">
        <f t="shared" si="37"/>
        <v>3</v>
      </c>
      <c r="N152" s="15">
        <f t="shared" si="37"/>
        <v>0</v>
      </c>
      <c r="O152" s="15">
        <f t="shared" si="37"/>
        <v>3</v>
      </c>
      <c r="P152" s="15">
        <f t="shared" si="37"/>
        <v>0</v>
      </c>
      <c r="Q152" s="39" t="e">
        <f>M152-#REF!</f>
        <v>#REF!</v>
      </c>
      <c r="R152" s="56">
        <f>SUM(R116:R151)</f>
        <v>123.47</v>
      </c>
    </row>
    <row r="153" spans="1:18" ht="12.75">
      <c r="A153" s="19"/>
      <c r="B153" s="19"/>
      <c r="C153" s="14"/>
      <c r="D153" s="22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8"/>
      <c r="R153" s="56"/>
    </row>
    <row r="154" spans="1:18" ht="12">
      <c r="A154" s="23">
        <v>6000</v>
      </c>
      <c r="B154" s="23">
        <v>6000</v>
      </c>
      <c r="C154" s="3" t="s">
        <v>140</v>
      </c>
      <c r="D154" s="22">
        <v>2371.26</v>
      </c>
      <c r="E154" s="22">
        <v>0</v>
      </c>
      <c r="F154" s="22">
        <f>+E154-D154</f>
        <v>-2371.26</v>
      </c>
      <c r="G154" s="22">
        <v>4742.52</v>
      </c>
      <c r="H154" s="22">
        <v>0</v>
      </c>
      <c r="I154" s="22">
        <f>G154-H154</f>
        <v>4742.52</v>
      </c>
      <c r="J154" s="22">
        <v>7113.78</v>
      </c>
      <c r="K154" s="22">
        <v>0</v>
      </c>
      <c r="L154" s="22">
        <f>J154-K154</f>
        <v>7113.78</v>
      </c>
      <c r="M154" s="22">
        <v>9485</v>
      </c>
      <c r="N154" s="22">
        <v>0</v>
      </c>
      <c r="O154" s="22">
        <f>M154-N154</f>
        <v>9485</v>
      </c>
      <c r="P154" s="22">
        <v>0</v>
      </c>
      <c r="Q154" s="38" t="e">
        <f>M154-#REF!</f>
        <v>#REF!</v>
      </c>
      <c r="R154" s="55">
        <v>9485</v>
      </c>
    </row>
    <row r="155" spans="1:18" ht="12">
      <c r="A155" s="23">
        <v>6010</v>
      </c>
      <c r="B155" s="23">
        <v>6010</v>
      </c>
      <c r="C155" s="3" t="s">
        <v>141</v>
      </c>
      <c r="D155" s="22">
        <v>0</v>
      </c>
      <c r="E155" s="22">
        <v>0</v>
      </c>
      <c r="F155" s="22">
        <f>+E155-D155</f>
        <v>0</v>
      </c>
      <c r="G155" s="22">
        <v>0</v>
      </c>
      <c r="H155" s="22">
        <v>0</v>
      </c>
      <c r="I155" s="22">
        <f>G155-H155</f>
        <v>0</v>
      </c>
      <c r="J155" s="22">
        <v>0</v>
      </c>
      <c r="K155" s="22">
        <v>0</v>
      </c>
      <c r="L155" s="22">
        <f>J155-K155</f>
        <v>0</v>
      </c>
      <c r="M155" s="22">
        <v>0</v>
      </c>
      <c r="N155" s="22">
        <v>0</v>
      </c>
      <c r="O155" s="22">
        <f>M155-N155</f>
        <v>0</v>
      </c>
      <c r="P155" s="22">
        <v>0</v>
      </c>
      <c r="Q155" s="38" t="e">
        <f>M155-#REF!</f>
        <v>#REF!</v>
      </c>
      <c r="R155" s="55">
        <v>0</v>
      </c>
    </row>
    <row r="156" spans="1:18" ht="12.75">
      <c r="A156" s="19"/>
      <c r="B156" s="19"/>
      <c r="C156" s="14" t="s">
        <v>16</v>
      </c>
      <c r="D156" s="15">
        <f>SUM(D154:D155)</f>
        <v>2371.26</v>
      </c>
      <c r="E156" s="15">
        <f aca="true" t="shared" si="38" ref="E156:P156">SUM(E154:E155)</f>
        <v>0</v>
      </c>
      <c r="F156" s="15">
        <f t="shared" si="38"/>
        <v>-2371.26</v>
      </c>
      <c r="G156" s="15">
        <f t="shared" si="38"/>
        <v>4742.52</v>
      </c>
      <c r="H156" s="15">
        <f t="shared" si="38"/>
        <v>0</v>
      </c>
      <c r="I156" s="15">
        <f t="shared" si="38"/>
        <v>4742.52</v>
      </c>
      <c r="J156" s="15">
        <f t="shared" si="38"/>
        <v>7113.78</v>
      </c>
      <c r="K156" s="15">
        <f t="shared" si="38"/>
        <v>0</v>
      </c>
      <c r="L156" s="15">
        <f t="shared" si="38"/>
        <v>7113.78</v>
      </c>
      <c r="M156" s="15">
        <f t="shared" si="38"/>
        <v>9485</v>
      </c>
      <c r="N156" s="15">
        <f t="shared" si="38"/>
        <v>0</v>
      </c>
      <c r="O156" s="15">
        <f t="shared" si="38"/>
        <v>9485</v>
      </c>
      <c r="P156" s="15">
        <f t="shared" si="38"/>
        <v>0</v>
      </c>
      <c r="Q156" s="38" t="e">
        <f>M156-#REF!</f>
        <v>#REF!</v>
      </c>
      <c r="R156" s="56">
        <f>SUM(R154:R155)</f>
        <v>9485</v>
      </c>
    </row>
    <row r="157" spans="1:18" ht="12">
      <c r="A157" s="23"/>
      <c r="B157" s="23"/>
      <c r="C157" s="3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38"/>
      <c r="R157" s="55"/>
    </row>
    <row r="158" spans="1:18" ht="13.5" customHeight="1">
      <c r="A158" s="19"/>
      <c r="B158" s="19"/>
      <c r="C158" s="14" t="s">
        <v>5</v>
      </c>
      <c r="D158" s="15">
        <f>D66-D89-D114-D152-D156</f>
        <v>25697.61</v>
      </c>
      <c r="E158" s="15">
        <f>E66-E89-E114-E152-E156</f>
        <v>6331</v>
      </c>
      <c r="F158" s="15">
        <f>F66+F89+F114+F152+F156</f>
        <v>19366.61</v>
      </c>
      <c r="G158" s="15">
        <f aca="true" t="shared" si="39" ref="G158:P158">G66-G89-G114-G152-G156</f>
        <v>-9745.52</v>
      </c>
      <c r="H158" s="15">
        <f t="shared" si="39"/>
        <v>331</v>
      </c>
      <c r="I158" s="15">
        <f t="shared" si="39"/>
        <v>-10076.52</v>
      </c>
      <c r="J158" s="15">
        <f t="shared" si="39"/>
        <v>2737.2200000000003</v>
      </c>
      <c r="K158" s="15">
        <f t="shared" si="39"/>
        <v>9331</v>
      </c>
      <c r="L158" s="15">
        <f t="shared" si="39"/>
        <v>-6593.78</v>
      </c>
      <c r="M158" s="15">
        <f t="shared" si="39"/>
        <v>1237</v>
      </c>
      <c r="N158" s="15">
        <f t="shared" si="39"/>
        <v>-8669</v>
      </c>
      <c r="O158" s="15">
        <f t="shared" si="39"/>
        <v>9906</v>
      </c>
      <c r="P158" s="15">
        <f t="shared" si="39"/>
        <v>-8669</v>
      </c>
      <c r="Q158" s="39" t="e">
        <f>M158-#REF!</f>
        <v>#REF!</v>
      </c>
      <c r="R158" s="56">
        <f>R66-R89-R114-R152-R156</f>
        <v>150345.4</v>
      </c>
    </row>
    <row r="159" spans="1:18" ht="13.5" customHeight="1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  <c r="R159" s="55"/>
    </row>
    <row r="160" spans="1:18" ht="13.5" customHeight="1">
      <c r="A160" s="23">
        <v>8050</v>
      </c>
      <c r="B160" s="23">
        <v>8050</v>
      </c>
      <c r="C160" s="3" t="s">
        <v>11</v>
      </c>
      <c r="D160" s="22">
        <v>0</v>
      </c>
      <c r="E160" s="22">
        <v>0</v>
      </c>
      <c r="F160" s="22">
        <f>+E160-D160</f>
        <v>0</v>
      </c>
      <c r="G160" s="22">
        <v>0</v>
      </c>
      <c r="H160" s="22">
        <v>0</v>
      </c>
      <c r="I160" s="22">
        <f>G160-H160</f>
        <v>0</v>
      </c>
      <c r="J160" s="22">
        <v>0</v>
      </c>
      <c r="K160" s="22">
        <v>0</v>
      </c>
      <c r="L160" s="22">
        <f>J160-K160</f>
        <v>0</v>
      </c>
      <c r="M160" s="22">
        <v>0</v>
      </c>
      <c r="N160" s="22">
        <v>0</v>
      </c>
      <c r="O160" s="22">
        <f>M160-N160</f>
        <v>0</v>
      </c>
      <c r="P160" s="22">
        <v>0</v>
      </c>
      <c r="Q160" s="38" t="e">
        <f>M160-#REF!</f>
        <v>#REF!</v>
      </c>
      <c r="R160" s="55">
        <v>0</v>
      </c>
    </row>
    <row r="161" spans="1:18" ht="13.5" customHeight="1">
      <c r="A161" s="23">
        <v>8070</v>
      </c>
      <c r="B161" s="23">
        <v>8070</v>
      </c>
      <c r="C161" s="3" t="s">
        <v>35</v>
      </c>
      <c r="D161" s="22">
        <v>0</v>
      </c>
      <c r="E161" s="22">
        <v>0</v>
      </c>
      <c r="F161" s="22">
        <f>+E161-D161</f>
        <v>0</v>
      </c>
      <c r="G161" s="22">
        <v>0</v>
      </c>
      <c r="H161" s="22">
        <v>0</v>
      </c>
      <c r="I161" s="22">
        <f>G161-H161</f>
        <v>0</v>
      </c>
      <c r="J161" s="22">
        <v>0</v>
      </c>
      <c r="K161" s="22">
        <v>0</v>
      </c>
      <c r="L161" s="22">
        <f>J161-K161</f>
        <v>0</v>
      </c>
      <c r="M161" s="22">
        <v>0</v>
      </c>
      <c r="N161" s="22">
        <v>0</v>
      </c>
      <c r="O161" s="22">
        <f>M161-N161</f>
        <v>0</v>
      </c>
      <c r="P161" s="22">
        <v>0</v>
      </c>
      <c r="Q161" s="38" t="e">
        <f>M161-#REF!</f>
        <v>#REF!</v>
      </c>
      <c r="R161" s="55">
        <v>0</v>
      </c>
    </row>
    <row r="162" spans="1:18" ht="13.5" customHeight="1">
      <c r="A162" s="23">
        <v>8150</v>
      </c>
      <c r="B162" s="23">
        <v>8150</v>
      </c>
      <c r="C162" s="3" t="s">
        <v>142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0</v>
      </c>
      <c r="K162" s="22">
        <v>0</v>
      </c>
      <c r="L162" s="22">
        <f>J162-K162</f>
        <v>0</v>
      </c>
      <c r="M162" s="22">
        <v>0</v>
      </c>
      <c r="N162" s="22">
        <v>0</v>
      </c>
      <c r="O162" s="22">
        <f>M162-N162</f>
        <v>0</v>
      </c>
      <c r="P162" s="22">
        <v>0</v>
      </c>
      <c r="Q162" s="38" t="e">
        <f>M162-#REF!</f>
        <v>#REF!</v>
      </c>
      <c r="R162" s="55">
        <v>0</v>
      </c>
    </row>
    <row r="163" spans="1:18" ht="13.5" customHeight="1">
      <c r="A163" s="19"/>
      <c r="B163" s="19"/>
      <c r="C163" s="14" t="s">
        <v>24</v>
      </c>
      <c r="D163" s="15">
        <f>SUM(D160:D162)</f>
        <v>0</v>
      </c>
      <c r="E163" s="15">
        <f aca="true" t="shared" si="40" ref="E163:P163">SUM(E160:E162)</f>
        <v>0</v>
      </c>
      <c r="F163" s="15">
        <f t="shared" si="40"/>
        <v>0</v>
      </c>
      <c r="G163" s="15">
        <f t="shared" si="40"/>
        <v>0</v>
      </c>
      <c r="H163" s="15">
        <f t="shared" si="40"/>
        <v>0</v>
      </c>
      <c r="I163" s="15">
        <f t="shared" si="40"/>
        <v>0</v>
      </c>
      <c r="J163" s="15">
        <f t="shared" si="40"/>
        <v>0</v>
      </c>
      <c r="K163" s="15">
        <f t="shared" si="40"/>
        <v>0</v>
      </c>
      <c r="L163" s="15">
        <f t="shared" si="40"/>
        <v>0</v>
      </c>
      <c r="M163" s="15">
        <f t="shared" si="40"/>
        <v>0</v>
      </c>
      <c r="N163" s="15">
        <f t="shared" si="40"/>
        <v>0</v>
      </c>
      <c r="O163" s="15">
        <f t="shared" si="40"/>
        <v>0</v>
      </c>
      <c r="P163" s="15">
        <f t="shared" si="40"/>
        <v>0</v>
      </c>
      <c r="Q163" s="38" t="e">
        <f>M163-#REF!</f>
        <v>#REF!</v>
      </c>
      <c r="R163" s="56">
        <f>SUM(R160:R162)</f>
        <v>0</v>
      </c>
    </row>
    <row r="164" spans="1:18" ht="12">
      <c r="A164" s="23"/>
      <c r="B164" s="23"/>
      <c r="C164" s="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38"/>
      <c r="R164" s="55"/>
    </row>
    <row r="165" spans="1:18" ht="12.75">
      <c r="A165" s="19"/>
      <c r="B165" s="19"/>
      <c r="C165" s="16" t="s">
        <v>14</v>
      </c>
      <c r="D165" s="17">
        <f>D158-D163</f>
        <v>25697.61</v>
      </c>
      <c r="E165" s="17">
        <f aca="true" t="shared" si="41" ref="E165:P165">E158-E163</f>
        <v>6331</v>
      </c>
      <c r="F165" s="17">
        <f>F158+F163</f>
        <v>19366.61</v>
      </c>
      <c r="G165" s="17">
        <f t="shared" si="41"/>
        <v>-9745.52</v>
      </c>
      <c r="H165" s="17">
        <f t="shared" si="41"/>
        <v>331</v>
      </c>
      <c r="I165" s="17">
        <f t="shared" si="41"/>
        <v>-10076.52</v>
      </c>
      <c r="J165" s="17">
        <f t="shared" si="41"/>
        <v>2737.2200000000003</v>
      </c>
      <c r="K165" s="17">
        <f t="shared" si="41"/>
        <v>9331</v>
      </c>
      <c r="L165" s="17">
        <f t="shared" si="41"/>
        <v>-6593.78</v>
      </c>
      <c r="M165" s="17">
        <f t="shared" si="41"/>
        <v>1237</v>
      </c>
      <c r="N165" s="17">
        <f t="shared" si="41"/>
        <v>-8669</v>
      </c>
      <c r="O165" s="17">
        <f t="shared" si="41"/>
        <v>9906</v>
      </c>
      <c r="P165" s="17">
        <f t="shared" si="41"/>
        <v>-8669</v>
      </c>
      <c r="Q165" s="40" t="e">
        <f>M165-#REF!</f>
        <v>#REF!</v>
      </c>
      <c r="R165" s="58">
        <f>R158-R163</f>
        <v>150345.4</v>
      </c>
    </row>
    <row r="166" spans="5:18" ht="15.75" customHeight="1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67"/>
  <sheetViews>
    <sheetView zoomScalePageLayoutView="0" workbookViewId="0" topLeftCell="A1">
      <selection activeCell="T20" sqref="T2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117</v>
      </c>
      <c r="C1" s="1" t="s">
        <v>150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>+D31-D166</f>
        <v>0</v>
      </c>
      <c r="E3" s="51">
        <f aca="true" t="shared" si="0" ref="E3:P3">+E31-E166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-1.6370904631912708E-11</v>
      </c>
      <c r="M3" s="51">
        <f t="shared" si="0"/>
        <v>0</v>
      </c>
      <c r="N3" s="51">
        <f t="shared" si="0"/>
        <v>0</v>
      </c>
      <c r="O3" s="51">
        <f t="shared" si="0"/>
        <v>0</v>
      </c>
      <c r="P3" s="51">
        <f t="shared" si="0"/>
        <v>0</v>
      </c>
      <c r="R3" s="51">
        <f>+R31-R166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202301</v>
      </c>
      <c r="E5" s="43">
        <f>Totalt!E5</f>
        <v>202301</v>
      </c>
      <c r="F5" s="43">
        <f>Totalt!F5</f>
        <v>0</v>
      </c>
      <c r="G5" s="43">
        <f>Totalt!G5</f>
        <v>202301</v>
      </c>
      <c r="H5" s="43">
        <f>+Totalt!H5</f>
        <v>202301</v>
      </c>
      <c r="I5" s="43">
        <f>Totalt!I5</f>
        <v>0</v>
      </c>
      <c r="J5" s="43">
        <f>Totalt!J5</f>
        <v>202301</v>
      </c>
      <c r="K5" s="43">
        <f>Totalt!K5</f>
        <v>202301</v>
      </c>
      <c r="L5" s="43">
        <f>Totalt!L5</f>
        <v>0</v>
      </c>
      <c r="M5" s="43">
        <f>Totalt!M5</f>
        <v>202301</v>
      </c>
      <c r="N5" s="43">
        <f>Totalt!N5</f>
        <v>202301</v>
      </c>
      <c r="O5" s="43">
        <f>Totalt!O5</f>
        <v>0</v>
      </c>
      <c r="P5" s="43">
        <f>Totalt!P5</f>
        <v>202301</v>
      </c>
      <c r="Q5" s="42"/>
      <c r="R5" s="43">
        <f>+Totalt!R5</f>
        <v>202201</v>
      </c>
    </row>
    <row r="6" spans="1:18" s="44" customFormat="1" ht="11.25">
      <c r="A6" s="42"/>
      <c r="B6" s="42"/>
      <c r="C6" s="43"/>
      <c r="D6" s="43">
        <f>'HS'!D6</f>
        <v>202303</v>
      </c>
      <c r="E6" s="43">
        <f>'HS'!E6</f>
        <v>202303</v>
      </c>
      <c r="F6" s="43">
        <f>'HS'!F6</f>
        <v>0</v>
      </c>
      <c r="G6" s="43">
        <f>'HS'!G6</f>
        <v>202306</v>
      </c>
      <c r="H6" s="43">
        <f>'HS'!H6</f>
        <v>202306</v>
      </c>
      <c r="I6" s="43">
        <f>'HS'!I6</f>
        <v>0</v>
      </c>
      <c r="J6" s="43">
        <f>'HS'!J6</f>
        <v>202309</v>
      </c>
      <c r="K6" s="43">
        <f>'HS'!K6</f>
        <v>202309</v>
      </c>
      <c r="L6" s="43">
        <f>'HS'!L6</f>
        <v>0</v>
      </c>
      <c r="M6" s="43">
        <f>'HS'!M6</f>
        <v>202312</v>
      </c>
      <c r="N6" s="43">
        <f>'HS'!N6</f>
        <v>202312</v>
      </c>
      <c r="O6" s="43">
        <f>'HS'!O6</f>
        <v>0</v>
      </c>
      <c r="P6" s="43">
        <f>'HS'!P6</f>
        <v>202312</v>
      </c>
      <c r="Q6" s="42"/>
      <c r="R6" s="43">
        <f>+Totalt!R6</f>
        <v>202212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2023</v>
      </c>
      <c r="Q8" s="11" t="s">
        <v>61</v>
      </c>
      <c r="R8" s="53">
        <f>+'HS'!R8</f>
        <v>2022</v>
      </c>
    </row>
    <row r="9" spans="1:18" ht="12">
      <c r="A9" s="2">
        <v>321</v>
      </c>
      <c r="B9" s="2">
        <v>321</v>
      </c>
      <c r="C9" s="3" t="s">
        <v>37</v>
      </c>
      <c r="D9" s="21">
        <v>-1186</v>
      </c>
      <c r="E9" s="21">
        <v>0</v>
      </c>
      <c r="F9" s="21">
        <f aca="true" t="shared" si="1" ref="F9:F15">D9-E9</f>
        <v>-1186</v>
      </c>
      <c r="G9" s="21">
        <v>29382</v>
      </c>
      <c r="H9" s="21">
        <v>24000</v>
      </c>
      <c r="I9" s="21">
        <f aca="true" t="shared" si="2" ref="I9:I15">G9-H9</f>
        <v>5382</v>
      </c>
      <c r="J9" s="21">
        <v>27428</v>
      </c>
      <c r="K9" s="21">
        <v>29000</v>
      </c>
      <c r="L9" s="21">
        <f aca="true" t="shared" si="3" ref="L9:L15">J9-K9</f>
        <v>-1572</v>
      </c>
      <c r="M9" s="21">
        <v>27014</v>
      </c>
      <c r="N9" s="21">
        <v>29000</v>
      </c>
      <c r="O9" s="21">
        <f aca="true" t="shared" si="4" ref="O9:O15">M9-N9</f>
        <v>-1986</v>
      </c>
      <c r="P9" s="21">
        <v>29000</v>
      </c>
      <c r="Q9" s="37" t="e">
        <f>M9-#REF!</f>
        <v>#REF!</v>
      </c>
      <c r="R9" s="54">
        <v>31382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0</v>
      </c>
      <c r="H10" s="22">
        <v>0</v>
      </c>
      <c r="I10" s="22">
        <f t="shared" si="2"/>
        <v>0</v>
      </c>
      <c r="J10" s="22">
        <v>0</v>
      </c>
      <c r="K10" s="22">
        <v>0</v>
      </c>
      <c r="L10" s="22">
        <f t="shared" si="3"/>
        <v>0</v>
      </c>
      <c r="M10" s="22">
        <v>0</v>
      </c>
      <c r="N10" s="22">
        <v>0</v>
      </c>
      <c r="O10" s="22">
        <f t="shared" si="4"/>
        <v>0</v>
      </c>
      <c r="P10" s="22">
        <v>0</v>
      </c>
      <c r="Q10" s="38" t="e">
        <f>M10-#REF!</f>
        <v>#REF!</v>
      </c>
      <c r="R10" s="55">
        <v>0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0</v>
      </c>
      <c r="F11" s="22">
        <f t="shared" si="1"/>
        <v>0</v>
      </c>
      <c r="G11" s="22">
        <v>0</v>
      </c>
      <c r="H11" s="22">
        <v>400</v>
      </c>
      <c r="I11" s="22">
        <f t="shared" si="2"/>
        <v>-400</v>
      </c>
      <c r="J11" s="22">
        <v>0</v>
      </c>
      <c r="K11" s="22">
        <v>800</v>
      </c>
      <c r="L11" s="22">
        <f t="shared" si="3"/>
        <v>-800</v>
      </c>
      <c r="M11" s="22">
        <v>0</v>
      </c>
      <c r="N11" s="22">
        <v>800</v>
      </c>
      <c r="O11" s="22">
        <f t="shared" si="4"/>
        <v>-800</v>
      </c>
      <c r="P11" s="22">
        <v>800</v>
      </c>
      <c r="Q11" s="38" t="e">
        <f>M11-#REF!</f>
        <v>#REF!</v>
      </c>
      <c r="R11" s="55">
        <v>0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5250</v>
      </c>
      <c r="F12" s="22">
        <f t="shared" si="1"/>
        <v>-5250</v>
      </c>
      <c r="G12" s="22">
        <v>750</v>
      </c>
      <c r="H12" s="22">
        <v>12500</v>
      </c>
      <c r="I12" s="22">
        <f t="shared" si="2"/>
        <v>-11750</v>
      </c>
      <c r="J12" s="22">
        <v>1997.76</v>
      </c>
      <c r="K12" s="22">
        <v>17750</v>
      </c>
      <c r="L12" s="22">
        <f t="shared" si="3"/>
        <v>-15752.24</v>
      </c>
      <c r="M12" s="22">
        <v>1997.76</v>
      </c>
      <c r="N12" s="22">
        <v>23000</v>
      </c>
      <c r="O12" s="22">
        <f t="shared" si="4"/>
        <v>-21002.24</v>
      </c>
      <c r="P12" s="22">
        <v>23000</v>
      </c>
      <c r="Q12" s="38" t="e">
        <f>M12-#REF!</f>
        <v>#REF!</v>
      </c>
      <c r="R12" s="55">
        <v>0</v>
      </c>
    </row>
    <row r="13" spans="1:18" ht="12">
      <c r="A13" s="2">
        <v>325</v>
      </c>
      <c r="B13" s="2">
        <v>325</v>
      </c>
      <c r="C13" s="3" t="s">
        <v>41</v>
      </c>
      <c r="D13" s="22">
        <v>12960</v>
      </c>
      <c r="E13" s="22">
        <v>0</v>
      </c>
      <c r="F13" s="22">
        <f t="shared" si="1"/>
        <v>12960</v>
      </c>
      <c r="G13" s="22">
        <v>30458</v>
      </c>
      <c r="H13" s="22">
        <v>12000</v>
      </c>
      <c r="I13" s="22">
        <f t="shared" si="2"/>
        <v>18458</v>
      </c>
      <c r="J13" s="22">
        <v>50873</v>
      </c>
      <c r="K13" s="22">
        <v>20000</v>
      </c>
      <c r="L13" s="22">
        <f t="shared" si="3"/>
        <v>30873</v>
      </c>
      <c r="M13" s="22">
        <v>53828</v>
      </c>
      <c r="N13" s="22">
        <v>20000</v>
      </c>
      <c r="O13" s="22">
        <f t="shared" si="4"/>
        <v>33828</v>
      </c>
      <c r="P13" s="22">
        <v>20000</v>
      </c>
      <c r="Q13" s="38" t="e">
        <f>M13-#REF!</f>
        <v>#REF!</v>
      </c>
      <c r="R13" s="55">
        <v>27836</v>
      </c>
    </row>
    <row r="14" spans="1:18" ht="12">
      <c r="A14" s="2">
        <v>326</v>
      </c>
      <c r="B14" s="2">
        <v>326</v>
      </c>
      <c r="C14" s="3" t="s">
        <v>1</v>
      </c>
      <c r="D14" s="22">
        <v>0</v>
      </c>
      <c r="E14" s="22">
        <v>0</v>
      </c>
      <c r="F14" s="22">
        <f t="shared" si="1"/>
        <v>0</v>
      </c>
      <c r="G14" s="22">
        <v>0</v>
      </c>
      <c r="H14" s="22">
        <v>0</v>
      </c>
      <c r="I14" s="22">
        <f t="shared" si="2"/>
        <v>0</v>
      </c>
      <c r="J14" s="22">
        <v>0</v>
      </c>
      <c r="K14" s="22">
        <v>0</v>
      </c>
      <c r="L14" s="22">
        <f t="shared" si="3"/>
        <v>0</v>
      </c>
      <c r="M14" s="22">
        <v>0</v>
      </c>
      <c r="N14" s="22">
        <v>0</v>
      </c>
      <c r="O14" s="22">
        <f t="shared" si="4"/>
        <v>0</v>
      </c>
      <c r="P14" s="22">
        <v>0</v>
      </c>
      <c r="Q14" s="38" t="e">
        <f>M14-#REF!</f>
        <v>#REF!</v>
      </c>
      <c r="R14" s="55">
        <v>0</v>
      </c>
    </row>
    <row r="15" spans="1:18" ht="12.75">
      <c r="A15" s="12"/>
      <c r="B15" s="13"/>
      <c r="C15" s="14" t="s">
        <v>156</v>
      </c>
      <c r="D15" s="15">
        <f>SUM(D9:D14)</f>
        <v>11774</v>
      </c>
      <c r="E15" s="15">
        <f>SUM(E9:E14)</f>
        <v>5250</v>
      </c>
      <c r="F15" s="15">
        <f t="shared" si="1"/>
        <v>6524</v>
      </c>
      <c r="G15" s="15">
        <f>SUM(G9:G14)</f>
        <v>60590</v>
      </c>
      <c r="H15" s="15">
        <f>SUM(H9:H14)</f>
        <v>48900</v>
      </c>
      <c r="I15" s="15">
        <f t="shared" si="2"/>
        <v>11690</v>
      </c>
      <c r="J15" s="15">
        <f>SUM(J9:J14)</f>
        <v>80298.76</v>
      </c>
      <c r="K15" s="15">
        <f>SUM(K9:K14)</f>
        <v>67550</v>
      </c>
      <c r="L15" s="15">
        <f t="shared" si="3"/>
        <v>12748.759999999995</v>
      </c>
      <c r="M15" s="15">
        <f>SUM(M9:M14)</f>
        <v>82839.76</v>
      </c>
      <c r="N15" s="15">
        <f>SUM(N9:N14)</f>
        <v>72800</v>
      </c>
      <c r="O15" s="15">
        <f t="shared" si="4"/>
        <v>10039.759999999995</v>
      </c>
      <c r="P15" s="15">
        <f>SUM(P9:P14)</f>
        <v>72800</v>
      </c>
      <c r="Q15" s="39" t="e">
        <f>M15-#REF!</f>
        <v>#REF!</v>
      </c>
      <c r="R15" s="56">
        <f>SUM(R9:R14)</f>
        <v>59218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7856.59</v>
      </c>
      <c r="E17" s="22">
        <v>0</v>
      </c>
      <c r="F17" s="22">
        <f>+E17-D17</f>
        <v>-7856.59</v>
      </c>
      <c r="G17" s="22">
        <v>40016.43</v>
      </c>
      <c r="H17" s="22">
        <v>12500</v>
      </c>
      <c r="I17" s="22">
        <f aca="true" t="shared" si="5" ref="I17:I24">G17-H17</f>
        <v>27516.43</v>
      </c>
      <c r="J17" s="22">
        <v>40315.43</v>
      </c>
      <c r="K17" s="22">
        <v>25000</v>
      </c>
      <c r="L17" s="22">
        <f aca="true" t="shared" si="6" ref="L17:L24">J17-K17</f>
        <v>15315.43</v>
      </c>
      <c r="M17" s="22">
        <v>46785.43</v>
      </c>
      <c r="N17" s="22">
        <v>25000</v>
      </c>
      <c r="O17" s="22">
        <f aca="true" t="shared" si="7" ref="O17:O24">M17-N17</f>
        <v>21785.43</v>
      </c>
      <c r="P17" s="22">
        <v>25000</v>
      </c>
      <c r="Q17" s="38" t="e">
        <f>M17-#REF!</f>
        <v>#REF!</v>
      </c>
      <c r="R17" s="55">
        <v>37211.77</v>
      </c>
    </row>
    <row r="18" spans="1:18" ht="12">
      <c r="A18" s="2">
        <v>410</v>
      </c>
      <c r="B18" s="2">
        <v>410</v>
      </c>
      <c r="C18" s="3" t="s">
        <v>43</v>
      </c>
      <c r="D18" s="22">
        <v>0</v>
      </c>
      <c r="E18" s="22">
        <v>0</v>
      </c>
      <c r="F18" s="22">
        <f>+E18-D18</f>
        <v>0</v>
      </c>
      <c r="G18" s="22">
        <v>0</v>
      </c>
      <c r="H18" s="22">
        <v>0</v>
      </c>
      <c r="I18" s="22">
        <f t="shared" si="5"/>
        <v>0</v>
      </c>
      <c r="J18" s="22">
        <v>0</v>
      </c>
      <c r="K18" s="22">
        <v>0</v>
      </c>
      <c r="L18" s="22">
        <f t="shared" si="6"/>
        <v>0</v>
      </c>
      <c r="M18" s="22">
        <v>0</v>
      </c>
      <c r="N18" s="22">
        <v>0</v>
      </c>
      <c r="O18" s="22">
        <f t="shared" si="7"/>
        <v>0</v>
      </c>
      <c r="P18" s="22">
        <v>0</v>
      </c>
      <c r="Q18" s="38" t="e">
        <f>M18-#REF!</f>
        <v>#REF!</v>
      </c>
      <c r="R18" s="55">
        <v>0</v>
      </c>
    </row>
    <row r="19" spans="1:18" ht="12">
      <c r="A19" s="2">
        <v>420</v>
      </c>
      <c r="B19" s="2">
        <v>420</v>
      </c>
      <c r="C19" s="3" t="s">
        <v>44</v>
      </c>
      <c r="D19" s="22">
        <v>21798.75</v>
      </c>
      <c r="E19" s="22">
        <v>21000</v>
      </c>
      <c r="F19" s="22">
        <f>+E19-D19</f>
        <v>-798.75</v>
      </c>
      <c r="G19" s="22">
        <v>21798.75</v>
      </c>
      <c r="H19" s="22">
        <v>21000</v>
      </c>
      <c r="I19" s="22">
        <f t="shared" si="5"/>
        <v>798.75</v>
      </c>
      <c r="J19" s="22">
        <v>21798.75</v>
      </c>
      <c r="K19" s="22">
        <v>21000</v>
      </c>
      <c r="L19" s="22">
        <f t="shared" si="6"/>
        <v>798.75</v>
      </c>
      <c r="M19" s="22">
        <v>21798.75</v>
      </c>
      <c r="N19" s="22">
        <v>21000</v>
      </c>
      <c r="O19" s="22">
        <f t="shared" si="7"/>
        <v>798.75</v>
      </c>
      <c r="P19" s="22">
        <v>21000</v>
      </c>
      <c r="Q19" s="38" t="e">
        <f>M19-#REF!</f>
        <v>#REF!</v>
      </c>
      <c r="R19" s="55">
        <v>0</v>
      </c>
    </row>
    <row r="20" spans="1:18" ht="12">
      <c r="A20" s="2">
        <v>500</v>
      </c>
      <c r="B20" s="2">
        <v>500</v>
      </c>
      <c r="C20" s="3" t="s">
        <v>45</v>
      </c>
      <c r="D20" s="22">
        <v>3250</v>
      </c>
      <c r="E20" s="22">
        <v>0</v>
      </c>
      <c r="F20" s="22">
        <f>+E20-D20</f>
        <v>-3250</v>
      </c>
      <c r="G20" s="22">
        <v>10623.5</v>
      </c>
      <c r="H20" s="22">
        <v>4000</v>
      </c>
      <c r="I20" s="22">
        <f t="shared" si="5"/>
        <v>6623.5</v>
      </c>
      <c r="J20" s="22">
        <v>11398.17</v>
      </c>
      <c r="K20" s="22">
        <v>8000</v>
      </c>
      <c r="L20" s="22">
        <f t="shared" si="6"/>
        <v>3398.17</v>
      </c>
      <c r="M20" s="22">
        <v>11398.17</v>
      </c>
      <c r="N20" s="22">
        <v>8000</v>
      </c>
      <c r="O20" s="22">
        <f t="shared" si="7"/>
        <v>3398.17</v>
      </c>
      <c r="P20" s="22">
        <v>8000</v>
      </c>
      <c r="Q20" s="38" t="e">
        <f>M20-#REF!</f>
        <v>#REF!</v>
      </c>
      <c r="R20" s="55">
        <v>2250</v>
      </c>
    </row>
    <row r="21" spans="1:18" ht="12">
      <c r="A21" s="2">
        <v>610</v>
      </c>
      <c r="B21" s="2">
        <v>610</v>
      </c>
      <c r="C21" s="3" t="s">
        <v>4</v>
      </c>
      <c r="D21" s="22">
        <v>3549.34</v>
      </c>
      <c r="E21" s="22">
        <v>0</v>
      </c>
      <c r="F21" s="22">
        <f>+E21-D21</f>
        <v>-3549.34</v>
      </c>
      <c r="G21" s="22">
        <v>5526.04</v>
      </c>
      <c r="H21" s="22">
        <v>9300</v>
      </c>
      <c r="I21" s="22">
        <f t="shared" si="5"/>
        <v>-3773.96</v>
      </c>
      <c r="J21" s="22">
        <v>17230.04</v>
      </c>
      <c r="K21" s="22">
        <v>18600</v>
      </c>
      <c r="L21" s="22">
        <f t="shared" si="6"/>
        <v>-1369.9599999999991</v>
      </c>
      <c r="M21" s="22">
        <v>17231.54</v>
      </c>
      <c r="N21" s="22">
        <v>18800</v>
      </c>
      <c r="O21" s="22">
        <f t="shared" si="7"/>
        <v>-1568.4599999999991</v>
      </c>
      <c r="P21" s="22">
        <v>18800</v>
      </c>
      <c r="Q21" s="38" t="e">
        <f>M21-#REF!</f>
        <v>#REF!</v>
      </c>
      <c r="R21" s="55">
        <v>6839.99</v>
      </c>
    </row>
    <row r="22" spans="1:18" ht="12.75">
      <c r="A22" s="12"/>
      <c r="B22" s="13"/>
      <c r="C22" s="14" t="s">
        <v>155</v>
      </c>
      <c r="D22" s="15">
        <f>SUM(D17:D21)</f>
        <v>36454.67999999999</v>
      </c>
      <c r="E22" s="15">
        <f aca="true" t="shared" si="8" ref="E22:P22">SUM(E17:E21)</f>
        <v>21000</v>
      </c>
      <c r="F22" s="15">
        <f t="shared" si="8"/>
        <v>-15454.68</v>
      </c>
      <c r="G22" s="15">
        <f t="shared" si="8"/>
        <v>77964.71999999999</v>
      </c>
      <c r="H22" s="15">
        <f t="shared" si="8"/>
        <v>46800</v>
      </c>
      <c r="I22" s="15">
        <f t="shared" si="8"/>
        <v>31164.72</v>
      </c>
      <c r="J22" s="15">
        <f t="shared" si="8"/>
        <v>90742.39000000001</v>
      </c>
      <c r="K22" s="15">
        <f t="shared" si="8"/>
        <v>72600</v>
      </c>
      <c r="L22" s="15">
        <f t="shared" si="8"/>
        <v>18142.39</v>
      </c>
      <c r="M22" s="15">
        <f t="shared" si="8"/>
        <v>97213.88999999998</v>
      </c>
      <c r="N22" s="15">
        <f t="shared" si="8"/>
        <v>72800</v>
      </c>
      <c r="O22" s="15">
        <f t="shared" si="8"/>
        <v>24413.89</v>
      </c>
      <c r="P22" s="15">
        <f t="shared" si="8"/>
        <v>72800</v>
      </c>
      <c r="Q22" s="39" t="e">
        <f>M22-#REF!</f>
        <v>#REF!</v>
      </c>
      <c r="R22" s="56">
        <f>SUM(R17:R21)</f>
        <v>46301.759999999995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-24680.679999999993</v>
      </c>
      <c r="E26" s="15">
        <f aca="true" t="shared" si="9" ref="E26:P26">E15-E22-E24</f>
        <v>-15750</v>
      </c>
      <c r="F26" s="15">
        <f>F15+F22+F24</f>
        <v>-8930.68</v>
      </c>
      <c r="G26" s="15">
        <f t="shared" si="9"/>
        <v>-17374.719999999987</v>
      </c>
      <c r="H26" s="15">
        <f t="shared" si="9"/>
        <v>2100</v>
      </c>
      <c r="I26" s="15">
        <f t="shared" si="9"/>
        <v>-19474.72</v>
      </c>
      <c r="J26" s="15">
        <f t="shared" si="9"/>
        <v>-10443.63000000002</v>
      </c>
      <c r="K26" s="15">
        <f t="shared" si="9"/>
        <v>-5050</v>
      </c>
      <c r="L26" s="15">
        <f t="shared" si="9"/>
        <v>-5393.630000000005</v>
      </c>
      <c r="M26" s="15">
        <f t="shared" si="9"/>
        <v>-14374.12999999999</v>
      </c>
      <c r="N26" s="15">
        <f t="shared" si="9"/>
        <v>0</v>
      </c>
      <c r="O26" s="15">
        <f t="shared" si="9"/>
        <v>-14374.130000000005</v>
      </c>
      <c r="P26" s="15">
        <f t="shared" si="9"/>
        <v>0</v>
      </c>
      <c r="Q26" s="39" t="e">
        <f>M26-#REF!</f>
        <v>#REF!</v>
      </c>
      <c r="R26" s="56">
        <f>R15-R22-R24</f>
        <v>12916.240000000005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-24680.679999999993</v>
      </c>
      <c r="E31" s="17">
        <f>E26+E28*-1-E29</f>
        <v>-15750</v>
      </c>
      <c r="F31" s="17">
        <f>D31-E31</f>
        <v>-8930.679999999993</v>
      </c>
      <c r="G31" s="17">
        <f>G26+G28*-1-G29</f>
        <v>-17374.719999999987</v>
      </c>
      <c r="H31" s="17">
        <f>H26+H28*-1-H29</f>
        <v>2100</v>
      </c>
      <c r="I31" s="17">
        <f>G31-H31</f>
        <v>-19474.719999999987</v>
      </c>
      <c r="J31" s="17">
        <f>J26+J28*-1-J29</f>
        <v>-10443.63000000002</v>
      </c>
      <c r="K31" s="17">
        <f>K26+K28*-1-K29</f>
        <v>-5050</v>
      </c>
      <c r="L31" s="17">
        <f>J31-K31</f>
        <v>-5393.630000000019</v>
      </c>
      <c r="M31" s="17">
        <f>M26+M28*-1-M29</f>
        <v>-14374.12999999999</v>
      </c>
      <c r="N31" s="17">
        <f>N26+N28*-1-N29</f>
        <v>0</v>
      </c>
      <c r="O31" s="17">
        <f>M31-N31</f>
        <v>-14374.12999999999</v>
      </c>
      <c r="P31" s="17">
        <f>P26+P28*-1-P29</f>
        <v>0</v>
      </c>
      <c r="Q31" s="40" t="e">
        <f>M31-#REF!</f>
        <v>#REF!</v>
      </c>
      <c r="R31" s="58">
        <f>R26+R28*-1-R29</f>
        <v>12916.240000000005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2023</v>
      </c>
      <c r="Q35" s="11" t="s">
        <v>61</v>
      </c>
      <c r="R35" s="59">
        <v>2022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3000</v>
      </c>
      <c r="B37" s="23">
        <v>3000</v>
      </c>
      <c r="C37" s="3" t="s">
        <v>64</v>
      </c>
      <c r="D37" s="22">
        <v>0</v>
      </c>
      <c r="E37" s="22">
        <v>0</v>
      </c>
      <c r="F37" s="22">
        <f aca="true" t="shared" si="10" ref="F37:F57">D37-E37</f>
        <v>0</v>
      </c>
      <c r="G37" s="22">
        <v>0</v>
      </c>
      <c r="H37" s="22">
        <v>0</v>
      </c>
      <c r="I37" s="22">
        <f aca="true" t="shared" si="11" ref="I37:I57">G37-H37</f>
        <v>0</v>
      </c>
      <c r="J37" s="22">
        <v>0</v>
      </c>
      <c r="K37" s="22">
        <v>0</v>
      </c>
      <c r="L37" s="22">
        <f aca="true" t="shared" si="12" ref="L37:L57">J37-K37</f>
        <v>0</v>
      </c>
      <c r="M37" s="22">
        <v>0</v>
      </c>
      <c r="N37" s="22">
        <v>0</v>
      </c>
      <c r="O37" s="22">
        <f aca="true" t="shared" si="13" ref="O37:O57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3100</v>
      </c>
      <c r="B38" s="23">
        <v>3100</v>
      </c>
      <c r="C38" s="3" t="s">
        <v>64</v>
      </c>
      <c r="D38" s="22">
        <v>0</v>
      </c>
      <c r="E38" s="22">
        <v>0</v>
      </c>
      <c r="F38" s="22">
        <f>D38-E38</f>
        <v>0</v>
      </c>
      <c r="G38" s="22">
        <v>0</v>
      </c>
      <c r="H38" s="22">
        <v>0</v>
      </c>
      <c r="I38" s="22">
        <f>G38-H38</f>
        <v>0</v>
      </c>
      <c r="J38" s="22">
        <v>0</v>
      </c>
      <c r="K38" s="22">
        <v>0</v>
      </c>
      <c r="L38" s="22">
        <f>J38-K38</f>
        <v>0</v>
      </c>
      <c r="M38" s="22">
        <v>0</v>
      </c>
      <c r="N38" s="22">
        <v>0</v>
      </c>
      <c r="O38" s="22">
        <f>M38-N38</f>
        <v>0</v>
      </c>
      <c r="P38" s="22">
        <v>0</v>
      </c>
      <c r="Q38" s="38" t="e">
        <f>M38-#REF!</f>
        <v>#REF!</v>
      </c>
      <c r="R38" s="55">
        <v>0</v>
      </c>
    </row>
    <row r="39" spans="1:18" ht="12">
      <c r="A39" s="23">
        <v>3120</v>
      </c>
      <c r="B39" s="23">
        <v>3120</v>
      </c>
      <c r="C39" s="3" t="s">
        <v>65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3125</v>
      </c>
      <c r="B40" s="23">
        <v>3125</v>
      </c>
      <c r="C40" s="3" t="s">
        <v>66</v>
      </c>
      <c r="D40" s="22">
        <v>0</v>
      </c>
      <c r="E40" s="22">
        <v>0</v>
      </c>
      <c r="F40" s="22">
        <f t="shared" si="10"/>
        <v>0</v>
      </c>
      <c r="G40" s="22">
        <v>0</v>
      </c>
      <c r="H40" s="22">
        <v>0</v>
      </c>
      <c r="I40" s="22">
        <f t="shared" si="11"/>
        <v>0</v>
      </c>
      <c r="J40" s="22">
        <v>0</v>
      </c>
      <c r="K40" s="22">
        <v>0</v>
      </c>
      <c r="L40" s="22">
        <f t="shared" si="12"/>
        <v>0</v>
      </c>
      <c r="M40" s="22">
        <v>0</v>
      </c>
      <c r="N40" s="22">
        <v>0</v>
      </c>
      <c r="O40" s="22">
        <f t="shared" si="13"/>
        <v>0</v>
      </c>
      <c r="P40" s="22">
        <v>0</v>
      </c>
      <c r="Q40" s="38" t="e">
        <f>M40-#REF!</f>
        <v>#REF!</v>
      </c>
      <c r="R40" s="55">
        <v>0</v>
      </c>
    </row>
    <row r="41" spans="1:18" ht="12">
      <c r="A41" s="23">
        <v>3130</v>
      </c>
      <c r="B41" s="23">
        <v>3130</v>
      </c>
      <c r="C41" s="3" t="s">
        <v>67</v>
      </c>
      <c r="D41" s="22">
        <v>0</v>
      </c>
      <c r="E41" s="22">
        <v>5250</v>
      </c>
      <c r="F41" s="22">
        <f t="shared" si="10"/>
        <v>-5250</v>
      </c>
      <c r="G41" s="22">
        <v>750</v>
      </c>
      <c r="H41" s="22">
        <v>12500</v>
      </c>
      <c r="I41" s="22">
        <f t="shared" si="11"/>
        <v>-11750</v>
      </c>
      <c r="J41" s="22">
        <v>1997.76</v>
      </c>
      <c r="K41" s="22">
        <v>17750</v>
      </c>
      <c r="L41" s="22">
        <f t="shared" si="12"/>
        <v>-15752.24</v>
      </c>
      <c r="M41" s="22">
        <v>1997.76</v>
      </c>
      <c r="N41" s="22">
        <v>23000</v>
      </c>
      <c r="O41" s="22">
        <f t="shared" si="13"/>
        <v>-21002.24</v>
      </c>
      <c r="P41" s="22">
        <v>23000</v>
      </c>
      <c r="Q41" s="38" t="e">
        <f>M41-#REF!</f>
        <v>#REF!</v>
      </c>
      <c r="R41" s="55">
        <v>0</v>
      </c>
    </row>
    <row r="42" spans="1:18" ht="12">
      <c r="A42" s="23">
        <v>3200</v>
      </c>
      <c r="B42" s="23">
        <v>3200</v>
      </c>
      <c r="C42" s="3" t="s">
        <v>68</v>
      </c>
      <c r="D42" s="22">
        <v>0</v>
      </c>
      <c r="E42" s="22">
        <v>0</v>
      </c>
      <c r="F42" s="22">
        <f t="shared" si="10"/>
        <v>0</v>
      </c>
      <c r="G42" s="22">
        <v>0</v>
      </c>
      <c r="H42" s="22">
        <v>0</v>
      </c>
      <c r="I42" s="22">
        <f t="shared" si="11"/>
        <v>0</v>
      </c>
      <c r="J42" s="22">
        <v>0</v>
      </c>
      <c r="K42" s="22">
        <v>0</v>
      </c>
      <c r="L42" s="22">
        <f t="shared" si="12"/>
        <v>0</v>
      </c>
      <c r="M42" s="22">
        <v>0</v>
      </c>
      <c r="N42" s="22">
        <v>0</v>
      </c>
      <c r="O42" s="22">
        <f t="shared" si="13"/>
        <v>0</v>
      </c>
      <c r="P42" s="22">
        <v>0</v>
      </c>
      <c r="Q42" s="38" t="e">
        <f>M42-#REF!</f>
        <v>#REF!</v>
      </c>
      <c r="R42" s="55">
        <v>0</v>
      </c>
    </row>
    <row r="43" spans="1:18" ht="12">
      <c r="A43" s="23">
        <v>3210</v>
      </c>
      <c r="B43" s="23">
        <v>3210</v>
      </c>
      <c r="C43" s="3" t="s">
        <v>69</v>
      </c>
      <c r="D43" s="22">
        <v>-1186</v>
      </c>
      <c r="E43" s="22">
        <v>0</v>
      </c>
      <c r="F43" s="22">
        <f t="shared" si="10"/>
        <v>-1186</v>
      </c>
      <c r="G43" s="22">
        <v>29382</v>
      </c>
      <c r="H43" s="22">
        <v>24000</v>
      </c>
      <c r="I43" s="22">
        <f t="shared" si="11"/>
        <v>5382</v>
      </c>
      <c r="J43" s="22">
        <v>27428</v>
      </c>
      <c r="K43" s="22">
        <v>29000</v>
      </c>
      <c r="L43" s="22">
        <f t="shared" si="12"/>
        <v>-1572</v>
      </c>
      <c r="M43" s="22">
        <v>27014</v>
      </c>
      <c r="N43" s="22">
        <v>29000</v>
      </c>
      <c r="O43" s="22">
        <f t="shared" si="13"/>
        <v>-1986</v>
      </c>
      <c r="P43" s="22">
        <v>29000</v>
      </c>
      <c r="Q43" s="38" t="e">
        <f>M43-#REF!</f>
        <v>#REF!</v>
      </c>
      <c r="R43" s="55">
        <v>31382</v>
      </c>
    </row>
    <row r="44" spans="1:18" ht="12">
      <c r="A44" s="23">
        <v>3215</v>
      </c>
      <c r="B44" s="23">
        <v>3215</v>
      </c>
      <c r="C44" s="3" t="s">
        <v>70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3217</v>
      </c>
      <c r="B45" s="23">
        <v>3217</v>
      </c>
      <c r="C45" s="3" t="s">
        <v>71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3218</v>
      </c>
      <c r="B46" s="23">
        <v>3218</v>
      </c>
      <c r="C46" s="3" t="s">
        <v>190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3220</v>
      </c>
      <c r="B47" s="23">
        <v>3220</v>
      </c>
      <c r="C47" s="3" t="s">
        <v>73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3320</v>
      </c>
      <c r="B48" s="23">
        <v>3320</v>
      </c>
      <c r="C48" s="3" t="s">
        <v>74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3321</v>
      </c>
      <c r="B49" s="23">
        <v>3321</v>
      </c>
      <c r="C49" s="3" t="s">
        <v>75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0</v>
      </c>
      <c r="O49" s="22">
        <f t="shared" si="13"/>
        <v>0</v>
      </c>
      <c r="P49" s="22">
        <v>0</v>
      </c>
      <c r="Q49" s="38" t="e">
        <f>M49-#REF!</f>
        <v>#REF!</v>
      </c>
      <c r="R49" s="55">
        <v>0</v>
      </c>
    </row>
    <row r="50" spans="1:18" ht="12">
      <c r="A50" s="23">
        <v>3325</v>
      </c>
      <c r="B50" s="23">
        <v>3325</v>
      </c>
      <c r="C50" s="3" t="s">
        <v>22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0</v>
      </c>
      <c r="N50" s="22">
        <v>0</v>
      </c>
      <c r="O50" s="22">
        <f t="shared" si="13"/>
        <v>0</v>
      </c>
      <c r="P50" s="22">
        <v>0</v>
      </c>
      <c r="Q50" s="38" t="e">
        <f>M50-#REF!</f>
        <v>#REF!</v>
      </c>
      <c r="R50" s="55">
        <v>0</v>
      </c>
    </row>
    <row r="51" spans="1:18" ht="12">
      <c r="A51" s="23">
        <v>3350</v>
      </c>
      <c r="B51" s="23">
        <v>3350</v>
      </c>
      <c r="C51" s="3" t="s">
        <v>76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400</v>
      </c>
      <c r="I51" s="22">
        <f t="shared" si="11"/>
        <v>-400</v>
      </c>
      <c r="J51" s="22">
        <v>0</v>
      </c>
      <c r="K51" s="22">
        <v>800</v>
      </c>
      <c r="L51" s="22">
        <f t="shared" si="12"/>
        <v>-800</v>
      </c>
      <c r="M51" s="22">
        <v>0</v>
      </c>
      <c r="N51" s="22">
        <v>800</v>
      </c>
      <c r="O51" s="22">
        <f t="shared" si="13"/>
        <v>-800</v>
      </c>
      <c r="P51" s="22">
        <v>800</v>
      </c>
      <c r="Q51" s="38" t="e">
        <f>M51-#REF!</f>
        <v>#REF!</v>
      </c>
      <c r="R51" s="55">
        <v>0</v>
      </c>
    </row>
    <row r="52" spans="1:18" ht="12">
      <c r="A52" s="23">
        <v>3360</v>
      </c>
      <c r="B52" s="23">
        <v>3360</v>
      </c>
      <c r="C52" s="3" t="s">
        <v>77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3440</v>
      </c>
      <c r="B53" s="23">
        <v>3440</v>
      </c>
      <c r="C53" s="3" t="s">
        <v>27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3500</v>
      </c>
      <c r="B54" s="23">
        <v>3500</v>
      </c>
      <c r="C54" s="3" t="s">
        <v>23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3605</v>
      </c>
      <c r="B55" s="23">
        <v>3605</v>
      </c>
      <c r="C55" s="3" t="s">
        <v>78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">
      <c r="A56" s="23">
        <v>3610</v>
      </c>
      <c r="B56" s="23">
        <v>3610</v>
      </c>
      <c r="C56" s="3" t="s">
        <v>79</v>
      </c>
      <c r="D56" s="22">
        <v>0</v>
      </c>
      <c r="E56" s="22">
        <v>0</v>
      </c>
      <c r="F56" s="22">
        <f t="shared" si="10"/>
        <v>0</v>
      </c>
      <c r="G56" s="22">
        <v>0</v>
      </c>
      <c r="H56" s="22">
        <v>0</v>
      </c>
      <c r="I56" s="22">
        <f t="shared" si="11"/>
        <v>0</v>
      </c>
      <c r="J56" s="22">
        <v>0</v>
      </c>
      <c r="K56" s="22">
        <v>0</v>
      </c>
      <c r="L56" s="22">
        <f t="shared" si="12"/>
        <v>0</v>
      </c>
      <c r="M56" s="22">
        <v>0</v>
      </c>
      <c r="N56" s="22">
        <v>0</v>
      </c>
      <c r="O56" s="22">
        <f t="shared" si="13"/>
        <v>0</v>
      </c>
      <c r="P56" s="22">
        <v>0</v>
      </c>
      <c r="Q56" s="38" t="e">
        <f>M56-#REF!</f>
        <v>#REF!</v>
      </c>
      <c r="R56" s="55">
        <v>0</v>
      </c>
    </row>
    <row r="57" spans="1:18" ht="12.75">
      <c r="A57" s="23"/>
      <c r="B57" s="23"/>
      <c r="C57" s="14" t="s">
        <v>6</v>
      </c>
      <c r="D57" s="15">
        <f>SUM(D37:D56)</f>
        <v>-1186</v>
      </c>
      <c r="E57" s="15">
        <f>SUM(E37:E56)</f>
        <v>5250</v>
      </c>
      <c r="F57" s="15">
        <f t="shared" si="10"/>
        <v>-6436</v>
      </c>
      <c r="G57" s="15">
        <f>SUM(G37:G56)</f>
        <v>30132</v>
      </c>
      <c r="H57" s="15">
        <f>SUM(H37:H56)</f>
        <v>36900</v>
      </c>
      <c r="I57" s="15">
        <f t="shared" si="11"/>
        <v>-6768</v>
      </c>
      <c r="J57" s="15">
        <f>SUM(J37:J56)</f>
        <v>29425.76</v>
      </c>
      <c r="K57" s="15">
        <f>SUM(K37:K56)</f>
        <v>47550</v>
      </c>
      <c r="L57" s="15">
        <f t="shared" si="12"/>
        <v>-18124.24</v>
      </c>
      <c r="M57" s="15">
        <f>SUM(M37:M56)</f>
        <v>29011.76</v>
      </c>
      <c r="N57" s="15">
        <f>SUM(N37:N56)</f>
        <v>52800</v>
      </c>
      <c r="O57" s="15">
        <f t="shared" si="13"/>
        <v>-23788.24</v>
      </c>
      <c r="P57" s="15">
        <f>SUM(P37:P56)</f>
        <v>52800</v>
      </c>
      <c r="Q57" s="39" t="e">
        <f>M57-#REF!</f>
        <v>#REF!</v>
      </c>
      <c r="R57" s="56">
        <f>SUM(R37:R56)</f>
        <v>31382</v>
      </c>
    </row>
    <row r="58" spans="1:18" ht="12">
      <c r="A58" s="23"/>
      <c r="B58" s="23"/>
      <c r="C58" s="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38"/>
      <c r="R58" s="55"/>
    </row>
    <row r="59" spans="1:18" ht="12">
      <c r="A59" s="23">
        <v>3240</v>
      </c>
      <c r="B59" s="23">
        <v>3240</v>
      </c>
      <c r="C59" s="3" t="s">
        <v>182</v>
      </c>
      <c r="D59" s="22">
        <v>12960</v>
      </c>
      <c r="E59" s="22">
        <v>0</v>
      </c>
      <c r="F59" s="22">
        <f aca="true" t="shared" si="14" ref="F59:F65">D59-E59</f>
        <v>12960</v>
      </c>
      <c r="G59" s="22">
        <v>30458</v>
      </c>
      <c r="H59" s="22">
        <v>4000</v>
      </c>
      <c r="I59" s="22">
        <f aca="true" t="shared" si="15" ref="I59:I65">G59-H59</f>
        <v>26458</v>
      </c>
      <c r="J59" s="22">
        <v>30458</v>
      </c>
      <c r="K59" s="22">
        <v>4000</v>
      </c>
      <c r="L59" s="22">
        <f aca="true" t="shared" si="16" ref="L59:L65">J59-K59</f>
        <v>26458</v>
      </c>
      <c r="M59" s="22">
        <v>30458</v>
      </c>
      <c r="N59" s="22">
        <v>4000</v>
      </c>
      <c r="O59" s="22">
        <f aca="true" t="shared" si="17" ref="O59:O65">M59-N59</f>
        <v>26458</v>
      </c>
      <c r="P59" s="22">
        <v>4000</v>
      </c>
      <c r="Q59" s="38" t="e">
        <f>M59-#REF!</f>
        <v>#REF!</v>
      </c>
      <c r="R59" s="55">
        <v>9115</v>
      </c>
    </row>
    <row r="60" spans="1:18" ht="12">
      <c r="A60" s="23">
        <v>3441</v>
      </c>
      <c r="B60" s="23">
        <v>3441</v>
      </c>
      <c r="C60" s="3" t="s">
        <v>80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0</v>
      </c>
      <c r="K60" s="22">
        <v>0</v>
      </c>
      <c r="L60" s="22">
        <f t="shared" si="16"/>
        <v>0</v>
      </c>
      <c r="M60" s="22">
        <v>2955</v>
      </c>
      <c r="N60" s="22">
        <v>0</v>
      </c>
      <c r="O60" s="22">
        <f t="shared" si="17"/>
        <v>2955</v>
      </c>
      <c r="P60" s="22">
        <v>0</v>
      </c>
      <c r="Q60" s="38" t="e">
        <f>M60-#REF!</f>
        <v>#REF!</v>
      </c>
      <c r="R60" s="55">
        <v>1980</v>
      </c>
    </row>
    <row r="61" spans="1:18" ht="12">
      <c r="A61" s="23">
        <v>3461</v>
      </c>
      <c r="B61" s="23">
        <v>3461</v>
      </c>
      <c r="C61" s="3" t="s">
        <v>81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8000</v>
      </c>
      <c r="I61" s="22">
        <f t="shared" si="15"/>
        <v>-8000</v>
      </c>
      <c r="J61" s="22">
        <v>20415</v>
      </c>
      <c r="K61" s="22">
        <v>16000</v>
      </c>
      <c r="L61" s="22">
        <f t="shared" si="16"/>
        <v>4415</v>
      </c>
      <c r="M61" s="22">
        <v>20415</v>
      </c>
      <c r="N61" s="22">
        <v>16000</v>
      </c>
      <c r="O61" s="22">
        <f t="shared" si="17"/>
        <v>4415</v>
      </c>
      <c r="P61" s="22">
        <v>16000</v>
      </c>
      <c r="Q61" s="38" t="e">
        <f>M61-#REF!</f>
        <v>#REF!</v>
      </c>
      <c r="R61" s="55">
        <v>16741</v>
      </c>
    </row>
    <row r="62" spans="1:18" ht="12">
      <c r="A62" s="23">
        <v>3630</v>
      </c>
      <c r="B62" s="23">
        <v>3630</v>
      </c>
      <c r="C62" s="3" t="s">
        <v>82</v>
      </c>
      <c r="D62" s="22">
        <v>0</v>
      </c>
      <c r="E62" s="22">
        <v>0</v>
      </c>
      <c r="F62" s="22">
        <f t="shared" si="14"/>
        <v>0</v>
      </c>
      <c r="G62" s="22">
        <v>0</v>
      </c>
      <c r="H62" s="22">
        <v>0</v>
      </c>
      <c r="I62" s="22">
        <f t="shared" si="15"/>
        <v>0</v>
      </c>
      <c r="J62" s="22">
        <v>0</v>
      </c>
      <c r="K62" s="22">
        <v>0</v>
      </c>
      <c r="L62" s="22">
        <f t="shared" si="16"/>
        <v>0</v>
      </c>
      <c r="M62" s="22">
        <v>0</v>
      </c>
      <c r="N62" s="22">
        <v>0</v>
      </c>
      <c r="O62" s="22">
        <f t="shared" si="17"/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3800</v>
      </c>
      <c r="B63" s="23">
        <v>3800</v>
      </c>
      <c r="C63" s="3" t="s">
        <v>160</v>
      </c>
      <c r="D63" s="22">
        <v>0</v>
      </c>
      <c r="E63" s="22">
        <v>0</v>
      </c>
      <c r="F63" s="22">
        <f>D63-E63</f>
        <v>0</v>
      </c>
      <c r="G63" s="22">
        <v>0</v>
      </c>
      <c r="H63" s="22">
        <v>0</v>
      </c>
      <c r="I63" s="22">
        <f>G63-H63</f>
        <v>0</v>
      </c>
      <c r="J63" s="22">
        <v>0</v>
      </c>
      <c r="K63" s="22">
        <v>0</v>
      </c>
      <c r="L63" s="22">
        <f>J63-K63</f>
        <v>0</v>
      </c>
      <c r="M63" s="22">
        <v>0</v>
      </c>
      <c r="N63" s="22">
        <v>0</v>
      </c>
      <c r="O63" s="22">
        <f>M63-N63</f>
        <v>0</v>
      </c>
      <c r="P63" s="22">
        <v>0</v>
      </c>
      <c r="Q63" s="38" t="e">
        <f>M63-#REF!</f>
        <v>#REF!</v>
      </c>
      <c r="R63" s="55">
        <v>0</v>
      </c>
    </row>
    <row r="64" spans="1:18" ht="12">
      <c r="A64" s="23">
        <v>3990</v>
      </c>
      <c r="B64" s="23">
        <v>3990</v>
      </c>
      <c r="C64" s="3" t="s">
        <v>83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">
      <c r="A65" s="23">
        <v>3995</v>
      </c>
      <c r="B65" s="23">
        <v>3995</v>
      </c>
      <c r="C65" s="3" t="s">
        <v>28</v>
      </c>
      <c r="D65" s="22">
        <v>0</v>
      </c>
      <c r="E65" s="22">
        <v>0</v>
      </c>
      <c r="F65" s="22">
        <f t="shared" si="14"/>
        <v>0</v>
      </c>
      <c r="G65" s="22">
        <v>0</v>
      </c>
      <c r="H65" s="22">
        <v>0</v>
      </c>
      <c r="I65" s="22">
        <f t="shared" si="15"/>
        <v>0</v>
      </c>
      <c r="J65" s="22">
        <v>0</v>
      </c>
      <c r="K65" s="22">
        <v>0</v>
      </c>
      <c r="L65" s="22">
        <f t="shared" si="16"/>
        <v>0</v>
      </c>
      <c r="M65" s="22">
        <v>0</v>
      </c>
      <c r="N65" s="22">
        <v>0</v>
      </c>
      <c r="O65" s="22">
        <f t="shared" si="17"/>
        <v>0</v>
      </c>
      <c r="P65" s="22">
        <v>0</v>
      </c>
      <c r="Q65" s="38" t="e">
        <f>M65-#REF!</f>
        <v>#REF!</v>
      </c>
      <c r="R65" s="55">
        <v>0</v>
      </c>
    </row>
    <row r="66" spans="1:18" ht="12.75">
      <c r="A66" s="23"/>
      <c r="B66" s="23"/>
      <c r="C66" s="14" t="s">
        <v>15</v>
      </c>
      <c r="D66" s="15">
        <f>SUM(D59:D65)</f>
        <v>12960</v>
      </c>
      <c r="E66" s="15">
        <f aca="true" t="shared" si="18" ref="E66:P66">SUM(E59:E65)</f>
        <v>0</v>
      </c>
      <c r="F66" s="15">
        <f t="shared" si="18"/>
        <v>12960</v>
      </c>
      <c r="G66" s="15">
        <f t="shared" si="18"/>
        <v>30458</v>
      </c>
      <c r="H66" s="15">
        <f t="shared" si="18"/>
        <v>12000</v>
      </c>
      <c r="I66" s="15">
        <f t="shared" si="18"/>
        <v>18458</v>
      </c>
      <c r="J66" s="15">
        <f t="shared" si="18"/>
        <v>50873</v>
      </c>
      <c r="K66" s="15">
        <f t="shared" si="18"/>
        <v>20000</v>
      </c>
      <c r="L66" s="15">
        <f t="shared" si="18"/>
        <v>30873</v>
      </c>
      <c r="M66" s="15">
        <f t="shared" si="18"/>
        <v>53828</v>
      </c>
      <c r="N66" s="15">
        <f t="shared" si="18"/>
        <v>20000</v>
      </c>
      <c r="O66" s="15">
        <f t="shared" si="18"/>
        <v>33828</v>
      </c>
      <c r="P66" s="15">
        <f t="shared" si="18"/>
        <v>20000</v>
      </c>
      <c r="Q66" s="39" t="e">
        <f>M66-#REF!</f>
        <v>#REF!</v>
      </c>
      <c r="R66" s="56">
        <f>SUM(R59:R65)</f>
        <v>27836</v>
      </c>
    </row>
    <row r="67" spans="1:18" ht="12.75">
      <c r="A67" s="19"/>
      <c r="B67" s="19"/>
      <c r="C67" s="14" t="s">
        <v>2</v>
      </c>
      <c r="D67" s="15">
        <f>D57+D66</f>
        <v>11774</v>
      </c>
      <c r="E67" s="15">
        <f aca="true" t="shared" si="19" ref="E67:P67">E57+E66</f>
        <v>5250</v>
      </c>
      <c r="F67" s="15">
        <f t="shared" si="19"/>
        <v>6524</v>
      </c>
      <c r="G67" s="15">
        <f t="shared" si="19"/>
        <v>60590</v>
      </c>
      <c r="H67" s="15">
        <f t="shared" si="19"/>
        <v>48900</v>
      </c>
      <c r="I67" s="15">
        <f t="shared" si="19"/>
        <v>11690</v>
      </c>
      <c r="J67" s="15">
        <f t="shared" si="19"/>
        <v>80298.76</v>
      </c>
      <c r="K67" s="15">
        <f t="shared" si="19"/>
        <v>67550</v>
      </c>
      <c r="L67" s="15">
        <f t="shared" si="19"/>
        <v>12748.759999999998</v>
      </c>
      <c r="M67" s="15">
        <f t="shared" si="19"/>
        <v>82839.76</v>
      </c>
      <c r="N67" s="15">
        <f t="shared" si="19"/>
        <v>72800</v>
      </c>
      <c r="O67" s="15">
        <f t="shared" si="19"/>
        <v>10039.759999999998</v>
      </c>
      <c r="P67" s="15">
        <f t="shared" si="19"/>
        <v>72800</v>
      </c>
      <c r="Q67" s="39" t="e">
        <f>M67-#REF!</f>
        <v>#REF!</v>
      </c>
      <c r="R67" s="56">
        <f>R57+R66</f>
        <v>59218</v>
      </c>
    </row>
    <row r="68" spans="1:18" ht="12">
      <c r="A68" s="23"/>
      <c r="B68" s="23"/>
      <c r="C68" s="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38"/>
      <c r="R68" s="55"/>
    </row>
    <row r="69" spans="1:18" ht="12">
      <c r="A69" s="23">
        <v>4220</v>
      </c>
      <c r="B69" s="23">
        <v>4220</v>
      </c>
      <c r="C69" s="3" t="s">
        <v>85</v>
      </c>
      <c r="D69" s="22">
        <v>0</v>
      </c>
      <c r="E69" s="22">
        <v>0</v>
      </c>
      <c r="F69" s="22">
        <f aca="true" t="shared" si="20" ref="F69:F81">+E69-D69</f>
        <v>0</v>
      </c>
      <c r="G69" s="22">
        <v>14030</v>
      </c>
      <c r="H69" s="22">
        <v>4500</v>
      </c>
      <c r="I69" s="22">
        <f aca="true" t="shared" si="21" ref="I69:I80">G69-H69</f>
        <v>9530</v>
      </c>
      <c r="J69" s="22">
        <v>14329</v>
      </c>
      <c r="K69" s="22">
        <v>9000</v>
      </c>
      <c r="L69" s="22">
        <f aca="true" t="shared" si="22" ref="L69:L80">J69-K69</f>
        <v>5329</v>
      </c>
      <c r="M69" s="22">
        <v>14329</v>
      </c>
      <c r="N69" s="22">
        <v>9000</v>
      </c>
      <c r="O69" s="22">
        <f aca="true" t="shared" si="23" ref="O69:O80">M69-N69</f>
        <v>5329</v>
      </c>
      <c r="P69" s="22">
        <v>9000</v>
      </c>
      <c r="Q69" s="38" t="e">
        <f>M69-#REF!</f>
        <v>#REF!</v>
      </c>
      <c r="R69" s="55">
        <v>14329</v>
      </c>
    </row>
    <row r="70" spans="1:18" ht="12">
      <c r="A70" s="23">
        <v>4221</v>
      </c>
      <c r="B70" s="23">
        <v>4221</v>
      </c>
      <c r="C70" s="3" t="s">
        <v>29</v>
      </c>
      <c r="D70" s="22">
        <v>0</v>
      </c>
      <c r="E70" s="22">
        <v>0</v>
      </c>
      <c r="F70" s="22">
        <f t="shared" si="20"/>
        <v>0</v>
      </c>
      <c r="G70" s="22">
        <v>0</v>
      </c>
      <c r="H70" s="22">
        <v>0</v>
      </c>
      <c r="I70" s="22">
        <f t="shared" si="21"/>
        <v>0</v>
      </c>
      <c r="J70" s="22">
        <v>0</v>
      </c>
      <c r="K70" s="22">
        <v>0</v>
      </c>
      <c r="L70" s="22">
        <f t="shared" si="22"/>
        <v>0</v>
      </c>
      <c r="M70" s="22">
        <v>0</v>
      </c>
      <c r="N70" s="22">
        <v>0</v>
      </c>
      <c r="O70" s="22">
        <f t="shared" si="23"/>
        <v>0</v>
      </c>
      <c r="P70" s="22">
        <v>0</v>
      </c>
      <c r="Q70" s="38" t="e">
        <f>M70-#REF!</f>
        <v>#REF!</v>
      </c>
      <c r="R70" s="55">
        <v>0</v>
      </c>
    </row>
    <row r="71" spans="1:18" ht="12">
      <c r="A71" s="23">
        <v>4230</v>
      </c>
      <c r="B71" s="23">
        <v>4230</v>
      </c>
      <c r="C71" s="3" t="s">
        <v>169</v>
      </c>
      <c r="D71" s="22">
        <v>0</v>
      </c>
      <c r="E71" s="22">
        <v>0</v>
      </c>
      <c r="F71" s="22">
        <f t="shared" si="20"/>
        <v>0</v>
      </c>
      <c r="G71" s="22">
        <v>0</v>
      </c>
      <c r="H71" s="22">
        <v>0</v>
      </c>
      <c r="I71" s="22">
        <f>G71-H71</f>
        <v>0</v>
      </c>
      <c r="J71" s="22">
        <v>0</v>
      </c>
      <c r="K71" s="22">
        <v>0</v>
      </c>
      <c r="L71" s="22">
        <f>J71-K71</f>
        <v>0</v>
      </c>
      <c r="M71" s="22">
        <v>0</v>
      </c>
      <c r="N71" s="22">
        <v>0</v>
      </c>
      <c r="O71" s="22">
        <f>M71-N71</f>
        <v>0</v>
      </c>
      <c r="P71" s="22">
        <v>0</v>
      </c>
      <c r="Q71" s="38" t="e">
        <f>M71-#REF!</f>
        <v>#REF!</v>
      </c>
      <c r="R71" s="55">
        <v>0</v>
      </c>
    </row>
    <row r="72" spans="1:18" ht="12">
      <c r="A72" s="23">
        <v>4241</v>
      </c>
      <c r="B72" s="23">
        <v>4241</v>
      </c>
      <c r="C72" s="3" t="s">
        <v>87</v>
      </c>
      <c r="D72" s="22">
        <v>0</v>
      </c>
      <c r="E72" s="22">
        <v>0</v>
      </c>
      <c r="F72" s="22">
        <f t="shared" si="20"/>
        <v>0</v>
      </c>
      <c r="G72" s="22">
        <v>0</v>
      </c>
      <c r="H72" s="22">
        <v>0</v>
      </c>
      <c r="I72" s="22">
        <f t="shared" si="21"/>
        <v>0</v>
      </c>
      <c r="J72" s="22">
        <v>0</v>
      </c>
      <c r="K72" s="22">
        <v>0</v>
      </c>
      <c r="L72" s="22">
        <f t="shared" si="22"/>
        <v>0</v>
      </c>
      <c r="M72" s="22">
        <v>0</v>
      </c>
      <c r="N72" s="22">
        <v>0</v>
      </c>
      <c r="O72" s="22">
        <f t="shared" si="23"/>
        <v>0</v>
      </c>
      <c r="P72" s="22">
        <v>0</v>
      </c>
      <c r="Q72" s="38" t="e">
        <f>M72-#REF!</f>
        <v>#REF!</v>
      </c>
      <c r="R72" s="55">
        <v>0</v>
      </c>
    </row>
    <row r="73" spans="1:18" ht="12">
      <c r="A73" s="23">
        <v>4280</v>
      </c>
      <c r="B73" s="23">
        <v>4280</v>
      </c>
      <c r="C73" s="3" t="s">
        <v>89</v>
      </c>
      <c r="D73" s="22">
        <v>0</v>
      </c>
      <c r="E73" s="22">
        <v>0</v>
      </c>
      <c r="F73" s="22">
        <f t="shared" si="20"/>
        <v>0</v>
      </c>
      <c r="G73" s="22">
        <v>0</v>
      </c>
      <c r="H73" s="22">
        <v>0</v>
      </c>
      <c r="I73" s="22">
        <f t="shared" si="21"/>
        <v>0</v>
      </c>
      <c r="J73" s="22">
        <v>0</v>
      </c>
      <c r="K73" s="22">
        <v>0</v>
      </c>
      <c r="L73" s="22">
        <f t="shared" si="22"/>
        <v>0</v>
      </c>
      <c r="M73" s="22">
        <v>0</v>
      </c>
      <c r="N73" s="22">
        <v>0</v>
      </c>
      <c r="O73" s="22">
        <f t="shared" si="23"/>
        <v>0</v>
      </c>
      <c r="P73" s="22">
        <v>0</v>
      </c>
      <c r="Q73" s="38" t="e">
        <f>M73-#REF!</f>
        <v>#REF!</v>
      </c>
      <c r="R73" s="55">
        <v>0</v>
      </c>
    </row>
    <row r="74" spans="1:18" ht="12">
      <c r="A74" s="23">
        <v>6550</v>
      </c>
      <c r="B74" s="23">
        <v>6550</v>
      </c>
      <c r="C74" s="3" t="s">
        <v>110</v>
      </c>
      <c r="D74" s="22">
        <v>7856.59</v>
      </c>
      <c r="E74" s="22">
        <v>0</v>
      </c>
      <c r="F74" s="22">
        <f t="shared" si="20"/>
        <v>-7856.59</v>
      </c>
      <c r="G74" s="22">
        <v>25986.43</v>
      </c>
      <c r="H74" s="22">
        <v>8000</v>
      </c>
      <c r="I74" s="22">
        <f t="shared" si="21"/>
        <v>17986.43</v>
      </c>
      <c r="J74" s="22">
        <v>25986.43</v>
      </c>
      <c r="K74" s="22">
        <v>16000</v>
      </c>
      <c r="L74" s="22">
        <f t="shared" si="22"/>
        <v>9986.43</v>
      </c>
      <c r="M74" s="22">
        <v>32456.43</v>
      </c>
      <c r="N74" s="22">
        <v>16000</v>
      </c>
      <c r="O74" s="22">
        <f t="shared" si="23"/>
        <v>16456.43</v>
      </c>
      <c r="P74" s="22">
        <v>16000</v>
      </c>
      <c r="Q74" s="38" t="e">
        <f>M74-#REF!</f>
        <v>#REF!</v>
      </c>
      <c r="R74" s="55">
        <v>22882.77</v>
      </c>
    </row>
    <row r="75" spans="1:18" ht="12">
      <c r="A75" s="23">
        <v>6555</v>
      </c>
      <c r="B75" s="23">
        <v>6555</v>
      </c>
      <c r="C75" s="3" t="s">
        <v>111</v>
      </c>
      <c r="D75" s="22">
        <v>0</v>
      </c>
      <c r="E75" s="22">
        <v>0</v>
      </c>
      <c r="F75" s="22">
        <f t="shared" si="20"/>
        <v>0</v>
      </c>
      <c r="G75" s="22">
        <v>0</v>
      </c>
      <c r="H75" s="22">
        <v>0</v>
      </c>
      <c r="I75" s="22">
        <f t="shared" si="21"/>
        <v>0</v>
      </c>
      <c r="J75" s="22">
        <v>0</v>
      </c>
      <c r="K75" s="22">
        <v>0</v>
      </c>
      <c r="L75" s="22">
        <f t="shared" si="22"/>
        <v>0</v>
      </c>
      <c r="M75" s="22">
        <v>0</v>
      </c>
      <c r="N75" s="22">
        <v>0</v>
      </c>
      <c r="O75" s="22">
        <f t="shared" si="23"/>
        <v>0</v>
      </c>
      <c r="P75" s="22">
        <v>0</v>
      </c>
      <c r="Q75" s="38" t="e">
        <f>M75-#REF!</f>
        <v>#REF!</v>
      </c>
      <c r="R75" s="55">
        <v>0</v>
      </c>
    </row>
    <row r="76" spans="1:18" ht="12.75">
      <c r="A76" s="19"/>
      <c r="B76" s="19"/>
      <c r="C76" s="14" t="s">
        <v>46</v>
      </c>
      <c r="D76" s="15">
        <f>SUM(D69:D75)</f>
        <v>7856.59</v>
      </c>
      <c r="E76" s="15">
        <f aca="true" t="shared" si="24" ref="E76:P76">SUM(E69:E75)</f>
        <v>0</v>
      </c>
      <c r="F76" s="15">
        <f t="shared" si="24"/>
        <v>-7856.59</v>
      </c>
      <c r="G76" s="15">
        <f t="shared" si="24"/>
        <v>40016.43</v>
      </c>
      <c r="H76" s="15">
        <f t="shared" si="24"/>
        <v>12500</v>
      </c>
      <c r="I76" s="15">
        <f t="shared" si="24"/>
        <v>27516.43</v>
      </c>
      <c r="J76" s="15">
        <f t="shared" si="24"/>
        <v>40315.43</v>
      </c>
      <c r="K76" s="15">
        <f t="shared" si="24"/>
        <v>25000</v>
      </c>
      <c r="L76" s="15">
        <f t="shared" si="24"/>
        <v>15315.43</v>
      </c>
      <c r="M76" s="15">
        <f t="shared" si="24"/>
        <v>46785.43</v>
      </c>
      <c r="N76" s="15">
        <f t="shared" si="24"/>
        <v>25000</v>
      </c>
      <c r="O76" s="15">
        <f t="shared" si="24"/>
        <v>21785.43</v>
      </c>
      <c r="P76" s="15">
        <f t="shared" si="24"/>
        <v>25000</v>
      </c>
      <c r="Q76" s="39" t="e">
        <f>M76-#REF!</f>
        <v>#REF!</v>
      </c>
      <c r="R76" s="56">
        <f>SUM(R69:R75)</f>
        <v>37211.770000000004</v>
      </c>
    </row>
    <row r="77" spans="1:18" ht="12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  <c r="R77" s="55"/>
    </row>
    <row r="78" spans="1:18" ht="12">
      <c r="A78" s="23">
        <v>4225</v>
      </c>
      <c r="B78" s="23">
        <v>4225</v>
      </c>
      <c r="C78" s="3" t="s">
        <v>170</v>
      </c>
      <c r="D78" s="22">
        <v>0</v>
      </c>
      <c r="E78" s="22">
        <v>0</v>
      </c>
      <c r="F78" s="22">
        <f t="shared" si="20"/>
        <v>0</v>
      </c>
      <c r="G78" s="22">
        <v>0</v>
      </c>
      <c r="H78" s="22">
        <v>0</v>
      </c>
      <c r="I78" s="22">
        <f t="shared" si="21"/>
        <v>0</v>
      </c>
      <c r="J78" s="22">
        <v>0</v>
      </c>
      <c r="K78" s="22">
        <v>0</v>
      </c>
      <c r="L78" s="22">
        <f t="shared" si="22"/>
        <v>0</v>
      </c>
      <c r="M78" s="22">
        <v>0</v>
      </c>
      <c r="N78" s="22">
        <v>0</v>
      </c>
      <c r="O78" s="22">
        <f t="shared" si="23"/>
        <v>0</v>
      </c>
      <c r="P78" s="22">
        <v>0</v>
      </c>
      <c r="Q78" s="38" t="e">
        <f>M78-#REF!</f>
        <v>#REF!</v>
      </c>
      <c r="R78" s="55">
        <v>0</v>
      </c>
    </row>
    <row r="79" spans="1:18" ht="12">
      <c r="A79" s="23">
        <v>4228</v>
      </c>
      <c r="B79" s="23">
        <v>4228</v>
      </c>
      <c r="C79" s="3" t="s">
        <v>171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4331</v>
      </c>
      <c r="B80" s="23">
        <v>4331</v>
      </c>
      <c r="C80" s="3" t="s">
        <v>91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0</v>
      </c>
      <c r="I80" s="22">
        <f t="shared" si="21"/>
        <v>0</v>
      </c>
      <c r="J80" s="22">
        <v>0</v>
      </c>
      <c r="K80" s="22">
        <v>0</v>
      </c>
      <c r="L80" s="22">
        <f t="shared" si="22"/>
        <v>0</v>
      </c>
      <c r="M80" s="22">
        <v>0</v>
      </c>
      <c r="N80" s="22">
        <v>0</v>
      </c>
      <c r="O80" s="22">
        <f t="shared" si="23"/>
        <v>0</v>
      </c>
      <c r="P80" s="22">
        <v>0</v>
      </c>
      <c r="Q80" s="38" t="e">
        <f>M80-#REF!</f>
        <v>#REF!</v>
      </c>
      <c r="R80" s="55">
        <v>0</v>
      </c>
    </row>
    <row r="81" spans="1:18" ht="12">
      <c r="A81" s="23">
        <v>7400</v>
      </c>
      <c r="B81" s="23">
        <v>7400</v>
      </c>
      <c r="C81" s="3" t="s">
        <v>130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 t="e">
        <f>M81-#REF!</f>
        <v>#REF!</v>
      </c>
      <c r="R81" s="55">
        <v>0</v>
      </c>
    </row>
    <row r="82" spans="1:18" ht="12.75">
      <c r="A82" s="19"/>
      <c r="B82" s="19"/>
      <c r="C82" s="14" t="s">
        <v>47</v>
      </c>
      <c r="D82" s="15">
        <f>SUM(D78:D81)</f>
        <v>0</v>
      </c>
      <c r="E82" s="15">
        <f aca="true" t="shared" si="25" ref="E82:P82">SUM(E78:E81)</f>
        <v>0</v>
      </c>
      <c r="F82" s="15">
        <f t="shared" si="25"/>
        <v>0</v>
      </c>
      <c r="G82" s="15">
        <f t="shared" si="25"/>
        <v>0</v>
      </c>
      <c r="H82" s="15">
        <f t="shared" si="25"/>
        <v>0</v>
      </c>
      <c r="I82" s="15">
        <f t="shared" si="25"/>
        <v>0</v>
      </c>
      <c r="J82" s="15">
        <f t="shared" si="25"/>
        <v>0</v>
      </c>
      <c r="K82" s="15">
        <f t="shared" si="25"/>
        <v>0</v>
      </c>
      <c r="L82" s="15">
        <f t="shared" si="25"/>
        <v>0</v>
      </c>
      <c r="M82" s="15">
        <f t="shared" si="25"/>
        <v>0</v>
      </c>
      <c r="N82" s="15">
        <f t="shared" si="25"/>
        <v>0</v>
      </c>
      <c r="O82" s="15">
        <f t="shared" si="25"/>
        <v>0</v>
      </c>
      <c r="P82" s="15">
        <f t="shared" si="25"/>
        <v>0</v>
      </c>
      <c r="Q82" s="39" t="e">
        <f>M82-#REF!</f>
        <v>#REF!</v>
      </c>
      <c r="R82" s="56">
        <f>SUM(R78:R81)</f>
        <v>0</v>
      </c>
    </row>
    <row r="83" spans="1:18" ht="12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 t="e">
        <f>M83-#REF!</f>
        <v>#REF!</v>
      </c>
      <c r="R83" s="55"/>
    </row>
    <row r="84" spans="1:18" ht="12">
      <c r="A84" s="23">
        <v>4120</v>
      </c>
      <c r="B84" s="23">
        <v>4120</v>
      </c>
      <c r="C84" s="3" t="s">
        <v>84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4300</v>
      </c>
      <c r="B85" s="23">
        <v>4300</v>
      </c>
      <c r="C85" s="3" t="s">
        <v>90</v>
      </c>
      <c r="D85" s="22">
        <v>21798.75</v>
      </c>
      <c r="E85" s="22">
        <v>21000</v>
      </c>
      <c r="F85" s="22">
        <f>+E85-D85</f>
        <v>-798.75</v>
      </c>
      <c r="G85" s="22">
        <v>21798.75</v>
      </c>
      <c r="H85" s="22">
        <v>21000</v>
      </c>
      <c r="I85" s="22">
        <f>G85-H85</f>
        <v>798.75</v>
      </c>
      <c r="J85" s="22">
        <v>21798.75</v>
      </c>
      <c r="K85" s="22">
        <v>21000</v>
      </c>
      <c r="L85" s="22">
        <f>J85-K85</f>
        <v>798.75</v>
      </c>
      <c r="M85" s="22">
        <v>21798.75</v>
      </c>
      <c r="N85" s="22">
        <v>21000</v>
      </c>
      <c r="O85" s="22">
        <f>M85-N85</f>
        <v>798.75</v>
      </c>
      <c r="P85" s="22">
        <v>21000</v>
      </c>
      <c r="Q85" s="38"/>
      <c r="R85" s="55">
        <v>0</v>
      </c>
    </row>
    <row r="86" spans="1:18" ht="12">
      <c r="A86" s="23">
        <v>4400</v>
      </c>
      <c r="B86" s="23">
        <v>4400</v>
      </c>
      <c r="C86" s="3" t="s">
        <v>172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">
      <c r="A87" s="23">
        <v>4990</v>
      </c>
      <c r="B87" s="23">
        <v>4990</v>
      </c>
      <c r="C87" s="3" t="s">
        <v>92</v>
      </c>
      <c r="D87" s="22">
        <v>0</v>
      </c>
      <c r="E87" s="22">
        <v>0</v>
      </c>
      <c r="F87" s="22">
        <f>+E87-D87</f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/>
      <c r="R87" s="55">
        <v>0</v>
      </c>
    </row>
    <row r="88" spans="1:18" ht="12.75">
      <c r="A88" s="19"/>
      <c r="B88" s="19"/>
      <c r="C88" s="14" t="s">
        <v>48</v>
      </c>
      <c r="D88" s="15">
        <f>SUM(D84:D87)</f>
        <v>21798.75</v>
      </c>
      <c r="E88" s="15">
        <f aca="true" t="shared" si="26" ref="E88:P88">SUM(E84:E87)</f>
        <v>21000</v>
      </c>
      <c r="F88" s="15">
        <f t="shared" si="26"/>
        <v>-798.75</v>
      </c>
      <c r="G88" s="15">
        <f t="shared" si="26"/>
        <v>21798.75</v>
      </c>
      <c r="H88" s="15">
        <f t="shared" si="26"/>
        <v>21000</v>
      </c>
      <c r="I88" s="15">
        <f t="shared" si="26"/>
        <v>798.75</v>
      </c>
      <c r="J88" s="15">
        <f t="shared" si="26"/>
        <v>21798.75</v>
      </c>
      <c r="K88" s="15">
        <f t="shared" si="26"/>
        <v>21000</v>
      </c>
      <c r="L88" s="15">
        <f t="shared" si="26"/>
        <v>798.75</v>
      </c>
      <c r="M88" s="15">
        <f t="shared" si="26"/>
        <v>21798.75</v>
      </c>
      <c r="N88" s="15">
        <f t="shared" si="26"/>
        <v>21000</v>
      </c>
      <c r="O88" s="15">
        <f t="shared" si="26"/>
        <v>798.75</v>
      </c>
      <c r="P88" s="15">
        <f t="shared" si="26"/>
        <v>21000</v>
      </c>
      <c r="Q88" s="39"/>
      <c r="R88" s="56">
        <f>SUM(R84:R87)</f>
        <v>0</v>
      </c>
    </row>
    <row r="89" spans="1:18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/>
      <c r="R89" s="55"/>
    </row>
    <row r="90" spans="1:18" ht="12.75">
      <c r="A90" s="19"/>
      <c r="B90" s="19"/>
      <c r="C90" s="14" t="s">
        <v>7</v>
      </c>
      <c r="D90" s="15">
        <f>+D88+D82+D76</f>
        <v>29655.34</v>
      </c>
      <c r="E90" s="15">
        <f aca="true" t="shared" si="27" ref="E90:P90">+E88+E82+E76</f>
        <v>21000</v>
      </c>
      <c r="F90" s="15">
        <f t="shared" si="27"/>
        <v>-8655.34</v>
      </c>
      <c r="G90" s="15">
        <f t="shared" si="27"/>
        <v>61815.18</v>
      </c>
      <c r="H90" s="15">
        <f t="shared" si="27"/>
        <v>33500</v>
      </c>
      <c r="I90" s="15">
        <f t="shared" si="27"/>
        <v>28315.18</v>
      </c>
      <c r="J90" s="15">
        <f t="shared" si="27"/>
        <v>62114.18</v>
      </c>
      <c r="K90" s="15">
        <f t="shared" si="27"/>
        <v>46000</v>
      </c>
      <c r="L90" s="15">
        <f t="shared" si="27"/>
        <v>16114.18</v>
      </c>
      <c r="M90" s="15">
        <f t="shared" si="27"/>
        <v>68584.18</v>
      </c>
      <c r="N90" s="15">
        <f t="shared" si="27"/>
        <v>46000</v>
      </c>
      <c r="O90" s="15">
        <f t="shared" si="27"/>
        <v>22584.18</v>
      </c>
      <c r="P90" s="15">
        <f t="shared" si="27"/>
        <v>46000</v>
      </c>
      <c r="Q90" s="39" t="e">
        <f>M90-#REF!</f>
        <v>#REF!</v>
      </c>
      <c r="R90" s="56">
        <f>+R88+R82+R76</f>
        <v>37211.770000000004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">
      <c r="A92" s="23">
        <v>4240</v>
      </c>
      <c r="B92" s="23">
        <v>4240</v>
      </c>
      <c r="C92" s="3" t="s">
        <v>86</v>
      </c>
      <c r="D92" s="22">
        <v>3250</v>
      </c>
      <c r="E92" s="22">
        <v>0</v>
      </c>
      <c r="F92" s="22">
        <f aca="true" t="shared" si="28" ref="F92:F114">+E92-D92</f>
        <v>-3250</v>
      </c>
      <c r="G92" s="22">
        <v>10623.5</v>
      </c>
      <c r="H92" s="22">
        <v>0</v>
      </c>
      <c r="I92" s="22">
        <f aca="true" t="shared" si="29" ref="I92:I114">G92-H92</f>
        <v>10623.5</v>
      </c>
      <c r="J92" s="22">
        <v>11398.17</v>
      </c>
      <c r="K92" s="22">
        <v>0</v>
      </c>
      <c r="L92" s="22">
        <f aca="true" t="shared" si="30" ref="L92:L114">J92-K92</f>
        <v>11398.17</v>
      </c>
      <c r="M92" s="22">
        <v>11398.17</v>
      </c>
      <c r="N92" s="22">
        <v>0</v>
      </c>
      <c r="O92" s="22">
        <f aca="true" t="shared" si="31" ref="O92:O114">M92-N92</f>
        <v>11398.17</v>
      </c>
      <c r="P92" s="22">
        <v>0</v>
      </c>
      <c r="Q92" s="38" t="e">
        <f>M92-#REF!</f>
        <v>#REF!</v>
      </c>
      <c r="R92" s="55">
        <v>2250</v>
      </c>
    </row>
    <row r="93" spans="1:18" ht="12">
      <c r="A93" s="23">
        <v>4250</v>
      </c>
      <c r="B93" s="23">
        <v>4250</v>
      </c>
      <c r="C93" s="3" t="s">
        <v>88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4000</v>
      </c>
      <c r="I93" s="22">
        <f>G93-H93</f>
        <v>-4000</v>
      </c>
      <c r="J93" s="22">
        <v>0</v>
      </c>
      <c r="K93" s="22">
        <v>8000</v>
      </c>
      <c r="L93" s="22">
        <f>J93-K93</f>
        <v>-8000</v>
      </c>
      <c r="M93" s="22">
        <v>0</v>
      </c>
      <c r="N93" s="22">
        <v>8000</v>
      </c>
      <c r="O93" s="22">
        <f>M93-N93</f>
        <v>-8000</v>
      </c>
      <c r="P93" s="22">
        <v>8000</v>
      </c>
      <c r="Q93" s="38" t="e">
        <f>M93-#REF!</f>
        <v>#REF!</v>
      </c>
      <c r="R93" s="55">
        <v>0</v>
      </c>
    </row>
    <row r="94" spans="1:18" ht="12">
      <c r="A94" s="23">
        <v>5000</v>
      </c>
      <c r="B94" s="23">
        <v>5000</v>
      </c>
      <c r="C94" s="3" t="s">
        <v>93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5006</v>
      </c>
      <c r="B95" s="23">
        <v>5006</v>
      </c>
      <c r="C95" s="3" t="s">
        <v>154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>G95-H95</f>
        <v>0</v>
      </c>
      <c r="J95" s="22">
        <v>0</v>
      </c>
      <c r="K95" s="22">
        <v>0</v>
      </c>
      <c r="L95" s="22">
        <f>J95-K95</f>
        <v>0</v>
      </c>
      <c r="M95" s="22">
        <v>0</v>
      </c>
      <c r="N95" s="22">
        <v>0</v>
      </c>
      <c r="O95" s="22">
        <f>M95-N95</f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5007</v>
      </c>
      <c r="B96" s="23">
        <v>5007</v>
      </c>
      <c r="C96" s="3" t="s">
        <v>36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5010</v>
      </c>
      <c r="B97" s="23">
        <v>5010</v>
      </c>
      <c r="C97" s="3" t="s">
        <v>94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0</v>
      </c>
      <c r="N97" s="22">
        <v>0</v>
      </c>
      <c r="O97" s="22">
        <f t="shared" si="31"/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5040</v>
      </c>
      <c r="B98" s="23">
        <v>5040</v>
      </c>
      <c r="C98" s="3" t="s">
        <v>26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5090</v>
      </c>
      <c r="B99" s="23">
        <v>5090</v>
      </c>
      <c r="C99" s="3" t="s">
        <v>95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</row>
    <row r="100" spans="1:18" ht="12">
      <c r="A100" s="23">
        <v>5100</v>
      </c>
      <c r="B100" s="23">
        <v>5100</v>
      </c>
      <c r="C100" s="3" t="s">
        <v>31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5180</v>
      </c>
      <c r="B101" s="23">
        <v>5180</v>
      </c>
      <c r="C101" s="3" t="s">
        <v>96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5182</v>
      </c>
      <c r="B102" s="23">
        <v>5182</v>
      </c>
      <c r="C102" s="3" t="s">
        <v>97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5210</v>
      </c>
      <c r="B103" s="23">
        <v>5210</v>
      </c>
      <c r="C103" s="3" t="s">
        <v>98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5230</v>
      </c>
      <c r="B104" s="23">
        <v>5230</v>
      </c>
      <c r="C104" s="3" t="s">
        <v>32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5231</v>
      </c>
      <c r="B105" s="23">
        <v>5231</v>
      </c>
      <c r="C105" s="3" t="s">
        <v>33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5250</v>
      </c>
      <c r="B106" s="23">
        <v>5250</v>
      </c>
      <c r="C106" s="3" t="s">
        <v>99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5290</v>
      </c>
      <c r="B107" s="23">
        <v>5290</v>
      </c>
      <c r="C107" s="3" t="s">
        <v>100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5330</v>
      </c>
      <c r="B108" s="23">
        <v>5330</v>
      </c>
      <c r="C108" s="3" t="s">
        <v>101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5400</v>
      </c>
      <c r="B109" s="23">
        <v>5400</v>
      </c>
      <c r="C109" s="3" t="s">
        <v>102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5425</v>
      </c>
      <c r="B110" s="23">
        <v>5425</v>
      </c>
      <c r="C110" s="3" t="s">
        <v>103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5800</v>
      </c>
      <c r="B111" s="23">
        <v>5800</v>
      </c>
      <c r="C111" s="3" t="s">
        <v>34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5950</v>
      </c>
      <c r="B112" s="23">
        <v>5950</v>
      </c>
      <c r="C112" s="36" t="s">
        <v>104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 t="shared" si="29"/>
        <v>0</v>
      </c>
      <c r="J112" s="22">
        <v>0</v>
      </c>
      <c r="K112" s="22">
        <v>0</v>
      </c>
      <c r="L112" s="22">
        <f t="shared" si="30"/>
        <v>0</v>
      </c>
      <c r="M112" s="22">
        <v>0</v>
      </c>
      <c r="N112" s="22">
        <v>0</v>
      </c>
      <c r="O112" s="22">
        <f t="shared" si="31"/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5990</v>
      </c>
      <c r="B113" s="23">
        <v>5990</v>
      </c>
      <c r="C113" s="3" t="s">
        <v>105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>G113-H113</f>
        <v>0</v>
      </c>
      <c r="J113" s="22">
        <v>0</v>
      </c>
      <c r="K113" s="22">
        <v>0</v>
      </c>
      <c r="L113" s="22">
        <f>J113-K113</f>
        <v>0</v>
      </c>
      <c r="M113" s="22">
        <v>0</v>
      </c>
      <c r="N113" s="22">
        <v>0</v>
      </c>
      <c r="O113" s="22">
        <f>M113-N113</f>
        <v>0</v>
      </c>
      <c r="P113" s="22">
        <v>0</v>
      </c>
      <c r="Q113" s="38" t="e">
        <f>M113-#REF!</f>
        <v>#REF!</v>
      </c>
      <c r="R113" s="55">
        <v>0</v>
      </c>
    </row>
    <row r="114" spans="1:18" ht="12">
      <c r="A114" s="23">
        <v>7100</v>
      </c>
      <c r="B114" s="23">
        <v>7100</v>
      </c>
      <c r="C114" s="3" t="s">
        <v>127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 t="shared" si="29"/>
        <v>0</v>
      </c>
      <c r="J114" s="22">
        <v>0</v>
      </c>
      <c r="K114" s="22">
        <v>0</v>
      </c>
      <c r="L114" s="22">
        <f t="shared" si="30"/>
        <v>0</v>
      </c>
      <c r="M114" s="22">
        <v>0</v>
      </c>
      <c r="N114" s="22">
        <v>0</v>
      </c>
      <c r="O114" s="22">
        <f t="shared" si="31"/>
        <v>0</v>
      </c>
      <c r="P114" s="22">
        <v>0</v>
      </c>
      <c r="Q114" s="38" t="e">
        <f>M114-#REF!</f>
        <v>#REF!</v>
      </c>
      <c r="R114" s="55">
        <v>0</v>
      </c>
    </row>
    <row r="115" spans="1:18" ht="12.75">
      <c r="A115" s="19"/>
      <c r="B115" s="19"/>
      <c r="C115" s="14" t="s">
        <v>8</v>
      </c>
      <c r="D115" s="15">
        <f>SUM(D92:D114)</f>
        <v>3250</v>
      </c>
      <c r="E115" s="15">
        <f aca="true" t="shared" si="32" ref="E115:P115">SUM(E92:E114)</f>
        <v>0</v>
      </c>
      <c r="F115" s="15">
        <f t="shared" si="32"/>
        <v>-3250</v>
      </c>
      <c r="G115" s="15">
        <f t="shared" si="32"/>
        <v>10623.5</v>
      </c>
      <c r="H115" s="15">
        <f t="shared" si="32"/>
        <v>4000</v>
      </c>
      <c r="I115" s="15">
        <f t="shared" si="32"/>
        <v>6623.5</v>
      </c>
      <c r="J115" s="15">
        <f t="shared" si="32"/>
        <v>11398.17</v>
      </c>
      <c r="K115" s="15">
        <f t="shared" si="32"/>
        <v>8000</v>
      </c>
      <c r="L115" s="15">
        <f t="shared" si="32"/>
        <v>3398.17</v>
      </c>
      <c r="M115" s="15">
        <f t="shared" si="32"/>
        <v>11398.17</v>
      </c>
      <c r="N115" s="15">
        <f t="shared" si="32"/>
        <v>8000</v>
      </c>
      <c r="O115" s="15">
        <f t="shared" si="32"/>
        <v>3398.17</v>
      </c>
      <c r="P115" s="15">
        <f t="shared" si="32"/>
        <v>8000</v>
      </c>
      <c r="Q115" s="39" t="e">
        <f>M115-#REF!</f>
        <v>#REF!</v>
      </c>
      <c r="R115" s="56">
        <f>SUM(R92:R114)</f>
        <v>2250</v>
      </c>
    </row>
    <row r="116" spans="1:18" ht="12">
      <c r="A116" s="23"/>
      <c r="B116" s="23"/>
      <c r="C116" s="3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38"/>
      <c r="R116" s="55"/>
    </row>
    <row r="117" spans="1:18" ht="12">
      <c r="A117" s="23">
        <v>4120</v>
      </c>
      <c r="B117" s="23">
        <v>4120</v>
      </c>
      <c r="C117" s="3" t="s">
        <v>106</v>
      </c>
      <c r="D117" s="22">
        <v>0</v>
      </c>
      <c r="E117" s="22">
        <v>0</v>
      </c>
      <c r="F117" s="22">
        <f aca="true" t="shared" si="33" ref="F117:F151">+E117-D117</f>
        <v>0</v>
      </c>
      <c r="G117" s="22">
        <v>0</v>
      </c>
      <c r="H117" s="22">
        <v>0</v>
      </c>
      <c r="I117" s="22">
        <f aca="true" t="shared" si="34" ref="I117:I151">G117-H117</f>
        <v>0</v>
      </c>
      <c r="J117" s="22">
        <v>0</v>
      </c>
      <c r="K117" s="22">
        <v>0</v>
      </c>
      <c r="L117" s="22">
        <f aca="true" t="shared" si="35" ref="L117:L151">J117-K117</f>
        <v>0</v>
      </c>
      <c r="M117" s="22">
        <v>0</v>
      </c>
      <c r="N117" s="22">
        <v>0</v>
      </c>
      <c r="O117" s="22">
        <f aca="true" t="shared" si="36" ref="O117:O151">M117-N117</f>
        <v>0</v>
      </c>
      <c r="P117" s="22">
        <v>0</v>
      </c>
      <c r="Q117" s="38" t="e">
        <f>M117-#REF!</f>
        <v>#REF!</v>
      </c>
      <c r="R117" s="55">
        <v>0</v>
      </c>
    </row>
    <row r="118" spans="1:18" ht="12">
      <c r="A118" s="23">
        <v>6320</v>
      </c>
      <c r="B118" s="23">
        <v>6320</v>
      </c>
      <c r="C118" s="3" t="s">
        <v>106</v>
      </c>
      <c r="D118" s="22">
        <v>0</v>
      </c>
      <c r="E118" s="22">
        <v>0</v>
      </c>
      <c r="F118" s="22">
        <f t="shared" si="33"/>
        <v>0</v>
      </c>
      <c r="G118" s="22">
        <v>0</v>
      </c>
      <c r="H118" s="22">
        <v>0</v>
      </c>
      <c r="I118" s="22">
        <f>G118-H118</f>
        <v>0</v>
      </c>
      <c r="J118" s="22">
        <v>0</v>
      </c>
      <c r="K118" s="22">
        <v>0</v>
      </c>
      <c r="L118" s="22">
        <f>J118-K118</f>
        <v>0</v>
      </c>
      <c r="M118" s="22">
        <v>0</v>
      </c>
      <c r="N118" s="22">
        <v>0</v>
      </c>
      <c r="O118" s="22">
        <f>M118-N118</f>
        <v>0</v>
      </c>
      <c r="P118" s="22">
        <v>0</v>
      </c>
      <c r="Q118" s="38" t="e">
        <f>M118-#REF!</f>
        <v>#REF!</v>
      </c>
      <c r="R118" s="55">
        <v>0</v>
      </c>
    </row>
    <row r="119" spans="1:18" ht="12">
      <c r="A119" s="23">
        <v>6340</v>
      </c>
      <c r="B119" s="23">
        <v>6340</v>
      </c>
      <c r="C119" s="3" t="s">
        <v>107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 t="shared" si="34"/>
        <v>0</v>
      </c>
      <c r="J119" s="22">
        <v>0</v>
      </c>
      <c r="K119" s="22">
        <v>0</v>
      </c>
      <c r="L119" s="22">
        <f t="shared" si="35"/>
        <v>0</v>
      </c>
      <c r="M119" s="22">
        <v>0</v>
      </c>
      <c r="N119" s="22">
        <v>0</v>
      </c>
      <c r="O119" s="22">
        <f t="shared" si="36"/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6420</v>
      </c>
      <c r="B120" s="23">
        <v>6420</v>
      </c>
      <c r="C120" s="3" t="s">
        <v>108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6500</v>
      </c>
      <c r="B121" s="23">
        <v>6500</v>
      </c>
      <c r="C121" s="3" t="s">
        <v>109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0</v>
      </c>
      <c r="N121" s="22">
        <v>0</v>
      </c>
      <c r="O121" s="22">
        <f t="shared" si="36"/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6600</v>
      </c>
      <c r="B122" s="23">
        <v>6600</v>
      </c>
      <c r="C122" s="3" t="s">
        <v>112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6620</v>
      </c>
      <c r="B123" s="23">
        <v>6620</v>
      </c>
      <c r="C123" s="3" t="s">
        <v>113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6625</v>
      </c>
      <c r="B124" s="23">
        <v>6625</v>
      </c>
      <c r="C124" s="3" t="s">
        <v>114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6630</v>
      </c>
      <c r="B125" s="23">
        <v>6630</v>
      </c>
      <c r="C125" s="3" t="s">
        <v>115</v>
      </c>
      <c r="D125" s="22">
        <v>0</v>
      </c>
      <c r="E125" s="22">
        <v>0</v>
      </c>
      <c r="F125" s="22">
        <f t="shared" si="33"/>
        <v>0</v>
      </c>
      <c r="G125" s="22">
        <v>1650.29</v>
      </c>
      <c r="H125" s="22">
        <v>9000</v>
      </c>
      <c r="I125" s="22">
        <f t="shared" si="34"/>
        <v>-7349.71</v>
      </c>
      <c r="J125" s="22">
        <v>13354.29</v>
      </c>
      <c r="K125" s="22">
        <v>18000</v>
      </c>
      <c r="L125" s="22">
        <f t="shared" si="35"/>
        <v>-4645.709999999999</v>
      </c>
      <c r="M125" s="22">
        <v>13354.29</v>
      </c>
      <c r="N125" s="22">
        <v>18000</v>
      </c>
      <c r="O125" s="22">
        <f t="shared" si="36"/>
        <v>-4645.709999999999</v>
      </c>
      <c r="P125" s="22">
        <v>18000</v>
      </c>
      <c r="Q125" s="38" t="e">
        <f>M125-#REF!</f>
        <v>#REF!</v>
      </c>
      <c r="R125" s="55">
        <v>5100</v>
      </c>
    </row>
    <row r="126" spans="1:18" ht="12">
      <c r="A126" s="23">
        <v>6700</v>
      </c>
      <c r="B126" s="23">
        <v>6700</v>
      </c>
      <c r="C126" s="3" t="s">
        <v>116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6710</v>
      </c>
      <c r="B127" s="23">
        <v>6710</v>
      </c>
      <c r="C127" s="3" t="s">
        <v>117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6790</v>
      </c>
      <c r="B128" s="23">
        <v>6790</v>
      </c>
      <c r="C128" s="3" t="s">
        <v>118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6800</v>
      </c>
      <c r="B129" s="23">
        <v>6800</v>
      </c>
      <c r="C129" s="3" t="s">
        <v>119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6815</v>
      </c>
      <c r="B130" s="23">
        <v>6815</v>
      </c>
      <c r="C130" s="3" t="s">
        <v>120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1313.76</v>
      </c>
    </row>
    <row r="131" spans="1:18" ht="12">
      <c r="A131" s="23">
        <v>6820</v>
      </c>
      <c r="B131" s="23">
        <v>6820</v>
      </c>
      <c r="C131" s="3" t="s">
        <v>121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6860</v>
      </c>
      <c r="B132" s="23">
        <v>6860</v>
      </c>
      <c r="C132" s="3" t="s">
        <v>122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6900</v>
      </c>
      <c r="B133" s="23">
        <v>6900</v>
      </c>
      <c r="C133" s="3" t="s">
        <v>123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6920</v>
      </c>
      <c r="B134" s="23">
        <v>6920</v>
      </c>
      <c r="C134" s="3" t="s">
        <v>124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6930</v>
      </c>
      <c r="B135" s="23">
        <v>6930</v>
      </c>
      <c r="C135" s="3" t="s">
        <v>125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6940</v>
      </c>
      <c r="B136" s="23">
        <v>6940</v>
      </c>
      <c r="C136" s="3" t="s">
        <v>126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7140</v>
      </c>
      <c r="B137" s="23">
        <v>7140</v>
      </c>
      <c r="C137" s="3" t="s">
        <v>128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7320</v>
      </c>
      <c r="B138" s="23">
        <v>7320</v>
      </c>
      <c r="C138" s="3" t="s">
        <v>129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7430</v>
      </c>
      <c r="B139" s="23">
        <v>7430</v>
      </c>
      <c r="C139" s="3" t="s">
        <v>131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7500</v>
      </c>
      <c r="B140" s="23">
        <v>7500</v>
      </c>
      <c r="C140" s="3" t="s">
        <v>132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7601</v>
      </c>
      <c r="B141" s="23">
        <v>7601</v>
      </c>
      <c r="C141" s="3" t="s">
        <v>133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7740</v>
      </c>
      <c r="B142" s="23">
        <v>7740</v>
      </c>
      <c r="C142" s="3" t="s">
        <v>134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7770</v>
      </c>
      <c r="B143" s="23">
        <v>7770</v>
      </c>
      <c r="C143" s="3" t="s">
        <v>135</v>
      </c>
      <c r="D143" s="22">
        <v>1.5</v>
      </c>
      <c r="E143" s="22">
        <v>0</v>
      </c>
      <c r="F143" s="22">
        <f t="shared" si="33"/>
        <v>-1.5</v>
      </c>
      <c r="G143" s="22">
        <v>3</v>
      </c>
      <c r="H143" s="22">
        <v>0</v>
      </c>
      <c r="I143" s="22">
        <f t="shared" si="34"/>
        <v>3</v>
      </c>
      <c r="J143" s="22">
        <v>3</v>
      </c>
      <c r="K143" s="22">
        <v>0</v>
      </c>
      <c r="L143" s="22">
        <f t="shared" si="35"/>
        <v>3</v>
      </c>
      <c r="M143" s="22">
        <v>4.5</v>
      </c>
      <c r="N143" s="22">
        <v>0</v>
      </c>
      <c r="O143" s="22">
        <f t="shared" si="36"/>
        <v>4.5</v>
      </c>
      <c r="P143" s="22">
        <v>0</v>
      </c>
      <c r="Q143" s="38" t="e">
        <f>M143-#REF!</f>
        <v>#REF!</v>
      </c>
      <c r="R143" s="55">
        <v>1.5</v>
      </c>
    </row>
    <row r="144" spans="1:18" ht="12">
      <c r="A144" s="23">
        <v>7780</v>
      </c>
      <c r="B144" s="23">
        <v>7780</v>
      </c>
      <c r="C144" s="3" t="s">
        <v>136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7790</v>
      </c>
      <c r="B145" s="23">
        <v>7790</v>
      </c>
      <c r="C145" s="3" t="s">
        <v>137</v>
      </c>
      <c r="D145" s="22">
        <v>3500</v>
      </c>
      <c r="E145" s="22">
        <v>0</v>
      </c>
      <c r="F145" s="22">
        <f t="shared" si="33"/>
        <v>-3500</v>
      </c>
      <c r="G145" s="22">
        <v>3500</v>
      </c>
      <c r="H145" s="22">
        <v>0</v>
      </c>
      <c r="I145" s="22">
        <f t="shared" si="34"/>
        <v>3500</v>
      </c>
      <c r="J145" s="22">
        <v>3500</v>
      </c>
      <c r="K145" s="22">
        <v>0</v>
      </c>
      <c r="L145" s="22">
        <f t="shared" si="35"/>
        <v>3500</v>
      </c>
      <c r="M145" s="22">
        <v>3500</v>
      </c>
      <c r="N145" s="22">
        <v>0</v>
      </c>
      <c r="O145" s="22">
        <f t="shared" si="36"/>
        <v>3500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7791</v>
      </c>
      <c r="B146" s="23">
        <v>7791</v>
      </c>
      <c r="C146" s="3" t="s">
        <v>153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>G146-H146</f>
        <v>0</v>
      </c>
      <c r="J146" s="22">
        <v>0</v>
      </c>
      <c r="K146" s="22">
        <v>0</v>
      </c>
      <c r="L146" s="22">
        <f>J146-K146</f>
        <v>0</v>
      </c>
      <c r="M146" s="22">
        <v>0</v>
      </c>
      <c r="N146" s="22">
        <v>0</v>
      </c>
      <c r="O146" s="22">
        <f>M146-N146</f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7795</v>
      </c>
      <c r="B147" s="23">
        <v>7795</v>
      </c>
      <c r="C147" s="3" t="s">
        <v>157</v>
      </c>
      <c r="D147" s="22">
        <v>47.84</v>
      </c>
      <c r="E147" s="22">
        <v>0</v>
      </c>
      <c r="F147" s="22">
        <f t="shared" si="33"/>
        <v>-47.84</v>
      </c>
      <c r="G147" s="22">
        <v>359.61</v>
      </c>
      <c r="H147" s="22">
        <v>200</v>
      </c>
      <c r="I147" s="22">
        <f>G147-H147</f>
        <v>159.61</v>
      </c>
      <c r="J147" s="22">
        <v>359.61</v>
      </c>
      <c r="K147" s="22">
        <v>400</v>
      </c>
      <c r="L147" s="22">
        <f>J147-K147</f>
        <v>-40.389999999999986</v>
      </c>
      <c r="M147" s="22">
        <v>359.61</v>
      </c>
      <c r="N147" s="22">
        <v>600</v>
      </c>
      <c r="O147" s="22">
        <f>M147-N147</f>
        <v>-240.39</v>
      </c>
      <c r="P147" s="22">
        <v>600</v>
      </c>
      <c r="Q147" s="38" t="e">
        <f>M147-#REF!</f>
        <v>#REF!</v>
      </c>
      <c r="R147" s="55">
        <v>424.73</v>
      </c>
    </row>
    <row r="148" spans="1:18" ht="12">
      <c r="A148" s="23">
        <v>7796</v>
      </c>
      <c r="B148" s="23">
        <v>7796</v>
      </c>
      <c r="C148" s="3" t="s">
        <v>158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>G148-H148</f>
        <v>0</v>
      </c>
      <c r="J148" s="22">
        <v>0</v>
      </c>
      <c r="K148" s="22">
        <v>0</v>
      </c>
      <c r="L148" s="22">
        <f>J148-K148</f>
        <v>0</v>
      </c>
      <c r="M148" s="22">
        <v>0</v>
      </c>
      <c r="N148" s="22">
        <v>0</v>
      </c>
      <c r="O148" s="22">
        <f>M148-N148</f>
        <v>0</v>
      </c>
      <c r="P148" s="22">
        <v>0</v>
      </c>
      <c r="Q148" s="38"/>
      <c r="R148" s="55">
        <v>0</v>
      </c>
    </row>
    <row r="149" spans="1:18" ht="12">
      <c r="A149" s="23">
        <v>7797</v>
      </c>
      <c r="B149" s="23">
        <v>7797</v>
      </c>
      <c r="C149" s="3" t="s">
        <v>159</v>
      </c>
      <c r="D149" s="22">
        <v>0</v>
      </c>
      <c r="E149" s="22">
        <v>0</v>
      </c>
      <c r="F149" s="22">
        <f t="shared" si="33"/>
        <v>0</v>
      </c>
      <c r="G149" s="22">
        <v>13.14</v>
      </c>
      <c r="H149" s="22">
        <v>100</v>
      </c>
      <c r="I149" s="22">
        <f>G149-H149</f>
        <v>-86.86</v>
      </c>
      <c r="J149" s="22">
        <v>13.14</v>
      </c>
      <c r="K149" s="22">
        <v>200</v>
      </c>
      <c r="L149" s="22">
        <f>J149-K149</f>
        <v>-186.86</v>
      </c>
      <c r="M149" s="22">
        <v>13.14</v>
      </c>
      <c r="N149" s="22">
        <v>200</v>
      </c>
      <c r="O149" s="22">
        <f>M149-N149</f>
        <v>-186.86</v>
      </c>
      <c r="P149" s="22">
        <v>200</v>
      </c>
      <c r="Q149" s="38"/>
      <c r="R149" s="55">
        <v>0</v>
      </c>
    </row>
    <row r="150" spans="1:18" ht="12">
      <c r="A150" s="23">
        <v>7830</v>
      </c>
      <c r="B150" s="23">
        <v>7830</v>
      </c>
      <c r="C150" s="3" t="s">
        <v>138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t="shared" si="34"/>
        <v>0</v>
      </c>
      <c r="J150" s="22">
        <v>0</v>
      </c>
      <c r="K150" s="22">
        <v>0</v>
      </c>
      <c r="L150" s="22">
        <f t="shared" si="35"/>
        <v>0</v>
      </c>
      <c r="M150" s="22">
        <v>0</v>
      </c>
      <c r="N150" s="22">
        <v>0</v>
      </c>
      <c r="O150" s="22">
        <f t="shared" si="36"/>
        <v>0</v>
      </c>
      <c r="P150" s="22">
        <v>0</v>
      </c>
      <c r="Q150" s="38" t="e">
        <f>M150-#REF!</f>
        <v>#REF!</v>
      </c>
      <c r="R150" s="55">
        <v>0</v>
      </c>
    </row>
    <row r="151" spans="1:18" ht="12">
      <c r="A151" s="23">
        <v>7990</v>
      </c>
      <c r="B151" s="23">
        <v>7990</v>
      </c>
      <c r="C151" s="3" t="s">
        <v>139</v>
      </c>
      <c r="D151" s="22">
        <v>0</v>
      </c>
      <c r="E151" s="22">
        <v>0</v>
      </c>
      <c r="F151" s="22">
        <f t="shared" si="33"/>
        <v>0</v>
      </c>
      <c r="G151" s="22">
        <v>0</v>
      </c>
      <c r="H151" s="22">
        <v>0</v>
      </c>
      <c r="I151" s="22">
        <f t="shared" si="34"/>
        <v>0</v>
      </c>
      <c r="J151" s="22">
        <v>0</v>
      </c>
      <c r="K151" s="22">
        <v>0</v>
      </c>
      <c r="L151" s="22">
        <f t="shared" si="35"/>
        <v>0</v>
      </c>
      <c r="M151" s="22">
        <v>0</v>
      </c>
      <c r="N151" s="22">
        <v>0</v>
      </c>
      <c r="O151" s="22">
        <f t="shared" si="36"/>
        <v>0</v>
      </c>
      <c r="P151" s="22">
        <v>0</v>
      </c>
      <c r="Q151" s="38" t="e">
        <f>M151-#REF!</f>
        <v>#REF!</v>
      </c>
      <c r="R151" s="55">
        <v>0</v>
      </c>
    </row>
    <row r="152" spans="1:18" ht="12">
      <c r="A152" s="23"/>
      <c r="B152" s="23"/>
      <c r="C152" s="3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38"/>
      <c r="R152" s="55"/>
    </row>
    <row r="153" spans="1:18" ht="12.75">
      <c r="A153" s="19"/>
      <c r="B153" s="19"/>
      <c r="C153" s="14" t="s">
        <v>9</v>
      </c>
      <c r="D153" s="15">
        <f aca="true" t="shared" si="37" ref="D153:P153">SUM(D117:D152)</f>
        <v>3549.34</v>
      </c>
      <c r="E153" s="15">
        <f t="shared" si="37"/>
        <v>0</v>
      </c>
      <c r="F153" s="15">
        <f t="shared" si="37"/>
        <v>-3549.34</v>
      </c>
      <c r="G153" s="15">
        <f t="shared" si="37"/>
        <v>5526.04</v>
      </c>
      <c r="H153" s="15">
        <f t="shared" si="37"/>
        <v>9300</v>
      </c>
      <c r="I153" s="15">
        <f t="shared" si="37"/>
        <v>-3773.96</v>
      </c>
      <c r="J153" s="15">
        <f t="shared" si="37"/>
        <v>17230.04</v>
      </c>
      <c r="K153" s="15">
        <f t="shared" si="37"/>
        <v>18600</v>
      </c>
      <c r="L153" s="15">
        <f t="shared" si="37"/>
        <v>-1369.9599999999991</v>
      </c>
      <c r="M153" s="15">
        <f t="shared" si="37"/>
        <v>17231.54</v>
      </c>
      <c r="N153" s="15">
        <f t="shared" si="37"/>
        <v>18800</v>
      </c>
      <c r="O153" s="15">
        <f t="shared" si="37"/>
        <v>-1568.4599999999991</v>
      </c>
      <c r="P153" s="15">
        <f t="shared" si="37"/>
        <v>18800</v>
      </c>
      <c r="Q153" s="39" t="e">
        <f>M153-#REF!</f>
        <v>#REF!</v>
      </c>
      <c r="R153" s="56">
        <f>SUM(R117:R152)</f>
        <v>6839.99</v>
      </c>
    </row>
    <row r="154" spans="1:18" ht="12.75">
      <c r="A154" s="19"/>
      <c r="B154" s="19"/>
      <c r="C154" s="14"/>
      <c r="D154" s="22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8"/>
      <c r="R154" s="56"/>
    </row>
    <row r="155" spans="1:18" ht="12">
      <c r="A155" s="23">
        <v>6000</v>
      </c>
      <c r="B155" s="23">
        <v>6000</v>
      </c>
      <c r="C155" s="3" t="s">
        <v>140</v>
      </c>
      <c r="D155" s="22">
        <v>0</v>
      </c>
      <c r="E155" s="22">
        <v>0</v>
      </c>
      <c r="F155" s="22">
        <f>+E155-D155</f>
        <v>0</v>
      </c>
      <c r="G155" s="22">
        <v>0</v>
      </c>
      <c r="H155" s="22">
        <v>0</v>
      </c>
      <c r="I155" s="22">
        <f>G155-H155</f>
        <v>0</v>
      </c>
      <c r="J155" s="22">
        <v>0</v>
      </c>
      <c r="K155" s="22">
        <v>0</v>
      </c>
      <c r="L155" s="22">
        <f>J155-K155</f>
        <v>0</v>
      </c>
      <c r="M155" s="22">
        <v>0</v>
      </c>
      <c r="N155" s="22">
        <v>0</v>
      </c>
      <c r="O155" s="22">
        <f>M155-N155</f>
        <v>0</v>
      </c>
      <c r="P155" s="22">
        <v>0</v>
      </c>
      <c r="Q155" s="38" t="e">
        <f>M155-#REF!</f>
        <v>#REF!</v>
      </c>
      <c r="R155" s="55">
        <v>0</v>
      </c>
    </row>
    <row r="156" spans="1:18" ht="12">
      <c r="A156" s="23">
        <v>6010</v>
      </c>
      <c r="B156" s="23">
        <v>6010</v>
      </c>
      <c r="C156" s="3" t="s">
        <v>141</v>
      </c>
      <c r="D156" s="22">
        <v>0</v>
      </c>
      <c r="E156" s="22">
        <v>0</v>
      </c>
      <c r="F156" s="22">
        <f>+E156-D156</f>
        <v>0</v>
      </c>
      <c r="G156" s="22">
        <v>0</v>
      </c>
      <c r="H156" s="22">
        <v>0</v>
      </c>
      <c r="I156" s="22">
        <f>G156-H156</f>
        <v>0</v>
      </c>
      <c r="J156" s="22">
        <v>0</v>
      </c>
      <c r="K156" s="22">
        <v>0</v>
      </c>
      <c r="L156" s="22">
        <f>J156-K156</f>
        <v>0</v>
      </c>
      <c r="M156" s="22">
        <v>0</v>
      </c>
      <c r="N156" s="22">
        <v>0</v>
      </c>
      <c r="O156" s="22">
        <f>M156-N156</f>
        <v>0</v>
      </c>
      <c r="P156" s="22">
        <v>0</v>
      </c>
      <c r="Q156" s="38" t="e">
        <f>M156-#REF!</f>
        <v>#REF!</v>
      </c>
      <c r="R156" s="55">
        <v>0</v>
      </c>
    </row>
    <row r="157" spans="1:18" ht="12.75">
      <c r="A157" s="19"/>
      <c r="B157" s="19"/>
      <c r="C157" s="14" t="s">
        <v>16</v>
      </c>
      <c r="D157" s="15">
        <f>SUM(D155:D156)</f>
        <v>0</v>
      </c>
      <c r="E157" s="15">
        <f aca="true" t="shared" si="38" ref="E157:P157">SUM(E155:E156)</f>
        <v>0</v>
      </c>
      <c r="F157" s="15">
        <f t="shared" si="38"/>
        <v>0</v>
      </c>
      <c r="G157" s="15">
        <f t="shared" si="38"/>
        <v>0</v>
      </c>
      <c r="H157" s="15">
        <f t="shared" si="38"/>
        <v>0</v>
      </c>
      <c r="I157" s="15">
        <f t="shared" si="38"/>
        <v>0</v>
      </c>
      <c r="J157" s="15">
        <f t="shared" si="38"/>
        <v>0</v>
      </c>
      <c r="K157" s="15">
        <f t="shared" si="38"/>
        <v>0</v>
      </c>
      <c r="L157" s="15">
        <f t="shared" si="38"/>
        <v>0</v>
      </c>
      <c r="M157" s="15">
        <f t="shared" si="38"/>
        <v>0</v>
      </c>
      <c r="N157" s="15">
        <f t="shared" si="38"/>
        <v>0</v>
      </c>
      <c r="O157" s="15">
        <f t="shared" si="38"/>
        <v>0</v>
      </c>
      <c r="P157" s="15">
        <f t="shared" si="38"/>
        <v>0</v>
      </c>
      <c r="Q157" s="38" t="e">
        <f>M157-#REF!</f>
        <v>#REF!</v>
      </c>
      <c r="R157" s="56">
        <f>SUM(R155:R156)</f>
        <v>0</v>
      </c>
    </row>
    <row r="158" spans="1:18" ht="12">
      <c r="A158" s="23"/>
      <c r="B158" s="23"/>
      <c r="C158" s="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38"/>
      <c r="R158" s="55"/>
    </row>
    <row r="159" spans="1:18" ht="13.5" customHeight="1">
      <c r="A159" s="19"/>
      <c r="B159" s="19"/>
      <c r="C159" s="14" t="s">
        <v>5</v>
      </c>
      <c r="D159" s="15">
        <f>D67-D90-D115-D153-D157</f>
        <v>-24680.68</v>
      </c>
      <c r="E159" s="15">
        <f>E67-E90-E115-E153-E157</f>
        <v>-15750</v>
      </c>
      <c r="F159" s="15">
        <f>F67+F90+F115+F153+F157</f>
        <v>-8930.68</v>
      </c>
      <c r="G159" s="15">
        <f aca="true" t="shared" si="39" ref="G159:P159">G67-G90-G115-G153-G157</f>
        <v>-17374.72</v>
      </c>
      <c r="H159" s="15">
        <f t="shared" si="39"/>
        <v>2100</v>
      </c>
      <c r="I159" s="15">
        <f t="shared" si="39"/>
        <v>-19474.72</v>
      </c>
      <c r="J159" s="15">
        <f t="shared" si="39"/>
        <v>-10443.630000000006</v>
      </c>
      <c r="K159" s="15">
        <f t="shared" si="39"/>
        <v>-5050</v>
      </c>
      <c r="L159" s="15">
        <f t="shared" si="39"/>
        <v>-5393.630000000003</v>
      </c>
      <c r="M159" s="15">
        <f t="shared" si="39"/>
        <v>-14374.13</v>
      </c>
      <c r="N159" s="15">
        <f t="shared" si="39"/>
        <v>0</v>
      </c>
      <c r="O159" s="15">
        <f t="shared" si="39"/>
        <v>-14374.130000000003</v>
      </c>
      <c r="P159" s="15">
        <f t="shared" si="39"/>
        <v>0</v>
      </c>
      <c r="Q159" s="39" t="e">
        <f>M159-#REF!</f>
        <v>#REF!</v>
      </c>
      <c r="R159" s="56">
        <f>R67-R90-R115-R153-R157</f>
        <v>12916.239999999996</v>
      </c>
    </row>
    <row r="160" spans="1:18" ht="13.5" customHeight="1">
      <c r="A160" s="23"/>
      <c r="B160" s="23"/>
      <c r="C160" s="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38"/>
      <c r="R160" s="55"/>
    </row>
    <row r="161" spans="1:18" ht="13.5" customHeight="1">
      <c r="A161" s="23">
        <v>8050</v>
      </c>
      <c r="B161" s="23">
        <v>8050</v>
      </c>
      <c r="C161" s="3" t="s">
        <v>11</v>
      </c>
      <c r="D161" s="22">
        <v>0</v>
      </c>
      <c r="E161" s="22">
        <v>0</v>
      </c>
      <c r="F161" s="22">
        <f>+E161-D161</f>
        <v>0</v>
      </c>
      <c r="G161" s="22">
        <v>0</v>
      </c>
      <c r="H161" s="22">
        <v>0</v>
      </c>
      <c r="I161" s="22">
        <f>G161-H161</f>
        <v>0</v>
      </c>
      <c r="J161" s="22">
        <v>0</v>
      </c>
      <c r="K161" s="22">
        <v>0</v>
      </c>
      <c r="L161" s="22">
        <f>J161-K161</f>
        <v>0</v>
      </c>
      <c r="M161" s="22">
        <v>0</v>
      </c>
      <c r="N161" s="22">
        <v>0</v>
      </c>
      <c r="O161" s="22">
        <f>M161-N161</f>
        <v>0</v>
      </c>
      <c r="P161" s="22">
        <v>0</v>
      </c>
      <c r="Q161" s="38" t="e">
        <f>M161-#REF!</f>
        <v>#REF!</v>
      </c>
      <c r="R161" s="55">
        <v>0</v>
      </c>
    </row>
    <row r="162" spans="1:18" ht="13.5" customHeight="1">
      <c r="A162" s="23">
        <v>8070</v>
      </c>
      <c r="B162" s="23">
        <v>8070</v>
      </c>
      <c r="C162" s="3" t="s">
        <v>35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0</v>
      </c>
      <c r="K162" s="22">
        <v>0</v>
      </c>
      <c r="L162" s="22">
        <f>J162-K162</f>
        <v>0</v>
      </c>
      <c r="M162" s="22">
        <v>0</v>
      </c>
      <c r="N162" s="22">
        <v>0</v>
      </c>
      <c r="O162" s="22">
        <f>M162-N162</f>
        <v>0</v>
      </c>
      <c r="P162" s="22">
        <v>0</v>
      </c>
      <c r="Q162" s="38" t="e">
        <f>M162-#REF!</f>
        <v>#REF!</v>
      </c>
      <c r="R162" s="55">
        <v>0</v>
      </c>
    </row>
    <row r="163" spans="1:18" ht="13.5" customHeight="1">
      <c r="A163" s="23">
        <v>8150</v>
      </c>
      <c r="B163" s="23">
        <v>8150</v>
      </c>
      <c r="C163" s="3" t="s">
        <v>142</v>
      </c>
      <c r="D163" s="22">
        <v>0</v>
      </c>
      <c r="E163" s="22">
        <v>0</v>
      </c>
      <c r="F163" s="22">
        <f>+E163-D163</f>
        <v>0</v>
      </c>
      <c r="G163" s="22">
        <v>0</v>
      </c>
      <c r="H163" s="22">
        <v>0</v>
      </c>
      <c r="I163" s="22">
        <f>G163-H163</f>
        <v>0</v>
      </c>
      <c r="J163" s="22">
        <v>0</v>
      </c>
      <c r="K163" s="22">
        <v>0</v>
      </c>
      <c r="L163" s="22">
        <f>J163-K163</f>
        <v>0</v>
      </c>
      <c r="M163" s="22">
        <v>0</v>
      </c>
      <c r="N163" s="22">
        <v>0</v>
      </c>
      <c r="O163" s="22">
        <f>M163-N163</f>
        <v>0</v>
      </c>
      <c r="P163" s="22">
        <v>0</v>
      </c>
      <c r="Q163" s="38" t="e">
        <f>M163-#REF!</f>
        <v>#REF!</v>
      </c>
      <c r="R163" s="55">
        <v>0</v>
      </c>
    </row>
    <row r="164" spans="1:18" ht="13.5" customHeight="1">
      <c r="A164" s="19"/>
      <c r="B164" s="19"/>
      <c r="C164" s="14" t="s">
        <v>24</v>
      </c>
      <c r="D164" s="15">
        <f>SUM(D161:D163)</f>
        <v>0</v>
      </c>
      <c r="E164" s="15">
        <f aca="true" t="shared" si="40" ref="E164:P164">SUM(E161:E163)</f>
        <v>0</v>
      </c>
      <c r="F164" s="15">
        <f t="shared" si="40"/>
        <v>0</v>
      </c>
      <c r="G164" s="15">
        <f t="shared" si="40"/>
        <v>0</v>
      </c>
      <c r="H164" s="15">
        <f t="shared" si="40"/>
        <v>0</v>
      </c>
      <c r="I164" s="15">
        <f t="shared" si="40"/>
        <v>0</v>
      </c>
      <c r="J164" s="15">
        <f t="shared" si="40"/>
        <v>0</v>
      </c>
      <c r="K164" s="15">
        <f t="shared" si="40"/>
        <v>0</v>
      </c>
      <c r="L164" s="15">
        <f t="shared" si="40"/>
        <v>0</v>
      </c>
      <c r="M164" s="15">
        <f t="shared" si="40"/>
        <v>0</v>
      </c>
      <c r="N164" s="15">
        <f t="shared" si="40"/>
        <v>0</v>
      </c>
      <c r="O164" s="15">
        <f t="shared" si="40"/>
        <v>0</v>
      </c>
      <c r="P164" s="15">
        <f t="shared" si="40"/>
        <v>0</v>
      </c>
      <c r="Q164" s="38" t="e">
        <f>M164-#REF!</f>
        <v>#REF!</v>
      </c>
      <c r="R164" s="56">
        <f>SUM(R161:R163)</f>
        <v>0</v>
      </c>
    </row>
    <row r="165" spans="1:18" ht="12">
      <c r="A165" s="23"/>
      <c r="B165" s="23"/>
      <c r="C165" s="3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38"/>
      <c r="R165" s="55"/>
    </row>
    <row r="166" spans="1:18" ht="12.75">
      <c r="A166" s="19"/>
      <c r="B166" s="19"/>
      <c r="C166" s="16" t="s">
        <v>14</v>
      </c>
      <c r="D166" s="17">
        <f>D159-D164</f>
        <v>-24680.68</v>
      </c>
      <c r="E166" s="17">
        <f aca="true" t="shared" si="41" ref="E166:P166">E159-E164</f>
        <v>-15750</v>
      </c>
      <c r="F166" s="17">
        <f>F159+F164</f>
        <v>-8930.68</v>
      </c>
      <c r="G166" s="17">
        <f t="shared" si="41"/>
        <v>-17374.72</v>
      </c>
      <c r="H166" s="17">
        <f t="shared" si="41"/>
        <v>2100</v>
      </c>
      <c r="I166" s="17">
        <f t="shared" si="41"/>
        <v>-19474.72</v>
      </c>
      <c r="J166" s="17">
        <f t="shared" si="41"/>
        <v>-10443.630000000006</v>
      </c>
      <c r="K166" s="17">
        <f t="shared" si="41"/>
        <v>-5050</v>
      </c>
      <c r="L166" s="17">
        <f t="shared" si="41"/>
        <v>-5393.630000000003</v>
      </c>
      <c r="M166" s="17">
        <f t="shared" si="41"/>
        <v>-14374.13</v>
      </c>
      <c r="N166" s="17">
        <f t="shared" si="41"/>
        <v>0</v>
      </c>
      <c r="O166" s="17">
        <f t="shared" si="41"/>
        <v>-14374.130000000003</v>
      </c>
      <c r="P166" s="17">
        <f t="shared" si="41"/>
        <v>0</v>
      </c>
      <c r="Q166" s="40" t="e">
        <f>M166-#REF!</f>
        <v>#REF!</v>
      </c>
      <c r="R166" s="58">
        <f>R159-R164</f>
        <v>12916.239999999996</v>
      </c>
    </row>
    <row r="167" spans="5:18" ht="15.75" customHeight="1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 Services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stod.okospes</dc:creator>
  <cp:keywords/>
  <dc:description/>
  <cp:lastModifiedBy>Sverre Lie Nordby</cp:lastModifiedBy>
  <cp:lastPrinted>2020-06-18T10:07:21Z</cp:lastPrinted>
  <dcterms:created xsi:type="dcterms:W3CDTF">2009-05-28T07:56:43Z</dcterms:created>
  <dcterms:modified xsi:type="dcterms:W3CDTF">2024-03-07T10:51:30Z</dcterms:modified>
  <cp:category/>
  <cp:version/>
  <cp:contentType/>
  <cp:contentStatus/>
</cp:coreProperties>
</file>